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8.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1.xml" ContentType="application/vnd.openxmlformats-officedocument.spreadsheetml.revisionLog+xml"/>
  <Override PartName="/xl/revisions/revisionLog4.xml" ContentType="application/vnd.openxmlformats-officedocument.spreadsheetml.revisionLog+xml"/>
  <Override PartName="/xl/revisions/revisionLog12.xml" ContentType="application/vnd.openxmlformats-officedocument.spreadsheetml.revisionLog+xml"/>
  <Override PartName="/xl/revisions/revisionLog18.xml" ContentType="application/vnd.openxmlformats-officedocument.spreadsheetml.revisionLog+xml"/>
  <Override PartName="/xl/revisions/revisionLog25.xml" ContentType="application/vnd.openxmlformats-officedocument.spreadsheetml.revisionLog+xml"/>
  <Override PartName="/xl/revisions/revisionLog8.xml" ContentType="application/vnd.openxmlformats-officedocument.spreadsheetml.revisionLog+xml"/>
  <Override PartName="/xl/revisions/revisionLog17.xml" ContentType="application/vnd.openxmlformats-officedocument.spreadsheetml.revisionLog+xml"/>
  <Override PartName="/xl/revisions/revisionLog20.xml" ContentType="application/vnd.openxmlformats-officedocument.spreadsheetml.revisionLog+xml"/>
  <Override PartName="/xl/revisions/revisionLog3.xml" ContentType="application/vnd.openxmlformats-officedocument.spreadsheetml.revisionLog+xml"/>
  <Override PartName="/xl/revisions/revisionLog11.xml" ContentType="application/vnd.openxmlformats-officedocument.spreadsheetml.revisionLog+xml"/>
  <Override PartName="/xl/revisions/revisionLog16.xml" ContentType="application/vnd.openxmlformats-officedocument.spreadsheetml.revisionLog+xml"/>
  <Override PartName="/xl/revisions/revisionLog24.xml" ContentType="application/vnd.openxmlformats-officedocument.spreadsheetml.revisionLog+xml"/>
  <Override PartName="/xl/revisions/revisionLog2.xml" ContentType="application/vnd.openxmlformats-officedocument.spreadsheetml.revisionLog+xml"/>
  <Override PartName="/xl/revisions/revisionLog7.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6.xml" ContentType="application/vnd.openxmlformats-officedocument.spreadsheetml.revisionLog+xml"/>
  <Override PartName="/xl/revisions/revisionLog10.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5.xml" ContentType="application/vnd.openxmlformats-officedocument.spreadsheetml.revisionLog+xml"/>
  <Override PartName="/xl/revisions/revisionLog13.xml" ContentType="application/vnd.openxmlformats-officedocument.spreadsheetml.revisionLog+xml"/>
  <Override PartName="/xl/revisions/revisionLog19.xml" ContentType="application/vnd.openxmlformats-officedocument.spreadsheetml.revisionLog+xml"/>
  <Override PartName="/xl/revisions/revisionLog26.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3\Prezentacja 1Q 2023\"/>
    </mc:Choice>
  </mc:AlternateContent>
  <bookViews>
    <workbookView xWindow="0" yWindow="0" windowWidth="9600" windowHeight="3300" tabRatio="825"/>
  </bookViews>
  <sheets>
    <sheet name="P&amp;L" sheetId="2" r:id="rId1"/>
    <sheet name="BS" sheetId="3" r:id="rId2"/>
    <sheet name="Wynik odsetkowy" sheetId="4" r:id="rId3"/>
    <sheet name="Przychody prowizyjne" sheetId="5" r:id="rId4"/>
    <sheet name="Koszty działania razem" sheetId="6" r:id="rId5"/>
    <sheet name="Wynik handlowy" sheetId="7" r:id="rId6"/>
    <sheet name="Wynik inwestycyjny" sheetId="8" r:id="rId7"/>
    <sheet name="Należności od klientów" sheetId="9" r:id="rId8"/>
    <sheet name="Inwestycyjne aktywa finansowe" sheetId="10" r:id="rId9"/>
    <sheet name="Rezerwy_RZiS _Q" sheetId="11" r:id="rId10"/>
    <sheet name="Pozostałe koszty operacyjne" sheetId="12" r:id="rId11"/>
    <sheet name="Pozostałe przychody operacyjne" sheetId="13" r:id="rId12"/>
    <sheet name="Zobowiązania wobec klientów" sheetId="14" r:id="rId13"/>
    <sheet name="Należn. i zob. od banków" sheetId="15" r:id="rId14"/>
    <sheet name="Aktywa i zobow. fin. do obrotu" sheetId="16" r:id="rId15"/>
    <sheet name="Wskaźniki " sheetId="18" r:id="rId16"/>
    <sheet name="Jakość należności od klientów " sheetId="19" r:id="rId17"/>
    <sheet name="Wybrane dane niefinansowe " sheetId="20" r:id="rId18"/>
    <sheet name="Arkusz2" sheetId="21" state="hidden" r:id="rId19"/>
    <sheet name="Arkusz1" sheetId="22" state="hidden" r:id="rId20"/>
    <sheet name="1" sheetId="17" state="hidden" r:id="rId21"/>
    <sheet name="Arkusz3" sheetId="1"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0">#REF!</definedName>
    <definedName name="\" localSheetId="1">#REF!</definedName>
    <definedName name="\" localSheetId="3">#REF!</definedName>
    <definedName name="\" localSheetId="9">#REF!</definedName>
    <definedName name="\">#REF!</definedName>
    <definedName name="_" localSheetId="20">#REF!</definedName>
    <definedName name="_" localSheetId="1">#REF!</definedName>
    <definedName name="_" localSheetId="3">#REF!</definedName>
    <definedName name="_" localSheetId="9">#REF!</definedName>
    <definedName name="_">#REF!</definedName>
    <definedName name="__" localSheetId="20">#REF!</definedName>
    <definedName name="__" localSheetId="1">#REF!</definedName>
    <definedName name="__" localSheetId="3">#REF!</definedName>
    <definedName name="__" localSheetId="9">#REF!</definedName>
    <definedName name="__">#REF!</definedName>
    <definedName name="___" localSheetId="20">#REF!</definedName>
    <definedName name="___" localSheetId="1">#REF!</definedName>
    <definedName name="___" localSheetId="3">#REF!</definedName>
    <definedName name="___" localSheetId="9">#REF!</definedName>
    <definedName name="___">#REF!</definedName>
    <definedName name="____" localSheetId="20">#REF!</definedName>
    <definedName name="____" localSheetId="1">#REF!</definedName>
    <definedName name="____" localSheetId="3">#REF!</definedName>
    <definedName name="____" localSheetId="9">#REF!</definedName>
    <definedName name="____">#REF!</definedName>
    <definedName name="_____" localSheetId="20">#REF!</definedName>
    <definedName name="_____" localSheetId="1">#REF!</definedName>
    <definedName name="_____" localSheetId="3">#REF!</definedName>
    <definedName name="_____" localSheetId="9">#REF!</definedName>
    <definedName name="_____">#REF!</definedName>
    <definedName name="________" localSheetId="20">#REF!</definedName>
    <definedName name="________" localSheetId="1">#REF!</definedName>
    <definedName name="________" localSheetId="3">#REF!</definedName>
    <definedName name="________" localSheetId="9">#REF!</definedName>
    <definedName name="________">#REF!</definedName>
    <definedName name="_____________" localSheetId="20">#REF!</definedName>
    <definedName name="_____________" localSheetId="1">#REF!</definedName>
    <definedName name="_____________" localSheetId="3">#REF!</definedName>
    <definedName name="_____________" localSheetId="9">#REF!</definedName>
    <definedName name="_____________">#REF!</definedName>
    <definedName name="__________________" localSheetId="20">#REF!</definedName>
    <definedName name="__________________" localSheetId="1">#REF!</definedName>
    <definedName name="__________________" localSheetId="3">#REF!</definedName>
    <definedName name="__________________" localSheetId="9">#REF!</definedName>
    <definedName name="__________________">#REF!</definedName>
    <definedName name="______________________________________wbk1" localSheetId="1">#N/A</definedName>
    <definedName name="______________________________________wbk1" localSheetId="0">'P&amp;L'!______________________________________wbk1</definedName>
    <definedName name="______________________________________wbk1" localSheetId="3">#N/A</definedName>
    <definedName name="______________________________________wbk1">'P&amp;L'!______________________________________wbk1</definedName>
    <definedName name="_____________________________________wbk1" localSheetId="20">'[1]Arkusz1 (2)'!_____________________________________wbk1</definedName>
    <definedName name="_____________________________________wbk1" localSheetId="3">'[1]Arkusz1 (2)'!_____________________________________wbk1</definedName>
    <definedName name="_____________________________________wbk1" localSheetId="9">'[1]Arkusz1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20">'[1]Arkusz1 (2)'!___________________________________wbk1</definedName>
    <definedName name="___________________________________wbk1" localSheetId="3">'[1]Arkusz1 (2)'!___________________________________wbk1</definedName>
    <definedName name="___________________________________wbk1" localSheetId="9">'[1]Arkusz1 (2)'!___________________________________wbk1</definedName>
    <definedName name="___________________________________wbk1">'[1]Arkusz1 (2)'!___________________________________wbk1</definedName>
    <definedName name="___________________________________xliuwt54j27" localSheetId="20">'[3]wybrane dane finansowe 1'!#REF!</definedName>
    <definedName name="___________________________________xliuwt54j27" localSheetId="1">'[3]wybrane dane finansowe 1'!#REF!</definedName>
    <definedName name="___________________________________xliuwt54j27" localSheetId="3">'[3]wybrane dane finansowe 1'!#REF!</definedName>
    <definedName name="___________________________________xliuwt54j27" localSheetId="9">'[3]wybrane dane finansowe 1'!#REF!</definedName>
    <definedName name="___________________________________xliuwt54j27">'[3]wybrane dane finansowe 1'!#REF!</definedName>
    <definedName name="__________________________________wbk1" localSheetId="20">'[4]Depoz. Str. geogr RVIII,S2,s67 '!__________________________________wbk1</definedName>
    <definedName name="__________________________________wbk1" localSheetId="3">'[4]Depoz. Str. geogr RVIII,S2,s67 '!__________________________________wbk1</definedName>
    <definedName name="__________________________________wbk1" localSheetId="9">'[4]Depoz.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0">'[5]wybrane dane finansowe 1'!#REF!</definedName>
    <definedName name="__________________________________xliuwt54j27" localSheetId="1">'[5]wybrane dane finansowe 1'!#REF!</definedName>
    <definedName name="__________________________________xliuwt54j27" localSheetId="3">'[5]wybrane dane finansowe 1'!#REF!</definedName>
    <definedName name="__________________________________xliuwt54j27" localSheetId="9">'[5]wybrane dane finansowe 1'!#REF!</definedName>
    <definedName name="__________________________________xliuwt54j27">'[5]wybrane dane finansowe 1'!#REF!</definedName>
    <definedName name="_________________________________wbk1" localSheetId="20">'[1]Arkusz1 (2)'!_________________________________wbk1</definedName>
    <definedName name="_________________________________wbk1" localSheetId="3">'[1]Arkusz1 (2)'!_________________________________wbk1</definedName>
    <definedName name="_________________________________wbk1" localSheetId="9">'[1]Arkusz1 (2)'!_________________________________wbk1</definedName>
    <definedName name="_________________________________wbk1">'[1]Arkusz1 (2)'!_________________________________wbk1</definedName>
    <definedName name="_________________________________xliuwt54j27" localSheetId="20">'[5]wybrane dane finansowe 1'!#REF!</definedName>
    <definedName name="_________________________________xliuwt54j27" localSheetId="1">'[5]wybrane dane finansowe 1'!#REF!</definedName>
    <definedName name="_________________________________xliuwt54j27" localSheetId="3">'[5]wybrane dane finansowe 1'!#REF!</definedName>
    <definedName name="_________________________________xliuwt54j27" localSheetId="9">'[5]wybrane dane finansowe 1'!#REF!</definedName>
    <definedName name="_________________________________xliuwt54j27">'[5]wybrane dane finansowe 1'!#REF!</definedName>
    <definedName name="________________________________wbk1" localSheetId="20">'[4]Depoz. Str. geogr RVIII,S2,s67 '!________________________________wbk1</definedName>
    <definedName name="________________________________wbk1" localSheetId="3">'[4]Depoz. Str. geogr RVIII,S2,s67 '!________________________________wbk1</definedName>
    <definedName name="________________________________wbk1" localSheetId="9">'[4]Depoz. Str. geogr RVIII,S2,s67 '!________________________________wbk1</definedName>
    <definedName name="________________________________wbk1">'[4]Depoz. Str. geogr RVIII,S2,s67 '!________________________________wbk1</definedName>
    <definedName name="________________________________xliuwt54j27" localSheetId="20">'[5]wybrane dane finansowe 1'!#REF!</definedName>
    <definedName name="________________________________xliuwt54j27" localSheetId="1">'[5]wybrane dane finansowe 1'!#REF!</definedName>
    <definedName name="________________________________xliuwt54j27" localSheetId="3">'[5]wybrane dane finansowe 1'!#REF!</definedName>
    <definedName name="________________________________xliuwt54j27" localSheetId="9">'[5]wybrane dane finansowe 1'!#REF!</definedName>
    <definedName name="________________________________xliuwt54j27">'[5]wybrane dane finansowe 1'!#REF!</definedName>
    <definedName name="_______________________________wbk1" localSheetId="20">'[1]Arkusz1 (2)'!_______________________________wbk1</definedName>
    <definedName name="_______________________________wbk1" localSheetId="3">'[1]Arkusz1 (2)'!_______________________________wbk1</definedName>
    <definedName name="_______________________________wbk1" localSheetId="9">'[1]Arkusz1 (2)'!_______________________________wbk1</definedName>
    <definedName name="_______________________________wbk1">'[1]Arkusz1 (2)'!_______________________________wbk1</definedName>
    <definedName name="_______________________________xliuwt54j27" localSheetId="20">'[5]wybrane dane finansowe 1'!#REF!</definedName>
    <definedName name="_______________________________xliuwt54j27" localSheetId="1">'[5]wybrane dane finansowe 1'!#REF!</definedName>
    <definedName name="_______________________________xliuwt54j27" localSheetId="3">'[5]wybrane dane finansowe 1'!#REF!</definedName>
    <definedName name="_______________________________xliuwt54j27" localSheetId="9">'[5]wybrane dane finansowe 1'!#REF!</definedName>
    <definedName name="_______________________________xliuwt54j27">'[5]wybrane dane finansowe 1'!#REF!</definedName>
    <definedName name="______________________________wbk1" localSheetId="20">'[1]Arkusz1 (2)'!______________________________wbk1</definedName>
    <definedName name="______________________________wbk1" localSheetId="3">'[1]Arkusz1 (2)'!______________________________wbk1</definedName>
    <definedName name="______________________________wbk1" localSheetId="9">'[1]Arkusz1 (2)'!______________________________wbk1</definedName>
    <definedName name="______________________________wbk1">'[1]Arkusz1 (2)'!______________________________wbk1</definedName>
    <definedName name="______________________________xliuwt54j27" localSheetId="20">'[5]wybrane dane finansowe 1'!#REF!</definedName>
    <definedName name="______________________________xliuwt54j27" localSheetId="1">'[5]wybrane dane finansowe 1'!#REF!</definedName>
    <definedName name="______________________________xliuwt54j27" localSheetId="3">'[5]wybrane dane finansowe 1'!#REF!</definedName>
    <definedName name="______________________________xliuwt54j27" localSheetId="9">'[5]wybrane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0">'[5]wybrane dane finansowe 1'!#REF!</definedName>
    <definedName name="_____________________________xliuwt54j27" localSheetId="1">'[5]wybrane dane finansowe 1'!#REF!</definedName>
    <definedName name="_____________________________xliuwt54j27" localSheetId="3">'[5]wybrane dane finansowe 1'!#REF!</definedName>
    <definedName name="_____________________________xliuwt54j27" localSheetId="9">'[5]wybrane dane finansowe 1'!#REF!</definedName>
    <definedName name="_____________________________xliuwt54j27">'[5]wybrane dane finansowe 1'!#REF!</definedName>
    <definedName name="____________________________wbk1" localSheetId="20">'[1]Arkusz1 (2)'!____________________________wbk1</definedName>
    <definedName name="____________________________wbk1" localSheetId="3">'[1]Arkusz1 (2)'!____________________________wbk1</definedName>
    <definedName name="____________________________wbk1" localSheetId="9">'[1]Arkusz1 (2)'!____________________________wbk1</definedName>
    <definedName name="____________________________wbk1">'[1]Arkusz1 (2)'!____________________________wbk1</definedName>
    <definedName name="____________________________xliuwt54j27" localSheetId="20">'[5]wybrane dane finansowe 1'!#REF!</definedName>
    <definedName name="____________________________xliuwt54j27" localSheetId="1">'[5]wybrane dane finansowe 1'!#REF!</definedName>
    <definedName name="____________________________xliuwt54j27" localSheetId="3">'[5]wybrane dane finansowe 1'!#REF!</definedName>
    <definedName name="____________________________xliuwt54j27" localSheetId="9">'[5]wybrane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0">'[5]wybrane dane finansowe 1'!#REF!</definedName>
    <definedName name="___________________________xliuwt54j27" localSheetId="1">'[5]wybrane dane finansowe 1'!#REF!</definedName>
    <definedName name="___________________________xliuwt54j27" localSheetId="3">'[5]wybrane dane finansowe 1'!#REF!</definedName>
    <definedName name="___________________________xliuwt54j27" localSheetId="9">'[5]wybrane dane finansowe 1'!#REF!</definedName>
    <definedName name="___________________________xliuwt54j27">'[5]wybrane dane finansowe 1'!#REF!</definedName>
    <definedName name="__________________________wbk1" localSheetId="20">'[1]Arkusz1 (2)'!__________________________wbk1</definedName>
    <definedName name="__________________________wbk1" localSheetId="3">'[1]Arkusz1 (2)'!__________________________wbk1</definedName>
    <definedName name="__________________________wbk1" localSheetId="9">'[1]Arkusz1 (2)'!__________________________wbk1</definedName>
    <definedName name="__________________________wbk1">'[1]Arkusz1 (2)'!__________________________wbk1</definedName>
    <definedName name="__________________________xliuwt54j27" localSheetId="20">'[5]wybrane dane finansowe 1'!#REF!</definedName>
    <definedName name="__________________________xliuwt54j27" localSheetId="1">'[5]wybrane dane finansowe 1'!#REF!</definedName>
    <definedName name="__________________________xliuwt54j27" localSheetId="3">'[5]wybrane dane finansowe 1'!#REF!</definedName>
    <definedName name="__________________________xliuwt54j27" localSheetId="9">'[5]wybrane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0">'[5]wybrane dane finansowe 1'!#REF!</definedName>
    <definedName name="_________________________xliuwt54j27" localSheetId="1">'[5]wybrane dane finansowe 1'!#REF!</definedName>
    <definedName name="_________________________xliuwt54j27" localSheetId="3">'[5]wybrane dane finansowe 1'!#REF!</definedName>
    <definedName name="_________________________xliuwt54j27" localSheetId="9">'[5]wybrane dane finansowe 1'!#REF!</definedName>
    <definedName name="_________________________xliuwt54j27">'[5]wybrane dane finansowe 1'!#REF!</definedName>
    <definedName name="________________________wbk1">#N/A</definedName>
    <definedName name="________________________xliuwt54j27" localSheetId="20">'[5]wybrane dane finansowe 1'!#REF!</definedName>
    <definedName name="________________________xliuwt54j27" localSheetId="1">'[5]wybrane dane finansowe 1'!#REF!</definedName>
    <definedName name="________________________xliuwt54j27" localSheetId="3">'[5]wybrane dane finansowe 1'!#REF!</definedName>
    <definedName name="________________________xliuwt54j27" localSheetId="9">'[5]wybrane dane finansowe 1'!#REF!</definedName>
    <definedName name="________________________xliuwt54j27">'[5]wybrane dane finansowe 1'!#REF!</definedName>
    <definedName name="_______________________wbk1">[6]!_______________wbk1</definedName>
    <definedName name="_______________________xliuwt54j27" localSheetId="20">'[5]wybrane dane finansowe 1'!#REF!</definedName>
    <definedName name="_______________________xliuwt54j27" localSheetId="1">'[5]wybrane dane finansowe 1'!#REF!</definedName>
    <definedName name="_______________________xliuwt54j27" localSheetId="3">'[5]wybrane dane finansowe 1'!#REF!</definedName>
    <definedName name="_______________________xliuwt54j27" localSheetId="9">'[5]wybrane dane finansowe 1'!#REF!</definedName>
    <definedName name="_______________________xliuwt54j27">'[5]wybrane dane finansowe 1'!#REF!</definedName>
    <definedName name="______________________wbk1">[6]!_______________wbk1</definedName>
    <definedName name="______________________xliuwt54j27" localSheetId="20">'[5]wybrane dane finansowe 1'!#REF!</definedName>
    <definedName name="______________________xliuwt54j27" localSheetId="1">'[5]wybrane dane finansowe 1'!#REF!</definedName>
    <definedName name="______________________xliuwt54j27" localSheetId="3">'[5]wybrane dane finansowe 1'!#REF!</definedName>
    <definedName name="______________________xliuwt54j27" localSheetId="9">'[5]wybrane dane finansowe 1'!#REF!</definedName>
    <definedName name="______________________xliuwt54j27">'[5]wybrane dane finansowe 1'!#REF!</definedName>
    <definedName name="_____________________wbk1">[6]!_______________wbk1</definedName>
    <definedName name="_____________________xliuwt54j27" localSheetId="20">'[5]wybrane dane finansowe 1'!#REF!</definedName>
    <definedName name="_____________________xliuwt54j27" localSheetId="1">'[5]wybrane dane finansowe 1'!#REF!</definedName>
    <definedName name="_____________________xliuwt54j27" localSheetId="3">'[5]wybrane dane finansowe 1'!#REF!</definedName>
    <definedName name="_____________________xliuwt54j27" localSheetId="9">'[5]wybrane dane finansowe 1'!#REF!</definedName>
    <definedName name="_____________________xliuwt54j27">'[5]wybrane dane finansowe 1'!#REF!</definedName>
    <definedName name="____________________PLQ2" localSheetId="20">#REF!</definedName>
    <definedName name="____________________PLQ2" localSheetId="1">#REF!</definedName>
    <definedName name="____________________PLQ2" localSheetId="3">#REF!</definedName>
    <definedName name="____________________PLQ2" localSheetId="9">#REF!</definedName>
    <definedName name="____________________PLQ2">#REF!</definedName>
    <definedName name="____________________wbk1">[6]!_______________wbk1</definedName>
    <definedName name="____________________xliuwt54j27" localSheetId="20">'[5]wybrane dane finansowe 1'!#REF!</definedName>
    <definedName name="____________________xliuwt54j27" localSheetId="1">'[5]wybrane dane finansowe 1'!#REF!</definedName>
    <definedName name="____________________xliuwt54j27" localSheetId="3">'[5]wybrane dane finansowe 1'!#REF!</definedName>
    <definedName name="____________________xliuwt54j27" localSheetId="9">'[5]wybrane dane finansowe 1'!#REF!</definedName>
    <definedName name="____________________xliuwt54j27">'[5]wybrane dane finansowe 1'!#REF!</definedName>
    <definedName name="___________________IAF2005" localSheetId="20">#REF!</definedName>
    <definedName name="___________________IAF2005" localSheetId="1">#REF!</definedName>
    <definedName name="___________________IAF2005" localSheetId="3">#REF!</definedName>
    <definedName name="___________________IAF2005" localSheetId="9">#REF!</definedName>
    <definedName name="___________________IAF2005">#REF!</definedName>
    <definedName name="___________________IAF2006" localSheetId="20">#REF!</definedName>
    <definedName name="___________________IAF2006" localSheetId="1">#REF!</definedName>
    <definedName name="___________________IAF2006" localSheetId="3">#REF!</definedName>
    <definedName name="___________________IAF2006" localSheetId="9">#REF!</definedName>
    <definedName name="___________________IAF2006">#REF!</definedName>
    <definedName name="___________________TW092006" localSheetId="20">#REF!</definedName>
    <definedName name="___________________TW092006" localSheetId="1">#REF!</definedName>
    <definedName name="___________________TW092006" localSheetId="3">#REF!</definedName>
    <definedName name="___________________TW092006" localSheetId="9">#REF!</definedName>
    <definedName name="___________________TW092006">#REF!</definedName>
    <definedName name="___________________TW092007" localSheetId="20">#REF!</definedName>
    <definedName name="___________________TW092007" localSheetId="1">#REF!</definedName>
    <definedName name="___________________TW092007" localSheetId="3">#REF!</definedName>
    <definedName name="___________________TW092007" localSheetId="9">#REF!</definedName>
    <definedName name="___________________TW092007">#REF!</definedName>
    <definedName name="___________________wbk1">#N/A</definedName>
    <definedName name="___________________xliuwt54j27" localSheetId="20">'[5]wybrane dane finansowe 1'!#REF!</definedName>
    <definedName name="___________________xliuwt54j27" localSheetId="1">'[5]wybrane dane finansowe 1'!#REF!</definedName>
    <definedName name="___________________xliuwt54j27" localSheetId="3">'[5]wybrane dane finansowe 1'!#REF!</definedName>
    <definedName name="___________________xliuwt54j27" localSheetId="9">'[5]wybrane dane finansowe 1'!#REF!</definedName>
    <definedName name="___________________xliuwt54j27">'[5]wybrane dane finansowe 1'!#REF!</definedName>
    <definedName name="__________________IAF2005" localSheetId="20">#REF!</definedName>
    <definedName name="__________________IAF2005" localSheetId="1">#REF!</definedName>
    <definedName name="__________________IAF2005" localSheetId="3">#REF!</definedName>
    <definedName name="__________________IAF2005" localSheetId="9">#REF!</definedName>
    <definedName name="__________________IAF2005">#REF!</definedName>
    <definedName name="__________________IAF2006" localSheetId="20">#REF!</definedName>
    <definedName name="__________________IAF2006" localSheetId="1">#REF!</definedName>
    <definedName name="__________________IAF2006" localSheetId="3">#REF!</definedName>
    <definedName name="__________________IAF2006" localSheetId="9">#REF!</definedName>
    <definedName name="__________________IAF2006">#REF!</definedName>
    <definedName name="__________________PLQ2" localSheetId="20">#REF!</definedName>
    <definedName name="__________________PLQ2" localSheetId="1">#REF!</definedName>
    <definedName name="__________________PLQ2" localSheetId="3">#REF!</definedName>
    <definedName name="__________________PLQ2" localSheetId="9">#REF!</definedName>
    <definedName name="__________________PLQ2">#REF!</definedName>
    <definedName name="__________________TW092006" localSheetId="20">#REF!</definedName>
    <definedName name="__________________TW092006" localSheetId="1">#REF!</definedName>
    <definedName name="__________________TW092006" localSheetId="3">#REF!</definedName>
    <definedName name="__________________TW092006" localSheetId="9">#REF!</definedName>
    <definedName name="__________________TW092006">#REF!</definedName>
    <definedName name="__________________TW092007" localSheetId="20">#REF!</definedName>
    <definedName name="__________________TW092007" localSheetId="1">#REF!</definedName>
    <definedName name="__________________TW092007" localSheetId="3">#REF!</definedName>
    <definedName name="__________________TW092007" localSheetId="9">#REF!</definedName>
    <definedName name="__________________TW092007">#REF!</definedName>
    <definedName name="__________________wbk1">[6]!_______________wbk1</definedName>
    <definedName name="__________________xliuwt54j27" localSheetId="20">'[5]wybrane dane finansowe 1'!#REF!</definedName>
    <definedName name="__________________xliuwt54j27" localSheetId="1">'[5]wybrane dane finansowe 1'!#REF!</definedName>
    <definedName name="__________________xliuwt54j27" localSheetId="3">'[5]wybrane dane finansowe 1'!#REF!</definedName>
    <definedName name="__________________xliuwt54j27" localSheetId="9">'[5]wybrane dane finansowe 1'!#REF!</definedName>
    <definedName name="__________________xliuwt54j27">'[5]wybrane dane finansowe 1'!#REF!</definedName>
    <definedName name="_________________IAF2005" localSheetId="20">#REF!</definedName>
    <definedName name="_________________IAF2005" localSheetId="1">#REF!</definedName>
    <definedName name="_________________IAF2005" localSheetId="3">#REF!</definedName>
    <definedName name="_________________IAF2005" localSheetId="9">#REF!</definedName>
    <definedName name="_________________IAF2005">#REF!</definedName>
    <definedName name="_________________IAF2006" localSheetId="20">#REF!</definedName>
    <definedName name="_________________IAF2006" localSheetId="1">#REF!</definedName>
    <definedName name="_________________IAF2006" localSheetId="3">#REF!</definedName>
    <definedName name="_________________IAF2006" localSheetId="9">#REF!</definedName>
    <definedName name="_________________IAF2006">#REF!</definedName>
    <definedName name="_________________PLQ2" localSheetId="20">#REF!</definedName>
    <definedName name="_________________PLQ2" localSheetId="1">#REF!</definedName>
    <definedName name="_________________PLQ2" localSheetId="3">#REF!</definedName>
    <definedName name="_________________PLQ2" localSheetId="9">#REF!</definedName>
    <definedName name="_________________PLQ2">#REF!</definedName>
    <definedName name="_________________TW092006" localSheetId="20">#REF!</definedName>
    <definedName name="_________________TW092006" localSheetId="1">#REF!</definedName>
    <definedName name="_________________TW092006" localSheetId="3">#REF!</definedName>
    <definedName name="_________________TW092006" localSheetId="9">#REF!</definedName>
    <definedName name="_________________TW092006">#REF!</definedName>
    <definedName name="_________________TW092007" localSheetId="20">#REF!</definedName>
    <definedName name="_________________TW092007" localSheetId="1">#REF!</definedName>
    <definedName name="_________________TW092007" localSheetId="3">#REF!</definedName>
    <definedName name="_________________TW092007" localSheetId="9">#REF!</definedName>
    <definedName name="_________________TW092007">#REF!</definedName>
    <definedName name="_________________wbk1">#N/A</definedName>
    <definedName name="_________________xliuwt54j27" localSheetId="20">'[5]wybrane dane finansowe 1'!#REF!</definedName>
    <definedName name="_________________xliuwt54j27" localSheetId="1">'[5]wybrane dane finansowe 1'!#REF!</definedName>
    <definedName name="_________________xliuwt54j27" localSheetId="3">'[5]wybrane dane finansowe 1'!#REF!</definedName>
    <definedName name="_________________xliuwt54j27" localSheetId="9">'[5]wybrane dane finansowe 1'!#REF!</definedName>
    <definedName name="_________________xliuwt54j27">'[5]wybrane dane finansowe 1'!#REF!</definedName>
    <definedName name="________________IAF2005" localSheetId="20">#REF!</definedName>
    <definedName name="________________IAF2005" localSheetId="1">#REF!</definedName>
    <definedName name="________________IAF2005" localSheetId="3">#REF!</definedName>
    <definedName name="________________IAF2005" localSheetId="9">#REF!</definedName>
    <definedName name="________________IAF2005">#REF!</definedName>
    <definedName name="________________IAF2006" localSheetId="20">#REF!</definedName>
    <definedName name="________________IAF2006" localSheetId="1">#REF!</definedName>
    <definedName name="________________IAF2006" localSheetId="3">#REF!</definedName>
    <definedName name="________________IAF2006" localSheetId="9">#REF!</definedName>
    <definedName name="________________IAF2006">#REF!</definedName>
    <definedName name="________________PLQ2" localSheetId="20">#REF!</definedName>
    <definedName name="________________PLQ2" localSheetId="1">#REF!</definedName>
    <definedName name="________________PLQ2" localSheetId="3">#REF!</definedName>
    <definedName name="________________PLQ2" localSheetId="9">#REF!</definedName>
    <definedName name="________________PLQ2">#REF!</definedName>
    <definedName name="________________TW092006" localSheetId="20">#REF!</definedName>
    <definedName name="________________TW092006" localSheetId="1">#REF!</definedName>
    <definedName name="________________TW092006" localSheetId="3">#REF!</definedName>
    <definedName name="________________TW092006" localSheetId="9">#REF!</definedName>
    <definedName name="________________TW092006">#REF!</definedName>
    <definedName name="________________TW092007" localSheetId="20">#REF!</definedName>
    <definedName name="________________TW092007" localSheetId="1">#REF!</definedName>
    <definedName name="________________TW092007" localSheetId="3">#REF!</definedName>
    <definedName name="________________TW092007" localSheetId="9">#REF!</definedName>
    <definedName name="________________TW092007">#REF!</definedName>
    <definedName name="________________wbk1">[6]!_______________wbk1</definedName>
    <definedName name="________________xliuwt54j27" localSheetId="20">'[5]wybrane dane finansowe 1'!#REF!</definedName>
    <definedName name="________________xliuwt54j27" localSheetId="1">'[5]wybrane dane finansowe 1'!#REF!</definedName>
    <definedName name="________________xliuwt54j27" localSheetId="3">'[5]wybrane dane finansowe 1'!#REF!</definedName>
    <definedName name="________________xliuwt54j27" localSheetId="9">'[5]wybrane dane finansowe 1'!#REF!</definedName>
    <definedName name="________________xliuwt54j27">'[5]wybrane dane finansowe 1'!#REF!</definedName>
    <definedName name="_______________IAF2005" localSheetId="20">#REF!</definedName>
    <definedName name="_______________IAF2005" localSheetId="1">#REF!</definedName>
    <definedName name="_______________IAF2005" localSheetId="3">#REF!</definedName>
    <definedName name="_______________IAF2005" localSheetId="9">#REF!</definedName>
    <definedName name="_______________IAF2005">#REF!</definedName>
    <definedName name="_______________IAF2006" localSheetId="20">#REF!</definedName>
    <definedName name="_______________IAF2006" localSheetId="1">#REF!</definedName>
    <definedName name="_______________IAF2006" localSheetId="3">#REF!</definedName>
    <definedName name="_______________IAF2006" localSheetId="9">#REF!</definedName>
    <definedName name="_______________IAF2006">#REF!</definedName>
    <definedName name="_______________PLQ2" localSheetId="20">#REF!</definedName>
    <definedName name="_______________PLQ2" localSheetId="1">#REF!</definedName>
    <definedName name="_______________PLQ2" localSheetId="3">#REF!</definedName>
    <definedName name="_______________PLQ2" localSheetId="9">#REF!</definedName>
    <definedName name="_______________PLQ2">#REF!</definedName>
    <definedName name="_______________TW092006" localSheetId="20">#REF!</definedName>
    <definedName name="_______________TW092006" localSheetId="1">#REF!</definedName>
    <definedName name="_______________TW092006" localSheetId="3">#REF!</definedName>
    <definedName name="_______________TW092006" localSheetId="9">#REF!</definedName>
    <definedName name="_______________TW092006">#REF!</definedName>
    <definedName name="_______________TW092007" localSheetId="20">#REF!</definedName>
    <definedName name="_______________TW092007" localSheetId="1">#REF!</definedName>
    <definedName name="_______________TW092007" localSheetId="3">#REF!</definedName>
    <definedName name="_______________TW092007" localSheetId="9">#REF!</definedName>
    <definedName name="_______________TW092007">#REF!</definedName>
    <definedName name="_______________wbk1">[6]!_______________wbk1</definedName>
    <definedName name="_______________xliuwt54j27" localSheetId="20">'[5]wybrane dane finansowe 1'!#REF!</definedName>
    <definedName name="_______________xliuwt54j27" localSheetId="1">'[5]wybrane dane finansowe 1'!#REF!</definedName>
    <definedName name="_______________xliuwt54j27" localSheetId="3">'[5]wybrane dane finansowe 1'!#REF!</definedName>
    <definedName name="_______________xliuwt54j27" localSheetId="9">'[5]wybrane dane finansowe 1'!#REF!</definedName>
    <definedName name="_______________xliuwt54j27">'[5]wybrane dane finansowe 1'!#REF!</definedName>
    <definedName name="______________IAF2005" localSheetId="20">#REF!</definedName>
    <definedName name="______________IAF2005" localSheetId="1">#REF!</definedName>
    <definedName name="______________IAF2005" localSheetId="3">#REF!</definedName>
    <definedName name="______________IAF2005" localSheetId="9">#REF!</definedName>
    <definedName name="______________IAF2005">#REF!</definedName>
    <definedName name="______________IAF2006" localSheetId="20">#REF!</definedName>
    <definedName name="______________IAF2006" localSheetId="1">#REF!</definedName>
    <definedName name="______________IAF2006" localSheetId="3">#REF!</definedName>
    <definedName name="______________IAF2006" localSheetId="9">#REF!</definedName>
    <definedName name="______________IAF2006">#REF!</definedName>
    <definedName name="______________PLQ2" localSheetId="20">#REF!</definedName>
    <definedName name="______________PLQ2" localSheetId="1">#REF!</definedName>
    <definedName name="______________PLQ2" localSheetId="3">#REF!</definedName>
    <definedName name="______________PLQ2" localSheetId="9">#REF!</definedName>
    <definedName name="______________PLQ2">#REF!</definedName>
    <definedName name="______________TW092006" localSheetId="20">#REF!</definedName>
    <definedName name="______________TW092006" localSheetId="1">#REF!</definedName>
    <definedName name="______________TW092006" localSheetId="3">#REF!</definedName>
    <definedName name="______________TW092006" localSheetId="9">#REF!</definedName>
    <definedName name="______________TW092006">#REF!</definedName>
    <definedName name="______________TW092007" localSheetId="20">#REF!</definedName>
    <definedName name="______________TW092007" localSheetId="1">#REF!</definedName>
    <definedName name="______________TW092007" localSheetId="3">#REF!</definedName>
    <definedName name="______________TW092007" localSheetId="9">#REF!</definedName>
    <definedName name="______________TW092007">#REF!</definedName>
    <definedName name="______________wbk1">[6]!_______________wbk1</definedName>
    <definedName name="______________xliuwt54j27" localSheetId="20">'[5]wybrane dane finansowe 1'!#REF!</definedName>
    <definedName name="______________xliuwt54j27" localSheetId="1">'[5]wybrane dane finansowe 1'!#REF!</definedName>
    <definedName name="______________xliuwt54j27" localSheetId="3">'[5]wybrane dane finansowe 1'!#REF!</definedName>
    <definedName name="______________xliuwt54j27" localSheetId="9">'[5]wybrane dane finansowe 1'!#REF!</definedName>
    <definedName name="______________xliuwt54j27">'[5]wybrane dane finansowe 1'!#REF!</definedName>
    <definedName name="_____________IAF2005" localSheetId="20">#REF!</definedName>
    <definedName name="_____________IAF2005" localSheetId="1">#REF!</definedName>
    <definedName name="_____________IAF2005" localSheetId="3">#REF!</definedName>
    <definedName name="_____________IAF2005" localSheetId="9">#REF!</definedName>
    <definedName name="_____________IAF2005">#REF!</definedName>
    <definedName name="_____________IAF2006" localSheetId="20">#REF!</definedName>
    <definedName name="_____________IAF2006" localSheetId="1">#REF!</definedName>
    <definedName name="_____________IAF2006" localSheetId="3">#REF!</definedName>
    <definedName name="_____________IAF2006" localSheetId="9">#REF!</definedName>
    <definedName name="_____________IAF2006">#REF!</definedName>
    <definedName name="_____________PLQ2" localSheetId="20">#REF!</definedName>
    <definedName name="_____________PLQ2" localSheetId="1">#REF!</definedName>
    <definedName name="_____________PLQ2" localSheetId="3">#REF!</definedName>
    <definedName name="_____________PLQ2" localSheetId="9">#REF!</definedName>
    <definedName name="_____________PLQ2">#REF!</definedName>
    <definedName name="_____________TW092006" localSheetId="20">#REF!</definedName>
    <definedName name="_____________TW092006" localSheetId="1">#REF!</definedName>
    <definedName name="_____________TW092006" localSheetId="3">#REF!</definedName>
    <definedName name="_____________TW092006" localSheetId="9">#REF!</definedName>
    <definedName name="_____________TW092006">#REF!</definedName>
    <definedName name="_____________TW092007" localSheetId="20">#REF!</definedName>
    <definedName name="_____________TW092007" localSheetId="1">#REF!</definedName>
    <definedName name="_____________TW092007" localSheetId="3">#REF!</definedName>
    <definedName name="_____________TW092007" localSheetId="9">#REF!</definedName>
    <definedName name="_____________TW092007">#REF!</definedName>
    <definedName name="_____________wbk1">[2]!_____________wbk1</definedName>
    <definedName name="_____________xliuwt54j27" localSheetId="20">'[5]wybrane dane finansowe 1'!#REF!</definedName>
    <definedName name="_____________xliuwt54j27" localSheetId="1">'[5]wybrane dane finansowe 1'!#REF!</definedName>
    <definedName name="_____________xliuwt54j27" localSheetId="3">'[5]wybrane dane finansowe 1'!#REF!</definedName>
    <definedName name="_____________xliuwt54j27" localSheetId="9">'[5]wybrane dane finansowe 1'!#REF!</definedName>
    <definedName name="_____________xliuwt54j27">'[5]wybrane dane finansowe 1'!#REF!</definedName>
    <definedName name="____________IAF2005" localSheetId="20">#REF!</definedName>
    <definedName name="____________IAF2005" localSheetId="1">#REF!</definedName>
    <definedName name="____________IAF2005" localSheetId="3">#REF!</definedName>
    <definedName name="____________IAF2005" localSheetId="9">#REF!</definedName>
    <definedName name="____________IAF2005">#REF!</definedName>
    <definedName name="____________IAF2006" localSheetId="20">#REF!</definedName>
    <definedName name="____________IAF2006" localSheetId="1">#REF!</definedName>
    <definedName name="____________IAF2006" localSheetId="3">#REF!</definedName>
    <definedName name="____________IAF2006" localSheetId="9">#REF!</definedName>
    <definedName name="____________IAF2006">#REF!</definedName>
    <definedName name="____________PLQ2" localSheetId="20">#REF!</definedName>
    <definedName name="____________PLQ2" localSheetId="1">#REF!</definedName>
    <definedName name="____________PLQ2" localSheetId="3">#REF!</definedName>
    <definedName name="____________PLQ2" localSheetId="9">#REF!</definedName>
    <definedName name="____________PLQ2">#REF!</definedName>
    <definedName name="____________TW092006" localSheetId="20">#REF!</definedName>
    <definedName name="____________TW092006" localSheetId="1">#REF!</definedName>
    <definedName name="____________TW092006" localSheetId="3">#REF!</definedName>
    <definedName name="____________TW092006" localSheetId="9">#REF!</definedName>
    <definedName name="____________TW092006">#REF!</definedName>
    <definedName name="____________TW092007" localSheetId="20">#REF!</definedName>
    <definedName name="____________TW092007" localSheetId="1">#REF!</definedName>
    <definedName name="____________TW092007" localSheetId="3">#REF!</definedName>
    <definedName name="____________TW092007" localSheetId="9">#REF!</definedName>
    <definedName name="____________TW092007">#REF!</definedName>
    <definedName name="____________wbk1">#N/A</definedName>
    <definedName name="____________xliuwt54j27" localSheetId="20">'[5]wybrane dane finansowe 1'!#REF!</definedName>
    <definedName name="____________xliuwt54j27" localSheetId="1">'[5]wybrane dane finansowe 1'!#REF!</definedName>
    <definedName name="____________xliuwt54j27" localSheetId="3">'[5]wybrane dane finansowe 1'!#REF!</definedName>
    <definedName name="____________xliuwt54j27" localSheetId="9">'[5]wybrane dane finansowe 1'!#REF!</definedName>
    <definedName name="____________xliuwt54j27">'[5]wybrane dane finansowe 1'!#REF!</definedName>
    <definedName name="___________IAF2005" localSheetId="20">#REF!</definedName>
    <definedName name="___________IAF2005" localSheetId="1">#REF!</definedName>
    <definedName name="___________IAF2005" localSheetId="3">#REF!</definedName>
    <definedName name="___________IAF2005" localSheetId="9">#REF!</definedName>
    <definedName name="___________IAF2005">#REF!</definedName>
    <definedName name="___________IAF2006" localSheetId="20">#REF!</definedName>
    <definedName name="___________IAF2006" localSheetId="1">#REF!</definedName>
    <definedName name="___________IAF2006" localSheetId="3">#REF!</definedName>
    <definedName name="___________IAF2006" localSheetId="9">#REF!</definedName>
    <definedName name="___________IAF2006">#REF!</definedName>
    <definedName name="___________PLQ2" localSheetId="20">#REF!</definedName>
    <definedName name="___________PLQ2" localSheetId="1">#REF!</definedName>
    <definedName name="___________PLQ2" localSheetId="3">#REF!</definedName>
    <definedName name="___________PLQ2" localSheetId="9">#REF!</definedName>
    <definedName name="___________PLQ2">#REF!</definedName>
    <definedName name="___________TW092006" localSheetId="20">#REF!</definedName>
    <definedName name="___________TW092006" localSheetId="1">#REF!</definedName>
    <definedName name="___________TW092006" localSheetId="3">#REF!</definedName>
    <definedName name="___________TW092006" localSheetId="9">#REF!</definedName>
    <definedName name="___________TW092006">#REF!</definedName>
    <definedName name="___________TW092007" localSheetId="20">#REF!</definedName>
    <definedName name="___________TW092007" localSheetId="1">#REF!</definedName>
    <definedName name="___________TW092007" localSheetId="3">#REF!</definedName>
    <definedName name="___________TW092007" localSheetId="9">#REF!</definedName>
    <definedName name="___________TW092007">#REF!</definedName>
    <definedName name="___________wbk1">#N/A</definedName>
    <definedName name="___________xliuwt54j27" localSheetId="20">'[5]wybrane dane finansowe 1'!#REF!</definedName>
    <definedName name="___________xliuwt54j27" localSheetId="1">'[5]wybrane dane finansowe 1'!#REF!</definedName>
    <definedName name="___________xliuwt54j27" localSheetId="3">'[5]wybrane dane finansowe 1'!#REF!</definedName>
    <definedName name="___________xliuwt54j27" localSheetId="9">'[5]wybrane dane finansowe 1'!#REF!</definedName>
    <definedName name="___________xliuwt54j27">'[5]wybrane dane finansowe 1'!#REF!</definedName>
    <definedName name="__________IAF2005" localSheetId="20">#REF!</definedName>
    <definedName name="__________IAF2005" localSheetId="1">#REF!</definedName>
    <definedName name="__________IAF2005" localSheetId="3">#REF!</definedName>
    <definedName name="__________IAF2005" localSheetId="9">#REF!</definedName>
    <definedName name="__________IAF2005">#REF!</definedName>
    <definedName name="__________IAF2006" localSheetId="20">#REF!</definedName>
    <definedName name="__________IAF2006" localSheetId="1">#REF!</definedName>
    <definedName name="__________IAF2006" localSheetId="3">#REF!</definedName>
    <definedName name="__________IAF2006" localSheetId="9">#REF!</definedName>
    <definedName name="__________IAF2006">#REF!</definedName>
    <definedName name="__________PLQ2" localSheetId="20">#REF!</definedName>
    <definedName name="__________PLQ2" localSheetId="1">#REF!</definedName>
    <definedName name="__________PLQ2" localSheetId="3">#REF!</definedName>
    <definedName name="__________PLQ2" localSheetId="9">#REF!</definedName>
    <definedName name="__________PLQ2">#REF!</definedName>
    <definedName name="__________TW092006" localSheetId="20">#REF!</definedName>
    <definedName name="__________TW092006" localSheetId="1">#REF!</definedName>
    <definedName name="__________TW092006" localSheetId="3">#REF!</definedName>
    <definedName name="__________TW092006" localSheetId="9">#REF!</definedName>
    <definedName name="__________TW092006">#REF!</definedName>
    <definedName name="__________TW092007" localSheetId="20">#REF!</definedName>
    <definedName name="__________TW092007" localSheetId="1">#REF!</definedName>
    <definedName name="__________TW092007" localSheetId="3">#REF!</definedName>
    <definedName name="__________TW092007" localSheetId="9">#REF!</definedName>
    <definedName name="__________TW092007">#REF!</definedName>
    <definedName name="__________wbk1">[2]!__________wbk1</definedName>
    <definedName name="__________xliuwt54j27" localSheetId="20">'[5]wybrane dane finansowe 1'!#REF!</definedName>
    <definedName name="__________xliuwt54j27" localSheetId="1">'[5]wybrane dane finansowe 1'!#REF!</definedName>
    <definedName name="__________xliuwt54j27" localSheetId="3">'[5]wybrane dane finansowe 1'!#REF!</definedName>
    <definedName name="__________xliuwt54j27" localSheetId="9">'[5]wybrane dane finansowe 1'!#REF!</definedName>
    <definedName name="__________xliuwt54j27">'[5]wybrane dane finansowe 1'!#REF!</definedName>
    <definedName name="_________IAF2005" localSheetId="20">#REF!</definedName>
    <definedName name="_________IAF2005" localSheetId="1">#REF!</definedName>
    <definedName name="_________IAF2005" localSheetId="3">#REF!</definedName>
    <definedName name="_________IAF2005" localSheetId="9">#REF!</definedName>
    <definedName name="_________IAF2005">#REF!</definedName>
    <definedName name="_________IAF2006" localSheetId="20">#REF!</definedName>
    <definedName name="_________IAF2006" localSheetId="1">#REF!</definedName>
    <definedName name="_________IAF2006" localSheetId="3">#REF!</definedName>
    <definedName name="_________IAF2006" localSheetId="9">#REF!</definedName>
    <definedName name="_________IAF2006">#REF!</definedName>
    <definedName name="_________PLQ2" localSheetId="20">#REF!</definedName>
    <definedName name="_________PLQ2" localSheetId="1">#REF!</definedName>
    <definedName name="_________PLQ2" localSheetId="3">#REF!</definedName>
    <definedName name="_________PLQ2" localSheetId="9">#REF!</definedName>
    <definedName name="_________PLQ2">#REF!</definedName>
    <definedName name="_________TW092006" localSheetId="20">#REF!</definedName>
    <definedName name="_________TW092006" localSheetId="1">#REF!</definedName>
    <definedName name="_________TW092006" localSheetId="3">#REF!</definedName>
    <definedName name="_________TW092006" localSheetId="9">#REF!</definedName>
    <definedName name="_________TW092006">#REF!</definedName>
    <definedName name="_________TW092007" localSheetId="20">#REF!</definedName>
    <definedName name="_________TW092007" localSheetId="1">#REF!</definedName>
    <definedName name="_________TW092007" localSheetId="3">#REF!</definedName>
    <definedName name="_________TW092007" localSheetId="9">#REF!</definedName>
    <definedName name="_________TW092007">#REF!</definedName>
    <definedName name="_________wbk1">[2]!_________wbk1</definedName>
    <definedName name="_________xliuwt54j27" localSheetId="20">'[5]wybrane dane finansowe 1'!#REF!</definedName>
    <definedName name="_________xliuwt54j27" localSheetId="1">'[5]wybrane dane finansowe 1'!#REF!</definedName>
    <definedName name="_________xliuwt54j27" localSheetId="3">'[5]wybrane dane finansowe 1'!#REF!</definedName>
    <definedName name="_________xliuwt54j27" localSheetId="9">'[5]wybrane dane finansowe 1'!#REF!</definedName>
    <definedName name="_________xliuwt54j27">'[5]wybrane dane finansowe 1'!#REF!</definedName>
    <definedName name="________IAF2005" localSheetId="20">#REF!</definedName>
    <definedName name="________IAF2005" localSheetId="1">#REF!</definedName>
    <definedName name="________IAF2005" localSheetId="3">#REF!</definedName>
    <definedName name="________IAF2005" localSheetId="9">#REF!</definedName>
    <definedName name="________IAF2005">#REF!</definedName>
    <definedName name="________IAF2006" localSheetId="20">#REF!</definedName>
    <definedName name="________IAF2006" localSheetId="1">#REF!</definedName>
    <definedName name="________IAF2006" localSheetId="3">#REF!</definedName>
    <definedName name="________IAF2006" localSheetId="9">#REF!</definedName>
    <definedName name="________IAF2006">#REF!</definedName>
    <definedName name="________PLQ2" localSheetId="20">#REF!</definedName>
    <definedName name="________PLQ2" localSheetId="1">#REF!</definedName>
    <definedName name="________PLQ2" localSheetId="3">#REF!</definedName>
    <definedName name="________PLQ2" localSheetId="9">#REF!</definedName>
    <definedName name="________PLQ2">#REF!</definedName>
    <definedName name="________TW092006" localSheetId="20">#REF!</definedName>
    <definedName name="________TW092006" localSheetId="1">#REF!</definedName>
    <definedName name="________TW092006" localSheetId="3">#REF!</definedName>
    <definedName name="________TW092006" localSheetId="9">#REF!</definedName>
    <definedName name="________TW092006">#REF!</definedName>
    <definedName name="________TW092007" localSheetId="20">#REF!</definedName>
    <definedName name="________TW092007" localSheetId="1">#REF!</definedName>
    <definedName name="________TW092007" localSheetId="3">#REF!</definedName>
    <definedName name="________TW092007" localSheetId="9">#REF!</definedName>
    <definedName name="________TW092007">#REF!</definedName>
    <definedName name="________wbk1" localSheetId="1">#N/A</definedName>
    <definedName name="________wbk1" localSheetId="0">#N/A</definedName>
    <definedName name="________wbk1" localSheetId="3">'Przychody prowizyjne'!________wbk1</definedName>
    <definedName name="________wbk1" localSheetId="15">[2]!________wbk1</definedName>
    <definedName name="________wbk1">[0]!________wbk1</definedName>
    <definedName name="________xliuwt54j27" localSheetId="20">'[7]wybrane dane finansowe 1'!#REF!</definedName>
    <definedName name="________xliuwt54j27" localSheetId="1">'[7]wybrane dane finansowe 1'!#REF!</definedName>
    <definedName name="________xliuwt54j27" localSheetId="3">'[7]wybrane dane finansowe 1'!#REF!</definedName>
    <definedName name="________xliuwt54j27" localSheetId="9">'[7]wybrane dane finansowe 1'!#REF!</definedName>
    <definedName name="________xliuwt54j27">'[7]wybrane dane finansowe 1'!#REF!</definedName>
    <definedName name="_______IAF2005" localSheetId="20">#REF!</definedName>
    <definedName name="_______IAF2005" localSheetId="1">#REF!</definedName>
    <definedName name="_______IAF2005" localSheetId="3">#REF!</definedName>
    <definedName name="_______IAF2005" localSheetId="9">#REF!</definedName>
    <definedName name="_______IAF2005">#REF!</definedName>
    <definedName name="_______IAF2006" localSheetId="20">#REF!</definedName>
    <definedName name="_______IAF2006" localSheetId="1">#REF!</definedName>
    <definedName name="_______IAF2006" localSheetId="3">#REF!</definedName>
    <definedName name="_______IAF2006" localSheetId="9">#REF!</definedName>
    <definedName name="_______IAF2006">#REF!</definedName>
    <definedName name="_______PLQ2" localSheetId="20">#REF!</definedName>
    <definedName name="_______PLQ2" localSheetId="1">#REF!</definedName>
    <definedName name="_______PLQ2" localSheetId="3">#REF!</definedName>
    <definedName name="_______PLQ2" localSheetId="9">#REF!</definedName>
    <definedName name="_______PLQ2">#REF!</definedName>
    <definedName name="_______TW092006" localSheetId="20">#REF!</definedName>
    <definedName name="_______TW092006" localSheetId="1">#REF!</definedName>
    <definedName name="_______TW092006" localSheetId="3">#REF!</definedName>
    <definedName name="_______TW092006" localSheetId="9">#REF!</definedName>
    <definedName name="_______TW092006">#REF!</definedName>
    <definedName name="_______TW092007" localSheetId="20">#REF!</definedName>
    <definedName name="_______TW092007" localSheetId="1">#REF!</definedName>
    <definedName name="_______TW092007" localSheetId="3">#REF!</definedName>
    <definedName name="_______TW092007" localSheetId="9">#REF!</definedName>
    <definedName name="_______TW092007">#REF!</definedName>
    <definedName name="_______wbk1" localSheetId="1">#N/A</definedName>
    <definedName name="_______wbk1" localSheetId="0">#N/A</definedName>
    <definedName name="_______wbk1" localSheetId="3">'Przychody prowizyjne'!_______wbk1</definedName>
    <definedName name="_______wbk1" localSheetId="15">[1]!__wbk1</definedName>
    <definedName name="_______wbk1">[0]!_______wbk1</definedName>
    <definedName name="_______xliuwt54j27" localSheetId="20">'[7]wybrane dane finansowe 1'!#REF!</definedName>
    <definedName name="_______xliuwt54j27" localSheetId="1">'[7]wybrane dane finansowe 1'!#REF!</definedName>
    <definedName name="_______xliuwt54j27" localSheetId="3">'[7]wybrane dane finansowe 1'!#REF!</definedName>
    <definedName name="_______xliuwt54j27" localSheetId="9">'[7]wybrane dane finansowe 1'!#REF!</definedName>
    <definedName name="_______xliuwt54j27">'[7]wybrane dane finansowe 1'!#REF!</definedName>
    <definedName name="______IAF2005" localSheetId="20">#REF!</definedName>
    <definedName name="______IAF2005" localSheetId="1">#REF!</definedName>
    <definedName name="______IAF2005" localSheetId="3">#REF!</definedName>
    <definedName name="______IAF2005" localSheetId="9">#REF!</definedName>
    <definedName name="______IAF2005">#REF!</definedName>
    <definedName name="______IAF2006" localSheetId="20">#REF!</definedName>
    <definedName name="______IAF2006" localSheetId="1">#REF!</definedName>
    <definedName name="______IAF2006" localSheetId="3">#REF!</definedName>
    <definedName name="______IAF2006" localSheetId="9">#REF!</definedName>
    <definedName name="______IAF2006">#REF!</definedName>
    <definedName name="______PLQ2" localSheetId="20">#REF!</definedName>
    <definedName name="______PLQ2" localSheetId="1">#REF!</definedName>
    <definedName name="______PLQ2" localSheetId="3">#REF!</definedName>
    <definedName name="______PLQ2" localSheetId="9">#REF!</definedName>
    <definedName name="______PLQ2">#REF!</definedName>
    <definedName name="______TW092006" localSheetId="20">#REF!</definedName>
    <definedName name="______TW092006" localSheetId="1">#REF!</definedName>
    <definedName name="______TW092006" localSheetId="3">#REF!</definedName>
    <definedName name="______TW092006" localSheetId="9">#REF!</definedName>
    <definedName name="______TW092006">#REF!</definedName>
    <definedName name="______TW092007" localSheetId="20">#REF!</definedName>
    <definedName name="______TW092007" localSheetId="1">#REF!</definedName>
    <definedName name="______TW092007" localSheetId="3">#REF!</definedName>
    <definedName name="______TW092007" localSheetId="9">#REF!</definedName>
    <definedName name="______TW092007">#REF!</definedName>
    <definedName name="______wbk1" localSheetId="1">#N/A</definedName>
    <definedName name="______wbk1" localSheetId="0">#N/A</definedName>
    <definedName name="______wbk1" localSheetId="3">'Przychody prowizyjne'!______wbk1</definedName>
    <definedName name="______wbk1" localSheetId="15">#N/A</definedName>
    <definedName name="______wbk1">[0]!______wbk1</definedName>
    <definedName name="______xliuwt54j27" localSheetId="20">'[5]wybrane dane finansowe 1'!#REF!</definedName>
    <definedName name="______xliuwt54j27" localSheetId="1">'[5]wybrane dane finansowe 1'!#REF!</definedName>
    <definedName name="______xliuwt54j27" localSheetId="3">'[5]wybrane dane finansowe 1'!#REF!</definedName>
    <definedName name="______xliuwt54j27" localSheetId="9">'[5]wybrane dane finansowe 1'!#REF!</definedName>
    <definedName name="______xliuwt54j27" localSheetId="15">'[7]wybrane dane finansowe 1'!#REF!</definedName>
    <definedName name="______xliuwt54j27">'[5]wybrane dane finansowe 1'!#REF!</definedName>
    <definedName name="_____ALI1" localSheetId="20">#REF!</definedName>
    <definedName name="_____ALI1" localSheetId="1">#REF!</definedName>
    <definedName name="_____ALI1" localSheetId="3">#REF!</definedName>
    <definedName name="_____ALI1" localSheetId="9">#REF!</definedName>
    <definedName name="_____ALI1">#REF!</definedName>
    <definedName name="_____ALI2" localSheetId="20">#REF!</definedName>
    <definedName name="_____ALI2" localSheetId="1">#REF!</definedName>
    <definedName name="_____ALI2" localSheetId="3">#REF!</definedName>
    <definedName name="_____ALI2" localSheetId="9">#REF!</definedName>
    <definedName name="_____ALI2">#REF!</definedName>
    <definedName name="_____AMI1" localSheetId="20">#REF!</definedName>
    <definedName name="_____AMI1" localSheetId="1">#REF!</definedName>
    <definedName name="_____AMI1" localSheetId="3">#REF!</definedName>
    <definedName name="_____AMI1" localSheetId="9">#REF!</definedName>
    <definedName name="_____AMI1">#REF!</definedName>
    <definedName name="_____AMI2" localSheetId="20">#REF!</definedName>
    <definedName name="_____AMI2" localSheetId="1">#REF!</definedName>
    <definedName name="_____AMI2" localSheetId="3">#REF!</definedName>
    <definedName name="_____AMI2" localSheetId="9">#REF!</definedName>
    <definedName name="_____AMI2">#REF!</definedName>
    <definedName name="_____AOI1" localSheetId="20">#REF!</definedName>
    <definedName name="_____AOI1" localSheetId="1">#REF!</definedName>
    <definedName name="_____AOI1" localSheetId="3">#REF!</definedName>
    <definedName name="_____AOI1" localSheetId="9">#REF!</definedName>
    <definedName name="_____AOI1">#REF!</definedName>
    <definedName name="_____AOI2" localSheetId="20">#REF!</definedName>
    <definedName name="_____AOI2" localSheetId="1">#REF!</definedName>
    <definedName name="_____AOI2" localSheetId="3">#REF!</definedName>
    <definedName name="_____AOI2" localSheetId="9">#REF!</definedName>
    <definedName name="_____AOI2">#REF!</definedName>
    <definedName name="_____DAI1" localSheetId="20">#REF!</definedName>
    <definedName name="_____DAI1" localSheetId="1">#REF!</definedName>
    <definedName name="_____DAI1" localSheetId="3">#REF!</definedName>
    <definedName name="_____DAI1" localSheetId="9">#REF!</definedName>
    <definedName name="_____DAI1">#REF!</definedName>
    <definedName name="_____DAI2" localSheetId="20">#REF!</definedName>
    <definedName name="_____DAI2" localSheetId="1">#REF!</definedName>
    <definedName name="_____DAI2" localSheetId="3">#REF!</definedName>
    <definedName name="_____DAI2" localSheetId="9">#REF!</definedName>
    <definedName name="_____DAI2">#REF!</definedName>
    <definedName name="_____DCI1" localSheetId="20">#REF!</definedName>
    <definedName name="_____DCI1" localSheetId="1">#REF!</definedName>
    <definedName name="_____DCI1" localSheetId="3">#REF!</definedName>
    <definedName name="_____DCI1" localSheetId="9">#REF!</definedName>
    <definedName name="_____DCI1">#REF!</definedName>
    <definedName name="_____DCI2" localSheetId="20">#REF!</definedName>
    <definedName name="_____DCI2" localSheetId="1">#REF!</definedName>
    <definedName name="_____DCI2" localSheetId="3">#REF!</definedName>
    <definedName name="_____DCI2" localSheetId="9">#REF!</definedName>
    <definedName name="_____DCI2">#REF!</definedName>
    <definedName name="_____ELI1" localSheetId="20">#REF!</definedName>
    <definedName name="_____ELI1" localSheetId="1">#REF!</definedName>
    <definedName name="_____ELI1" localSheetId="3">#REF!</definedName>
    <definedName name="_____ELI1" localSheetId="9">#REF!</definedName>
    <definedName name="_____ELI1">#REF!</definedName>
    <definedName name="_____ELI2" localSheetId="20">#REF!</definedName>
    <definedName name="_____ELI2" localSheetId="1">#REF!</definedName>
    <definedName name="_____ELI2" localSheetId="3">#REF!</definedName>
    <definedName name="_____ELI2" localSheetId="9">#REF!</definedName>
    <definedName name="_____ELI2">#REF!</definedName>
    <definedName name="_____FXI1" localSheetId="20">#REF!</definedName>
    <definedName name="_____FXI1" localSheetId="1">#REF!</definedName>
    <definedName name="_____FXI1" localSheetId="3">#REF!</definedName>
    <definedName name="_____FXI1" localSheetId="9">#REF!</definedName>
    <definedName name="_____FXI1">#REF!</definedName>
    <definedName name="_____FXI2" localSheetId="20">#REF!</definedName>
    <definedName name="_____FXI2" localSheetId="1">#REF!</definedName>
    <definedName name="_____FXI2" localSheetId="3">#REF!</definedName>
    <definedName name="_____FXI2" localSheetId="9">#REF!</definedName>
    <definedName name="_____FXI2">#REF!</definedName>
    <definedName name="_____IAF2005" localSheetId="20">#REF!</definedName>
    <definedName name="_____IAF2005" localSheetId="1">#REF!</definedName>
    <definedName name="_____IAF2005" localSheetId="3">#REF!</definedName>
    <definedName name="_____IAF2005" localSheetId="9">#REF!</definedName>
    <definedName name="_____IAF2005">#REF!</definedName>
    <definedName name="_____IAF2006" localSheetId="20">#REF!</definedName>
    <definedName name="_____IAF2006" localSheetId="1">#REF!</definedName>
    <definedName name="_____IAF2006" localSheetId="3">#REF!</definedName>
    <definedName name="_____IAF2006" localSheetId="9">#REF!</definedName>
    <definedName name="_____IAF2006">#REF!</definedName>
    <definedName name="_____NAN2">[8]AN2!$A$3:$AA$111</definedName>
    <definedName name="_____PLQ2" localSheetId="20">#REF!</definedName>
    <definedName name="_____PLQ2" localSheetId="1">#REF!</definedName>
    <definedName name="_____PLQ2" localSheetId="3">#REF!</definedName>
    <definedName name="_____PLQ2" localSheetId="9">#REF!</definedName>
    <definedName name="_____PLQ2">#REF!</definedName>
    <definedName name="_____RAI1" localSheetId="20">#REF!</definedName>
    <definedName name="_____RAI1" localSheetId="1">#REF!</definedName>
    <definedName name="_____RAI1" localSheetId="3">#REF!</definedName>
    <definedName name="_____RAI1" localSheetId="9">#REF!</definedName>
    <definedName name="_____RAI1">#REF!</definedName>
    <definedName name="_____RAI2" localSheetId="20">#REF!</definedName>
    <definedName name="_____RAI2" localSheetId="1">#REF!</definedName>
    <definedName name="_____RAI2" localSheetId="3">#REF!</definedName>
    <definedName name="_____RAI2" localSheetId="9">#REF!</definedName>
    <definedName name="_____RAI2">#REF!</definedName>
    <definedName name="_____scn1" localSheetId="20">#REF!</definedName>
    <definedName name="_____scn1" localSheetId="1">#REF!</definedName>
    <definedName name="_____scn1" localSheetId="3">#REF!</definedName>
    <definedName name="_____scn1" localSheetId="9">#REF!</definedName>
    <definedName name="_____scn1">#REF!</definedName>
    <definedName name="_____TMI1" localSheetId="20">#REF!</definedName>
    <definedName name="_____TMI1" localSheetId="1">#REF!</definedName>
    <definedName name="_____TMI1" localSheetId="3">#REF!</definedName>
    <definedName name="_____TMI1" localSheetId="9">#REF!</definedName>
    <definedName name="_____TMI1">#REF!</definedName>
    <definedName name="_____TMI2" localSheetId="20">#REF!</definedName>
    <definedName name="_____TMI2" localSheetId="1">#REF!</definedName>
    <definedName name="_____TMI2" localSheetId="3">#REF!</definedName>
    <definedName name="_____TMI2" localSheetId="9">#REF!</definedName>
    <definedName name="_____TMI2">#REF!</definedName>
    <definedName name="_____TW092006" localSheetId="20">#REF!</definedName>
    <definedName name="_____TW092006" localSheetId="1">#REF!</definedName>
    <definedName name="_____TW092006" localSheetId="3">#REF!</definedName>
    <definedName name="_____TW092006" localSheetId="9">#REF!</definedName>
    <definedName name="_____TW092006">#REF!</definedName>
    <definedName name="_____TW092007" localSheetId="20">#REF!</definedName>
    <definedName name="_____TW092007" localSheetId="1">#REF!</definedName>
    <definedName name="_____TW092007" localSheetId="3">#REF!</definedName>
    <definedName name="_____TW092007" localSheetId="9">#REF!</definedName>
    <definedName name="_____TW092007">#REF!</definedName>
    <definedName name="_____UNI1" localSheetId="20">#REF!</definedName>
    <definedName name="_____UNI1" localSheetId="1">#REF!</definedName>
    <definedName name="_____UNI1" localSheetId="3">#REF!</definedName>
    <definedName name="_____UNI1" localSheetId="9">#REF!</definedName>
    <definedName name="_____UNI1">#REF!</definedName>
    <definedName name="_____UNI2" localSheetId="20">#REF!</definedName>
    <definedName name="_____UNI2" localSheetId="1">#REF!</definedName>
    <definedName name="_____UNI2" localSheetId="3">#REF!</definedName>
    <definedName name="_____UNI2" localSheetId="9">#REF!</definedName>
    <definedName name="_____UNI2">#REF!</definedName>
    <definedName name="_____wbk1" localSheetId="1">#N/A</definedName>
    <definedName name="_____wbk1" localSheetId="0">#N/A</definedName>
    <definedName name="_____wbk1" localSheetId="3">'Przychody prowizyjne'!_____wbk1</definedName>
    <definedName name="_____wbk1" localSheetId="15">[2]!_____wbk1</definedName>
    <definedName name="_____wbk1">[0]!_____wbk1</definedName>
    <definedName name="_____xliuwt54j27" localSheetId="20">'[5]wybrane dane finansowe 1'!#REF!</definedName>
    <definedName name="_____xliuwt54j27" localSheetId="1">'[5]wybrane dane finansowe 1'!#REF!</definedName>
    <definedName name="_____xliuwt54j27" localSheetId="0">'[5]wybrane dane finansowe 1'!#REF!</definedName>
    <definedName name="_____xliuwt54j27" localSheetId="3">'[5]wybrane dane finansowe 1'!#REF!</definedName>
    <definedName name="_____xliuwt54j27" localSheetId="9">'[5]wybrane dane finansowe 1'!#REF!</definedName>
    <definedName name="_____xliuwt54j27" localSheetId="15">'[5]wybrane dane finansowe 1'!#REF!</definedName>
    <definedName name="_____xliuwt54j27">'[5]wybrane dane finansowe 1'!#REF!</definedName>
    <definedName name="____ALI1" localSheetId="20">#REF!</definedName>
    <definedName name="____ALI1" localSheetId="1">#REF!</definedName>
    <definedName name="____ALI1" localSheetId="3">#REF!</definedName>
    <definedName name="____ALI1" localSheetId="9">#REF!</definedName>
    <definedName name="____ALI1">#REF!</definedName>
    <definedName name="____ALI2" localSheetId="20">#REF!</definedName>
    <definedName name="____ALI2" localSheetId="1">#REF!</definedName>
    <definedName name="____ALI2" localSheetId="3">#REF!</definedName>
    <definedName name="____ALI2" localSheetId="9">#REF!</definedName>
    <definedName name="____ALI2">#REF!</definedName>
    <definedName name="____AMI1" localSheetId="20">#REF!</definedName>
    <definedName name="____AMI1" localSheetId="1">#REF!</definedName>
    <definedName name="____AMI1" localSheetId="3">#REF!</definedName>
    <definedName name="____AMI1" localSheetId="9">#REF!</definedName>
    <definedName name="____AMI1">#REF!</definedName>
    <definedName name="____AMI2" localSheetId="20">#REF!</definedName>
    <definedName name="____AMI2" localSheetId="1">#REF!</definedName>
    <definedName name="____AMI2" localSheetId="3">#REF!</definedName>
    <definedName name="____AMI2" localSheetId="9">#REF!</definedName>
    <definedName name="____AMI2">#REF!</definedName>
    <definedName name="____AOI1" localSheetId="20">#REF!</definedName>
    <definedName name="____AOI1" localSheetId="1">#REF!</definedName>
    <definedName name="____AOI1" localSheetId="3">#REF!</definedName>
    <definedName name="____AOI1" localSheetId="9">#REF!</definedName>
    <definedName name="____AOI1">#REF!</definedName>
    <definedName name="____AOI2" localSheetId="20">#REF!</definedName>
    <definedName name="____AOI2" localSheetId="1">#REF!</definedName>
    <definedName name="____AOI2" localSheetId="3">#REF!</definedName>
    <definedName name="____AOI2" localSheetId="9">#REF!</definedName>
    <definedName name="____AOI2">#REF!</definedName>
    <definedName name="____DAI1" localSheetId="20">#REF!</definedName>
    <definedName name="____DAI1" localSheetId="1">#REF!</definedName>
    <definedName name="____DAI1" localSheetId="3">#REF!</definedName>
    <definedName name="____DAI1" localSheetId="9">#REF!</definedName>
    <definedName name="____DAI1">#REF!</definedName>
    <definedName name="____DAI2" localSheetId="20">#REF!</definedName>
    <definedName name="____DAI2" localSheetId="1">#REF!</definedName>
    <definedName name="____DAI2" localSheetId="3">#REF!</definedName>
    <definedName name="____DAI2" localSheetId="9">#REF!</definedName>
    <definedName name="____DAI2">#REF!</definedName>
    <definedName name="____DCI1" localSheetId="20">#REF!</definedName>
    <definedName name="____DCI1" localSheetId="1">#REF!</definedName>
    <definedName name="____DCI1" localSheetId="3">#REF!</definedName>
    <definedName name="____DCI1" localSheetId="9">#REF!</definedName>
    <definedName name="____DCI1">#REF!</definedName>
    <definedName name="____DCI2" localSheetId="20">#REF!</definedName>
    <definedName name="____DCI2" localSheetId="1">#REF!</definedName>
    <definedName name="____DCI2" localSheetId="3">#REF!</definedName>
    <definedName name="____DCI2" localSheetId="9">#REF!</definedName>
    <definedName name="____DCI2">#REF!</definedName>
    <definedName name="____ELI1" localSheetId="20">#REF!</definedName>
    <definedName name="____ELI1" localSheetId="1">#REF!</definedName>
    <definedName name="____ELI1" localSheetId="3">#REF!</definedName>
    <definedName name="____ELI1" localSheetId="9">#REF!</definedName>
    <definedName name="____ELI1">#REF!</definedName>
    <definedName name="____ELI2" localSheetId="20">#REF!</definedName>
    <definedName name="____ELI2" localSheetId="1">#REF!</definedName>
    <definedName name="____ELI2" localSheetId="3">#REF!</definedName>
    <definedName name="____ELI2" localSheetId="9">#REF!</definedName>
    <definedName name="____ELI2">#REF!</definedName>
    <definedName name="____FXI1" localSheetId="20">#REF!</definedName>
    <definedName name="____FXI1" localSheetId="1">#REF!</definedName>
    <definedName name="____FXI1" localSheetId="3">#REF!</definedName>
    <definedName name="____FXI1" localSheetId="9">#REF!</definedName>
    <definedName name="____FXI1">#REF!</definedName>
    <definedName name="____FXI2" localSheetId="20">#REF!</definedName>
    <definedName name="____FXI2" localSheetId="1">#REF!</definedName>
    <definedName name="____FXI2" localSheetId="3">#REF!</definedName>
    <definedName name="____FXI2" localSheetId="9">#REF!</definedName>
    <definedName name="____FXI2">#REF!</definedName>
    <definedName name="____IAF2005" localSheetId="20">#REF!</definedName>
    <definedName name="____IAF2005" localSheetId="1">#REF!</definedName>
    <definedName name="____IAF2005" localSheetId="3">#REF!</definedName>
    <definedName name="____IAF2005" localSheetId="9">#REF!</definedName>
    <definedName name="____IAF2005">#REF!</definedName>
    <definedName name="____IAF2006" localSheetId="20">#REF!</definedName>
    <definedName name="____IAF2006" localSheetId="1">#REF!</definedName>
    <definedName name="____IAF2006" localSheetId="3">#REF!</definedName>
    <definedName name="____IAF2006" localSheetId="9">#REF!</definedName>
    <definedName name="____IAF2006">#REF!</definedName>
    <definedName name="____NAN2">[9]AN2!$A$3:$AA$111</definedName>
    <definedName name="____PLQ2" localSheetId="20">#REF!</definedName>
    <definedName name="____PLQ2" localSheetId="1">#REF!</definedName>
    <definedName name="____PLQ2" localSheetId="3">#REF!</definedName>
    <definedName name="____PLQ2" localSheetId="9">#REF!</definedName>
    <definedName name="____PLQ2">#REF!</definedName>
    <definedName name="____RAI1" localSheetId="20">#REF!</definedName>
    <definedName name="____RAI1" localSheetId="1">#REF!</definedName>
    <definedName name="____RAI1" localSheetId="3">#REF!</definedName>
    <definedName name="____RAI1" localSheetId="9">#REF!</definedName>
    <definedName name="____RAI1">#REF!</definedName>
    <definedName name="____RAI2" localSheetId="20">#REF!</definedName>
    <definedName name="____RAI2" localSheetId="1">#REF!</definedName>
    <definedName name="____RAI2" localSheetId="3">#REF!</definedName>
    <definedName name="____RAI2" localSheetId="9">#REF!</definedName>
    <definedName name="____RAI2">#REF!</definedName>
    <definedName name="____scn1" localSheetId="20">#REF!</definedName>
    <definedName name="____scn1" localSheetId="1">#REF!</definedName>
    <definedName name="____scn1" localSheetId="3">#REF!</definedName>
    <definedName name="____scn1" localSheetId="9">#REF!</definedName>
    <definedName name="____scn1">#REF!</definedName>
    <definedName name="____TMI1" localSheetId="20">#REF!</definedName>
    <definedName name="____TMI1" localSheetId="1">#REF!</definedName>
    <definedName name="____TMI1" localSheetId="3">#REF!</definedName>
    <definedName name="____TMI1" localSheetId="9">#REF!</definedName>
    <definedName name="____TMI1">#REF!</definedName>
    <definedName name="____TMI2" localSheetId="20">#REF!</definedName>
    <definedName name="____TMI2" localSheetId="1">#REF!</definedName>
    <definedName name="____TMI2" localSheetId="3">#REF!</definedName>
    <definedName name="____TMI2" localSheetId="9">#REF!</definedName>
    <definedName name="____TMI2">#REF!</definedName>
    <definedName name="____TW092006" localSheetId="20">#REF!</definedName>
    <definedName name="____TW092006" localSheetId="1">#REF!</definedName>
    <definedName name="____TW092006" localSheetId="3">#REF!</definedName>
    <definedName name="____TW092006" localSheetId="9">#REF!</definedName>
    <definedName name="____TW092006">#REF!</definedName>
    <definedName name="____TW092007" localSheetId="20">#REF!</definedName>
    <definedName name="____TW092007" localSheetId="1">#REF!</definedName>
    <definedName name="____TW092007" localSheetId="3">#REF!</definedName>
    <definedName name="____TW092007" localSheetId="9">#REF!</definedName>
    <definedName name="____TW092007">#REF!</definedName>
    <definedName name="____UNI1" localSheetId="20">#REF!</definedName>
    <definedName name="____UNI1" localSheetId="1">#REF!</definedName>
    <definedName name="____UNI1" localSheetId="3">#REF!</definedName>
    <definedName name="____UNI1" localSheetId="9">#REF!</definedName>
    <definedName name="____UNI1">#REF!</definedName>
    <definedName name="____UNI2" localSheetId="20">#REF!</definedName>
    <definedName name="____UNI2" localSheetId="1">#REF!</definedName>
    <definedName name="____UNI2" localSheetId="3">#REF!</definedName>
    <definedName name="____UNI2" localSheetId="9">#REF!</definedName>
    <definedName name="____UNI2">#REF!</definedName>
    <definedName name="____wbk1" localSheetId="1">#N/A</definedName>
    <definedName name="____wbk1" localSheetId="0">#N/A</definedName>
    <definedName name="____wbk1" localSheetId="3">'Przychody prowizyjne'!____wbk1</definedName>
    <definedName name="____wbk1" localSheetId="15">#N/A</definedName>
    <definedName name="____wbk1">[0]!____wbk1</definedName>
    <definedName name="____xliuwt54j27" localSheetId="20">'[5]wybrane dane finansowe 1'!#REF!</definedName>
    <definedName name="____xliuwt54j27" localSheetId="1">'[5]wybrane dane finansowe 1'!#REF!</definedName>
    <definedName name="____xliuwt54j27" localSheetId="0">'[5]wybrane dane finansowe 1'!#REF!</definedName>
    <definedName name="____xliuwt54j27" localSheetId="3">'[5]wybrane dane finansowe 1'!#REF!</definedName>
    <definedName name="____xliuwt54j27" localSheetId="9">'[5]wybrane dane finansowe 1'!#REF!</definedName>
    <definedName name="____xliuwt54j27" localSheetId="15">'[5]wybrane dane finansowe 1'!#REF!</definedName>
    <definedName name="____xliuwt54j27">'[5]wybrane dane finansowe 1'!#REF!</definedName>
    <definedName name="___ALI1" localSheetId="20">#REF!</definedName>
    <definedName name="___ALI1" localSheetId="1">#REF!</definedName>
    <definedName name="___ALI1" localSheetId="3">#REF!</definedName>
    <definedName name="___ALI1" localSheetId="9">#REF!</definedName>
    <definedName name="___ALI1">#REF!</definedName>
    <definedName name="___ALI2" localSheetId="20">#REF!</definedName>
    <definedName name="___ALI2" localSheetId="1">#REF!</definedName>
    <definedName name="___ALI2" localSheetId="3">#REF!</definedName>
    <definedName name="___ALI2" localSheetId="9">#REF!</definedName>
    <definedName name="___ALI2">#REF!</definedName>
    <definedName name="___AMI1" localSheetId="20">#REF!</definedName>
    <definedName name="___AMI1" localSheetId="1">#REF!</definedName>
    <definedName name="___AMI1" localSheetId="3">#REF!</definedName>
    <definedName name="___AMI1" localSheetId="9">#REF!</definedName>
    <definedName name="___AMI1">#REF!</definedName>
    <definedName name="___AMI2" localSheetId="20">#REF!</definedName>
    <definedName name="___AMI2" localSheetId="1">#REF!</definedName>
    <definedName name="___AMI2" localSheetId="3">#REF!</definedName>
    <definedName name="___AMI2" localSheetId="9">#REF!</definedName>
    <definedName name="___AMI2">#REF!</definedName>
    <definedName name="___AOI1" localSheetId="20">#REF!</definedName>
    <definedName name="___AOI1" localSheetId="1">#REF!</definedName>
    <definedName name="___AOI1" localSheetId="3">#REF!</definedName>
    <definedName name="___AOI1" localSheetId="9">#REF!</definedName>
    <definedName name="___AOI1">#REF!</definedName>
    <definedName name="___AOI2" localSheetId="20">#REF!</definedName>
    <definedName name="___AOI2" localSheetId="1">#REF!</definedName>
    <definedName name="___AOI2" localSheetId="3">#REF!</definedName>
    <definedName name="___AOI2" localSheetId="9">#REF!</definedName>
    <definedName name="___AOI2">#REF!</definedName>
    <definedName name="___DAI1" localSheetId="20">#REF!</definedName>
    <definedName name="___DAI1" localSheetId="1">#REF!</definedName>
    <definedName name="___DAI1" localSheetId="3">#REF!</definedName>
    <definedName name="___DAI1" localSheetId="9">#REF!</definedName>
    <definedName name="___DAI1">#REF!</definedName>
    <definedName name="___DAI2" localSheetId="20">#REF!</definedName>
    <definedName name="___DAI2" localSheetId="1">#REF!</definedName>
    <definedName name="___DAI2" localSheetId="3">#REF!</definedName>
    <definedName name="___DAI2" localSheetId="9">#REF!</definedName>
    <definedName name="___DAI2">#REF!</definedName>
    <definedName name="___DCI1" localSheetId="20">#REF!</definedName>
    <definedName name="___DCI1" localSheetId="1">#REF!</definedName>
    <definedName name="___DCI1" localSheetId="3">#REF!</definedName>
    <definedName name="___DCI1" localSheetId="9">#REF!</definedName>
    <definedName name="___DCI1">#REF!</definedName>
    <definedName name="___DCI2" localSheetId="20">#REF!</definedName>
    <definedName name="___DCI2" localSheetId="1">#REF!</definedName>
    <definedName name="___DCI2" localSheetId="3">#REF!</definedName>
    <definedName name="___DCI2" localSheetId="9">#REF!</definedName>
    <definedName name="___DCI2">#REF!</definedName>
    <definedName name="___ELI1" localSheetId="20">#REF!</definedName>
    <definedName name="___ELI1" localSheetId="1">#REF!</definedName>
    <definedName name="___ELI1" localSheetId="3">#REF!</definedName>
    <definedName name="___ELI1" localSheetId="9">#REF!</definedName>
    <definedName name="___ELI1">#REF!</definedName>
    <definedName name="___ELI2" localSheetId="20">#REF!</definedName>
    <definedName name="___ELI2" localSheetId="1">#REF!</definedName>
    <definedName name="___ELI2" localSheetId="3">#REF!</definedName>
    <definedName name="___ELI2" localSheetId="9">#REF!</definedName>
    <definedName name="___ELI2">#REF!</definedName>
    <definedName name="___FXI1" localSheetId="20">#REF!</definedName>
    <definedName name="___FXI1" localSheetId="1">#REF!</definedName>
    <definedName name="___FXI1" localSheetId="3">#REF!</definedName>
    <definedName name="___FXI1" localSheetId="9">#REF!</definedName>
    <definedName name="___FXI1">#REF!</definedName>
    <definedName name="___FXI2" localSheetId="20">#REF!</definedName>
    <definedName name="___FXI2" localSheetId="1">#REF!</definedName>
    <definedName name="___FXI2" localSheetId="3">#REF!</definedName>
    <definedName name="___FXI2" localSheetId="9">#REF!</definedName>
    <definedName name="___FXI2">#REF!</definedName>
    <definedName name="___IAF2005" localSheetId="20">#REF!</definedName>
    <definedName name="___IAF2005" localSheetId="1">#REF!</definedName>
    <definedName name="___IAF2005" localSheetId="3">#REF!</definedName>
    <definedName name="___IAF2005" localSheetId="9">#REF!</definedName>
    <definedName name="___IAF2005">#REF!</definedName>
    <definedName name="___IAF2006" localSheetId="20">#REF!</definedName>
    <definedName name="___IAF2006" localSheetId="1">#REF!</definedName>
    <definedName name="___IAF2006" localSheetId="3">#REF!</definedName>
    <definedName name="___IAF2006" localSheetId="9">#REF!</definedName>
    <definedName name="___IAF2006">#REF!</definedName>
    <definedName name="___NAN2">[9]AN2!$A$3:$AA$111</definedName>
    <definedName name="___PLQ2" localSheetId="20">#REF!</definedName>
    <definedName name="___PLQ2" localSheetId="1">#REF!</definedName>
    <definedName name="___PLQ2" localSheetId="3">#REF!</definedName>
    <definedName name="___PLQ2" localSheetId="9">#REF!</definedName>
    <definedName name="___PLQ2">#REF!</definedName>
    <definedName name="___RAI1" localSheetId="20">#REF!</definedName>
    <definedName name="___RAI1" localSheetId="1">#REF!</definedName>
    <definedName name="___RAI1" localSheetId="3">#REF!</definedName>
    <definedName name="___RAI1" localSheetId="9">#REF!</definedName>
    <definedName name="___RAI1">#REF!</definedName>
    <definedName name="___RAI2" localSheetId="20">#REF!</definedName>
    <definedName name="___RAI2" localSheetId="1">#REF!</definedName>
    <definedName name="___RAI2" localSheetId="3">#REF!</definedName>
    <definedName name="___RAI2" localSheetId="9">#REF!</definedName>
    <definedName name="___RAI2">#REF!</definedName>
    <definedName name="___scn1" localSheetId="20">#REF!</definedName>
    <definedName name="___scn1" localSheetId="1">#REF!</definedName>
    <definedName name="___scn1" localSheetId="3">#REF!</definedName>
    <definedName name="___scn1" localSheetId="9">#REF!</definedName>
    <definedName name="___scn1">#REF!</definedName>
    <definedName name="___TMI1" localSheetId="20">#REF!</definedName>
    <definedName name="___TMI1" localSheetId="1">#REF!</definedName>
    <definedName name="___TMI1" localSheetId="3">#REF!</definedName>
    <definedName name="___TMI1" localSheetId="9">#REF!</definedName>
    <definedName name="___TMI1">#REF!</definedName>
    <definedName name="___TMI2" localSheetId="20">#REF!</definedName>
    <definedName name="___TMI2" localSheetId="1">#REF!</definedName>
    <definedName name="___TMI2" localSheetId="3">#REF!</definedName>
    <definedName name="___TMI2" localSheetId="9">#REF!</definedName>
    <definedName name="___TMI2">#REF!</definedName>
    <definedName name="___TW092006" localSheetId="20">#REF!</definedName>
    <definedName name="___TW092006" localSheetId="1">#REF!</definedName>
    <definedName name="___TW092006" localSheetId="3">#REF!</definedName>
    <definedName name="___TW092006" localSheetId="9">#REF!</definedName>
    <definedName name="___TW092006">#REF!</definedName>
    <definedName name="___TW092007" localSheetId="20">#REF!</definedName>
    <definedName name="___TW092007" localSheetId="1">#REF!</definedName>
    <definedName name="___TW092007" localSheetId="3">#REF!</definedName>
    <definedName name="___TW092007" localSheetId="9">#REF!</definedName>
    <definedName name="___TW092007">#REF!</definedName>
    <definedName name="___UNI1" localSheetId="20">#REF!</definedName>
    <definedName name="___UNI1" localSheetId="1">#REF!</definedName>
    <definedName name="___UNI1" localSheetId="3">#REF!</definedName>
    <definedName name="___UNI1" localSheetId="9">#REF!</definedName>
    <definedName name="___UNI1">#REF!</definedName>
    <definedName name="___UNI2" localSheetId="20">#REF!</definedName>
    <definedName name="___UNI2" localSheetId="1">#REF!</definedName>
    <definedName name="___UNI2" localSheetId="3">#REF!</definedName>
    <definedName name="___UNI2" localSheetId="9">#REF!</definedName>
    <definedName name="___UNI2">#REF!</definedName>
    <definedName name="___wbk1" localSheetId="1">#N/A</definedName>
    <definedName name="___wbk1" localSheetId="0">#N/A</definedName>
    <definedName name="___wbk1" localSheetId="3">'Przychody prowizyjne'!___wbk1</definedName>
    <definedName name="___wbk1" localSheetId="15">#N/A</definedName>
    <definedName name="___wbk1">[0]!___wbk1</definedName>
    <definedName name="___xliuwt54j27" localSheetId="20">'[5]wybrane dane finansowe 1'!#REF!</definedName>
    <definedName name="___xliuwt54j27" localSheetId="1">'[5]wybrane dane finansowe 1'!#REF!</definedName>
    <definedName name="___xliuwt54j27" localSheetId="0">'[5]wybrane dane finansowe 1'!#REF!</definedName>
    <definedName name="___xliuwt54j27" localSheetId="3">'[5]wybrane dane finansowe 1'!#REF!</definedName>
    <definedName name="___xliuwt54j27" localSheetId="9">'[5]wybrane dane finansowe 1'!#REF!</definedName>
    <definedName name="___xliuwt54j27" localSheetId="15">'[5]wybrane dane finansowe 1'!#REF!</definedName>
    <definedName name="___xliuwt54j27">'[5]wybrane dane finansowe 1'!#REF!</definedName>
    <definedName name="__1_0_0mota" localSheetId="20">#REF!</definedName>
    <definedName name="__1_0_0mota" localSheetId="1">#REF!</definedName>
    <definedName name="__1_0_0mota" localSheetId="3">#REF!</definedName>
    <definedName name="__1_0_0mota" localSheetId="9">#REF!</definedName>
    <definedName name="__1_0_0mota">#REF!</definedName>
    <definedName name="__ALI1" localSheetId="20">#REF!</definedName>
    <definedName name="__ALI1" localSheetId="1">#REF!</definedName>
    <definedName name="__ALI1" localSheetId="3">#REF!</definedName>
    <definedName name="__ALI1" localSheetId="9">#REF!</definedName>
    <definedName name="__ALI1">#REF!</definedName>
    <definedName name="__ALI2" localSheetId="20">#REF!</definedName>
    <definedName name="__ALI2" localSheetId="1">#REF!</definedName>
    <definedName name="__ALI2" localSheetId="3">#REF!</definedName>
    <definedName name="__ALI2" localSheetId="9">#REF!</definedName>
    <definedName name="__ALI2">#REF!</definedName>
    <definedName name="__AMI1" localSheetId="20">#REF!</definedName>
    <definedName name="__AMI1" localSheetId="1">#REF!</definedName>
    <definedName name="__AMI1" localSheetId="3">#REF!</definedName>
    <definedName name="__AMI1" localSheetId="9">#REF!</definedName>
    <definedName name="__AMI1">#REF!</definedName>
    <definedName name="__AMI2" localSheetId="20">#REF!</definedName>
    <definedName name="__AMI2" localSheetId="1">#REF!</definedName>
    <definedName name="__AMI2" localSheetId="3">#REF!</definedName>
    <definedName name="__AMI2" localSheetId="9">#REF!</definedName>
    <definedName name="__AMI2">#REF!</definedName>
    <definedName name="__AOI1" localSheetId="20">#REF!</definedName>
    <definedName name="__AOI1" localSheetId="1">#REF!</definedName>
    <definedName name="__AOI1" localSheetId="3">#REF!</definedName>
    <definedName name="__AOI1" localSheetId="9">#REF!</definedName>
    <definedName name="__AOI1">#REF!</definedName>
    <definedName name="__AOI2" localSheetId="20">#REF!</definedName>
    <definedName name="__AOI2" localSheetId="1">#REF!</definedName>
    <definedName name="__AOI2" localSheetId="3">#REF!</definedName>
    <definedName name="__AOI2" localSheetId="9">#REF!</definedName>
    <definedName name="__AOI2">#REF!</definedName>
    <definedName name="__DAI1" localSheetId="20">#REF!</definedName>
    <definedName name="__DAI1" localSheetId="1">#REF!</definedName>
    <definedName name="__DAI1" localSheetId="3">#REF!</definedName>
    <definedName name="__DAI1" localSheetId="9">#REF!</definedName>
    <definedName name="__DAI1">#REF!</definedName>
    <definedName name="__DAI2" localSheetId="20">#REF!</definedName>
    <definedName name="__DAI2" localSheetId="1">#REF!</definedName>
    <definedName name="__DAI2" localSheetId="3">#REF!</definedName>
    <definedName name="__DAI2" localSheetId="9">#REF!</definedName>
    <definedName name="__DAI2">#REF!</definedName>
    <definedName name="__DCI1" localSheetId="20">#REF!</definedName>
    <definedName name="__DCI1" localSheetId="1">#REF!</definedName>
    <definedName name="__DCI1" localSheetId="3">#REF!</definedName>
    <definedName name="__DCI1" localSheetId="9">#REF!</definedName>
    <definedName name="__DCI1">#REF!</definedName>
    <definedName name="__DCI2" localSheetId="20">#REF!</definedName>
    <definedName name="__DCI2" localSheetId="1">#REF!</definedName>
    <definedName name="__DCI2" localSheetId="3">#REF!</definedName>
    <definedName name="__DCI2" localSheetId="9">#REF!</definedName>
    <definedName name="__DCI2">#REF!</definedName>
    <definedName name="__ELI1" localSheetId="20">#REF!</definedName>
    <definedName name="__ELI1" localSheetId="1">#REF!</definedName>
    <definedName name="__ELI1" localSheetId="3">#REF!</definedName>
    <definedName name="__ELI1" localSheetId="9">#REF!</definedName>
    <definedName name="__ELI1">#REF!</definedName>
    <definedName name="__ELI2" localSheetId="20">#REF!</definedName>
    <definedName name="__ELI2" localSheetId="1">#REF!</definedName>
    <definedName name="__ELI2" localSheetId="3">#REF!</definedName>
    <definedName name="__ELI2" localSheetId="9">#REF!</definedName>
    <definedName name="__ELI2">#REF!</definedName>
    <definedName name="__FXI1" localSheetId="20">#REF!</definedName>
    <definedName name="__FXI1" localSheetId="1">#REF!</definedName>
    <definedName name="__FXI1" localSheetId="3">#REF!</definedName>
    <definedName name="__FXI1" localSheetId="9">#REF!</definedName>
    <definedName name="__FXI1">#REF!</definedName>
    <definedName name="__FXI2" localSheetId="20">#REF!</definedName>
    <definedName name="__FXI2" localSheetId="1">#REF!</definedName>
    <definedName name="__FXI2" localSheetId="3">#REF!</definedName>
    <definedName name="__FXI2" localSheetId="9">#REF!</definedName>
    <definedName name="__FXI2">#REF!</definedName>
    <definedName name="__IAF2005" localSheetId="20">#REF!</definedName>
    <definedName name="__IAF2005" localSheetId="1">#REF!</definedName>
    <definedName name="__IAF2005" localSheetId="3">#REF!</definedName>
    <definedName name="__IAF2005" localSheetId="9">#REF!</definedName>
    <definedName name="__IAF2005">#REF!</definedName>
    <definedName name="__IAF2006" localSheetId="20">#REF!</definedName>
    <definedName name="__IAF2006" localSheetId="1">#REF!</definedName>
    <definedName name="__IAF2006" localSheetId="3">#REF!</definedName>
    <definedName name="__IAF2006" localSheetId="9">#REF!</definedName>
    <definedName name="__IAF2006">#REF!</definedName>
    <definedName name="__NAN2">[10]AN2!$A$1:$AG$123</definedName>
    <definedName name="__PLQ2" localSheetId="20">#REF!</definedName>
    <definedName name="__PLQ2" localSheetId="1">#REF!</definedName>
    <definedName name="__PLQ2" localSheetId="3">#REF!</definedName>
    <definedName name="__PLQ2" localSheetId="9">#REF!</definedName>
    <definedName name="__PLQ2">#REF!</definedName>
    <definedName name="__RAI1" localSheetId="20">#REF!</definedName>
    <definedName name="__RAI1" localSheetId="1">#REF!</definedName>
    <definedName name="__RAI1" localSheetId="3">#REF!</definedName>
    <definedName name="__RAI1" localSheetId="9">#REF!</definedName>
    <definedName name="__RAI1">#REF!</definedName>
    <definedName name="__RAI2" localSheetId="20">#REF!</definedName>
    <definedName name="__RAI2" localSheetId="1">#REF!</definedName>
    <definedName name="__RAI2" localSheetId="3">#REF!</definedName>
    <definedName name="__RAI2" localSheetId="9">#REF!</definedName>
    <definedName name="__RAI2">#REF!</definedName>
    <definedName name="__scn1" localSheetId="20">#REF!</definedName>
    <definedName name="__scn1" localSheetId="1">#REF!</definedName>
    <definedName name="__scn1" localSheetId="3">#REF!</definedName>
    <definedName name="__scn1" localSheetId="9">#REF!</definedName>
    <definedName name="__scn1">#REF!</definedName>
    <definedName name="__TMI1" localSheetId="20">#REF!</definedName>
    <definedName name="__TMI1" localSheetId="1">#REF!</definedName>
    <definedName name="__TMI1" localSheetId="3">#REF!</definedName>
    <definedName name="__TMI1" localSheetId="9">#REF!</definedName>
    <definedName name="__TMI1">#REF!</definedName>
    <definedName name="__TMI2" localSheetId="20">#REF!</definedName>
    <definedName name="__TMI2" localSheetId="1">#REF!</definedName>
    <definedName name="__TMI2" localSheetId="3">#REF!</definedName>
    <definedName name="__TMI2" localSheetId="9">#REF!</definedName>
    <definedName name="__TMI2">#REF!</definedName>
    <definedName name="__TW092006" localSheetId="20">#REF!</definedName>
    <definedName name="__TW092006" localSheetId="1">#REF!</definedName>
    <definedName name="__TW092006" localSheetId="3">#REF!</definedName>
    <definedName name="__TW092006" localSheetId="9">#REF!</definedName>
    <definedName name="__TW092006">#REF!</definedName>
    <definedName name="__TW092007" localSheetId="20">#REF!</definedName>
    <definedName name="__TW092007" localSheetId="1">#REF!</definedName>
    <definedName name="__TW092007" localSheetId="3">#REF!</definedName>
    <definedName name="__TW092007" localSheetId="9">#REF!</definedName>
    <definedName name="__TW092007">#REF!</definedName>
    <definedName name="__UNI1" localSheetId="20">#REF!</definedName>
    <definedName name="__UNI1" localSheetId="1">#REF!</definedName>
    <definedName name="__UNI1" localSheetId="3">#REF!</definedName>
    <definedName name="__UNI1" localSheetId="9">#REF!</definedName>
    <definedName name="__UNI1">#REF!</definedName>
    <definedName name="__UNI2" localSheetId="20">#REF!</definedName>
    <definedName name="__UNI2" localSheetId="1">#REF!</definedName>
    <definedName name="__UNI2" localSheetId="3">#REF!</definedName>
    <definedName name="__UNI2" localSheetId="9">#REF!</definedName>
    <definedName name="__UNI2">#REF!</definedName>
    <definedName name="__wbk1" localSheetId="1">BS!__wbk1</definedName>
    <definedName name="__wbk1" localSheetId="0">#N/A</definedName>
    <definedName name="__wbk1" localSheetId="3">'Przychody prowizyjne'!__wbk1</definedName>
    <definedName name="__wbk1" localSheetId="15">#N/A</definedName>
    <definedName name="__wbk1">BS!__wbk1</definedName>
    <definedName name="__xliuwt54j27" localSheetId="20">'[5]wybrane dane finansowe 1'!#REF!</definedName>
    <definedName name="__xliuwt54j27" localSheetId="1">'[5]wybrane dane finansowe 1'!#REF!</definedName>
    <definedName name="__xliuwt54j27" localSheetId="4">'[5]wybrane dane finansowe 1'!#REF!</definedName>
    <definedName name="__xliuwt54j27" localSheetId="0">'[5]wybrane dane finansowe 1'!#REF!</definedName>
    <definedName name="__xliuwt54j27" localSheetId="3">'[5]wybrane dane finansowe 1'!#REF!</definedName>
    <definedName name="__xliuwt54j27" localSheetId="9">'[5]wybrane dane finansowe 1'!#REF!</definedName>
    <definedName name="__xliuwt54j27" localSheetId="15">'[5]wybrane dane finansowe 1'!#REF!</definedName>
    <definedName name="__xliuwt54j27">'[5]wybrane dane finansowe 1'!#REF!</definedName>
    <definedName name="_02mwpn50mp" localSheetId="20">'[5]wybrane dane finansowe 1'!#REF!</definedName>
    <definedName name="_02mwpn50mp" localSheetId="1">'[5]wybrane dane finansowe 1'!#REF!</definedName>
    <definedName name="_02mwpn50mp" localSheetId="4">'[5]wybrane dane finansowe 1'!#REF!</definedName>
    <definedName name="_02mwpn50mp" localSheetId="0">'[5]wybrane dane finansowe 1'!#REF!</definedName>
    <definedName name="_02mwpn50mp" localSheetId="3">'[5]wybrane dane finansowe 1'!#REF!</definedName>
    <definedName name="_02mwpn50mp" localSheetId="9">'[5]wybrane dane finansowe 1'!#REF!</definedName>
    <definedName name="_02mwpn50mp" localSheetId="15">'[5]wybrane dane finansowe 1'!#REF!</definedName>
    <definedName name="_02mwpn50mp">'[5]wybrane dane finansowe 1'!#REF!</definedName>
    <definedName name="_081wdr4y2u" localSheetId="20">'[5]wybrane dane finansowe 1'!#REF!</definedName>
    <definedName name="_081wdr4y2u" localSheetId="1">'[5]wybrane dane finansowe 1'!#REF!</definedName>
    <definedName name="_081wdr4y2u" localSheetId="4">'[5]wybrane dane finansowe 1'!#REF!</definedName>
    <definedName name="_081wdr4y2u" localSheetId="0">'[5]wybrane dane finansowe 1'!#REF!</definedName>
    <definedName name="_081wdr4y2u" localSheetId="3">'[5]wybrane dane finansowe 1'!#REF!</definedName>
    <definedName name="_081wdr4y2u" localSheetId="9">'[5]wybrane dane finansowe 1'!#REF!</definedName>
    <definedName name="_081wdr4y2u" localSheetId="15">'[5]wybrane dane finansowe 1'!#REF!</definedName>
    <definedName name="_081wdr4y2u">'[5]wybrane dane finansowe 1'!#REF!</definedName>
    <definedName name="_091uuj50712" localSheetId="20">'[5]wybrane dane finansowe 1'!#REF!</definedName>
    <definedName name="_091uuj50712" localSheetId="1">'[5]wybrane dane finansowe 1'!#REF!</definedName>
    <definedName name="_091uuj50712" localSheetId="4">'[5]wybrane dane finansowe 1'!#REF!</definedName>
    <definedName name="_091uuj50712" localSheetId="0">'[5]wybrane dane finansowe 1'!#REF!</definedName>
    <definedName name="_091uuj50712" localSheetId="3">'[5]wybrane dane finansowe 1'!#REF!</definedName>
    <definedName name="_091uuj50712" localSheetId="9">'[5]wybrane dane finansowe 1'!#REF!</definedName>
    <definedName name="_091uuj50712" localSheetId="15">'[5]wybrane dane finansowe 1'!#REF!</definedName>
    <definedName name="_091uuj50712">'[5]wybrane dane finansowe 1'!#REF!</definedName>
    <definedName name="_0aj44s5072v" localSheetId="20">'[5]wybrane dane finansowe 1'!#REF!</definedName>
    <definedName name="_0aj44s5072v" localSheetId="1">'[5]wybrane dane finansowe 1'!#REF!</definedName>
    <definedName name="_0aj44s5072v" localSheetId="4">'[5]wybrane dane finansowe 1'!#REF!</definedName>
    <definedName name="_0aj44s5072v" localSheetId="0">'[5]wybrane dane finansowe 1'!#REF!</definedName>
    <definedName name="_0aj44s5072v" localSheetId="3">'[5]wybrane dane finansowe 1'!#REF!</definedName>
    <definedName name="_0aj44s5072v" localSheetId="9">'[5]wybrane dane finansowe 1'!#REF!</definedName>
    <definedName name="_0aj44s5072v" localSheetId="15">'[5]wybrane dane finansowe 1'!#REF!</definedName>
    <definedName name="_0aj44s5072v">'[5]wybrane dane finansowe 1'!#REF!</definedName>
    <definedName name="_0f4335536j" localSheetId="20">'[5]wybrane dane finansowe 1'!#REF!</definedName>
    <definedName name="_0f4335536j" localSheetId="1">'[5]wybrane dane finansowe 1'!#REF!</definedName>
    <definedName name="_0f4335536j" localSheetId="4">'[5]wybrane dane finansowe 1'!#REF!</definedName>
    <definedName name="_0f4335536j" localSheetId="0">'[5]wybrane dane finansowe 1'!#REF!</definedName>
    <definedName name="_0f4335536j" localSheetId="3">'[5]wybrane dane finansowe 1'!#REF!</definedName>
    <definedName name="_0f4335536j" localSheetId="9">'[5]wybrane dane finansowe 1'!#REF!</definedName>
    <definedName name="_0f4335536j" localSheetId="15">'[5]wybrane dane finansowe 1'!#REF!</definedName>
    <definedName name="_0f4335536j">'[5]wybrane dane finansowe 1'!#REF!</definedName>
    <definedName name="_0ixk1_qkqnmi1mk8" localSheetId="20">'[5]wybrane dane finansowe 1'!#REF!</definedName>
    <definedName name="_0ixk1_qkqnmi1mk8" localSheetId="1">'[5]wybrane dane finansowe 1'!#REF!</definedName>
    <definedName name="_0ixk1_qkqnmi1mk8" localSheetId="4">'[5]wybrane dane finansowe 1'!#REF!</definedName>
    <definedName name="_0ixk1_qkqnmi1mk8" localSheetId="0">'[5]wybrane dane finansowe 1'!#REF!</definedName>
    <definedName name="_0ixk1_qkqnmi1mk8" localSheetId="3">'[5]wybrane dane finansowe 1'!#REF!</definedName>
    <definedName name="_0ixk1_qkqnmi1mk8" localSheetId="9">'[5]wybrane dane finansowe 1'!#REF!</definedName>
    <definedName name="_0ixk1_qkqnmi1mk8" localSheetId="15">'[5]wybrane dane finansowe 1'!#REF!</definedName>
    <definedName name="_0ixk1_qkqnmi1mk8">'[5]wybrane dane finansowe 1'!#REF!</definedName>
    <definedName name="_0lw8lb51pf" localSheetId="20">'[5]wybrane dane finansowe 1'!#REF!</definedName>
    <definedName name="_0lw8lb51pf" localSheetId="1">'[5]wybrane dane finansowe 1'!#REF!</definedName>
    <definedName name="_0lw8lb51pf" localSheetId="4">'[5]wybrane dane finansowe 1'!#REF!</definedName>
    <definedName name="_0lw8lb51pf" localSheetId="0">'[5]wybrane dane finansowe 1'!#REF!</definedName>
    <definedName name="_0lw8lb51pf" localSheetId="3">'[5]wybrane dane finansowe 1'!#REF!</definedName>
    <definedName name="_0lw8lb51pf" localSheetId="9">'[5]wybrane dane finansowe 1'!#REF!</definedName>
    <definedName name="_0lw8lb51pf" localSheetId="15">'[5]wybrane dane finansowe 1'!#REF!</definedName>
    <definedName name="_0lw8lb51pf">'[5]wybrane dane finansowe 1'!#REF!</definedName>
    <definedName name="_0ntf0354j21" localSheetId="20">'[5]wybrane dane finansowe 1'!#REF!</definedName>
    <definedName name="_0ntf0354j21" localSheetId="1">'[5]wybrane dane finansowe 1'!#REF!</definedName>
    <definedName name="_0ntf0354j21" localSheetId="4">'[5]wybrane dane finansowe 1'!#REF!</definedName>
    <definedName name="_0ntf0354j21" localSheetId="0">'[5]wybrane dane finansowe 1'!#REF!</definedName>
    <definedName name="_0ntf0354j21" localSheetId="3">'[5]wybrane dane finansowe 1'!#REF!</definedName>
    <definedName name="_0ntf0354j21" localSheetId="9">'[5]wybrane dane finansowe 1'!#REF!</definedName>
    <definedName name="_0ntf0354j21" localSheetId="15">'[5]wybrane dane finansowe 1'!#REF!</definedName>
    <definedName name="_0ntf0354j21">'[5]wybrane dane finansowe 1'!#REF!</definedName>
    <definedName name="_0qlxsw507v" localSheetId="20">'[5]wybrane dane finansowe 1'!#REF!</definedName>
    <definedName name="_0qlxsw507v" localSheetId="1">'[5]wybrane dane finansowe 1'!#REF!</definedName>
    <definedName name="_0qlxsw507v" localSheetId="4">'[5]wybrane dane finansowe 1'!#REF!</definedName>
    <definedName name="_0qlxsw507v" localSheetId="0">'[5]wybrane dane finansowe 1'!#REF!</definedName>
    <definedName name="_0qlxsw507v" localSheetId="3">'[5]wybrane dane finansowe 1'!#REF!</definedName>
    <definedName name="_0qlxsw507v" localSheetId="9">'[5]wybrane dane finansowe 1'!#REF!</definedName>
    <definedName name="_0qlxsw507v" localSheetId="15">'[5]wybrane dane finansowe 1'!#REF!</definedName>
    <definedName name="_0qlxsw507v">'[5]wybrane dane finansowe 1'!#REF!</definedName>
    <definedName name="_0qv6155181w" localSheetId="20">'[5]wybrane dane finansowe 1'!#REF!</definedName>
    <definedName name="_0qv6155181w" localSheetId="1">'[5]wybrane dane finansowe 1'!#REF!</definedName>
    <definedName name="_0qv6155181w" localSheetId="4">'[5]wybrane dane finansowe 1'!#REF!</definedName>
    <definedName name="_0qv6155181w" localSheetId="0">'[5]wybrane dane finansowe 1'!#REF!</definedName>
    <definedName name="_0qv6155181w" localSheetId="3">'[5]wybrane dane finansowe 1'!#REF!</definedName>
    <definedName name="_0qv6155181w" localSheetId="9">'[5]wybrane dane finansowe 1'!#REF!</definedName>
    <definedName name="_0qv6155181w" localSheetId="15">'[5]wybrane dane finansowe 1'!#REF!</definedName>
    <definedName name="_0qv6155181w">'[5]wybrane dane finansowe 1'!#REF!</definedName>
    <definedName name="_0smkof4zl10" localSheetId="20">'[5]wybrane dane finansowe 1'!#REF!</definedName>
    <definedName name="_0smkof4zl10" localSheetId="1">'[5]wybrane dane finansowe 1'!#REF!</definedName>
    <definedName name="_0smkof4zl10" localSheetId="4">'[5]wybrane dane finansowe 1'!#REF!</definedName>
    <definedName name="_0smkof4zl10" localSheetId="0">'[5]wybrane dane finansowe 1'!#REF!</definedName>
    <definedName name="_0smkof4zl10" localSheetId="3">'[5]wybrane dane finansowe 1'!#REF!</definedName>
    <definedName name="_0smkof4zl10" localSheetId="9">'[5]wybrane dane finansowe 1'!#REF!</definedName>
    <definedName name="_0smkof4zl10" localSheetId="15">'[5]wybrane dane finansowe 1'!#REF!</definedName>
    <definedName name="_0smkof4zl10">'[5]wybrane dane finansowe 1'!#REF!</definedName>
    <definedName name="_0sv6e754j2l" localSheetId="20">'[5]wybrane dane finansowe 1'!#REF!</definedName>
    <definedName name="_0sv6e754j2l" localSheetId="1">'[5]wybrane dane finansowe 1'!#REF!</definedName>
    <definedName name="_0sv6e754j2l" localSheetId="4">'[5]wybrane dane finansowe 1'!#REF!</definedName>
    <definedName name="_0sv6e754j2l" localSheetId="0">'[5]wybrane dane finansowe 1'!#REF!</definedName>
    <definedName name="_0sv6e754j2l" localSheetId="3">'[5]wybrane dane finansowe 1'!#REF!</definedName>
    <definedName name="_0sv6e754j2l" localSheetId="9">'[5]wybrane dane finansowe 1'!#REF!</definedName>
    <definedName name="_0sv6e754j2l" localSheetId="15">'[5]wybrane dane finansowe 1'!#REF!</definedName>
    <definedName name="_0sv6e754j2l">'[5]wybrane dane finansowe 1'!#REF!</definedName>
    <definedName name="_0tt34x53q28" localSheetId="20">'[5]wybrane dane finansowe 1'!#REF!</definedName>
    <definedName name="_0tt34x53q28" localSheetId="1">'[5]wybrane dane finansowe 1'!#REF!</definedName>
    <definedName name="_0tt34x53q28" localSheetId="4">'[5]wybrane dane finansowe 1'!#REF!</definedName>
    <definedName name="_0tt34x53q28" localSheetId="0">'[5]wybrane dane finansowe 1'!#REF!</definedName>
    <definedName name="_0tt34x53q28" localSheetId="3">'[5]wybrane dane finansowe 1'!#REF!</definedName>
    <definedName name="_0tt34x53q28" localSheetId="9">'[5]wybrane dane finansowe 1'!#REF!</definedName>
    <definedName name="_0tt34x53q28" localSheetId="15">'[5]wybrane dane finansowe 1'!#REF!</definedName>
    <definedName name="_0tt34x53q28">'[5]wybrane dane finansowe 1'!#REF!</definedName>
    <definedName name="_0uf19a54j19" localSheetId="20">'[5]wybrane dane finansowe 1'!#REF!</definedName>
    <definedName name="_0uf19a54j19" localSheetId="1">'[5]wybrane dane finansowe 1'!#REF!</definedName>
    <definedName name="_0uf19a54j19" localSheetId="4">'[5]wybrane dane finansowe 1'!#REF!</definedName>
    <definedName name="_0uf19a54j19" localSheetId="0">'[5]wybrane dane finansowe 1'!#REF!</definedName>
    <definedName name="_0uf19a54j19" localSheetId="3">'[5]wybrane dane finansowe 1'!#REF!</definedName>
    <definedName name="_0uf19a54j19" localSheetId="9">'[5]wybrane dane finansowe 1'!#REF!</definedName>
    <definedName name="_0uf19a54j19" localSheetId="15">'[5]wybrane dane finansowe 1'!#REF!</definedName>
    <definedName name="_0uf19a54j19">'[5]wybrane dane finansowe 1'!#REF!</definedName>
    <definedName name="_0zy53w50mo" localSheetId="20">'[5]wybrane dane finansowe 1'!#REF!</definedName>
    <definedName name="_0zy53w50mo" localSheetId="1">'[5]wybrane dane finansowe 1'!#REF!</definedName>
    <definedName name="_0zy53w50mo" localSheetId="4">'[5]wybrane dane finansowe 1'!#REF!</definedName>
    <definedName name="_0zy53w50mo" localSheetId="0">'[5]wybrane dane finansowe 1'!#REF!</definedName>
    <definedName name="_0zy53w50mo" localSheetId="3">'[5]wybrane dane finansowe 1'!#REF!</definedName>
    <definedName name="_0zy53w50mo" localSheetId="9">'[5]wybrane dane finansowe 1'!#REF!</definedName>
    <definedName name="_0zy53w50mo" localSheetId="15">'[5]wybrane dane finansowe 1'!#REF!</definedName>
    <definedName name="_0zy53w50mo">'[5]wybrane dane finansowe 1'!#REF!</definedName>
    <definedName name="_1______mota" localSheetId="1">#REF!</definedName>
    <definedName name="_1_0_0mota" localSheetId="20">'[11]#ADR'!#REF!</definedName>
    <definedName name="_1_0_0mota" localSheetId="1">'[11]#ADR'!#REF!</definedName>
    <definedName name="_1_0_0mota" localSheetId="3">'[11]#ADR'!#REF!</definedName>
    <definedName name="_1_0_0mota" localSheetId="9">'[11]#ADR'!#REF!</definedName>
    <definedName name="_1_0_0mota">'[11]#ADR'!#REF!</definedName>
    <definedName name="_10_____mota" localSheetId="20">#REF!</definedName>
    <definedName name="_10_____mota" localSheetId="1">#REF!</definedName>
    <definedName name="_10_____mota" localSheetId="3">#REF!</definedName>
    <definedName name="_10_____mota" localSheetId="9">#REF!</definedName>
    <definedName name="_10_____mota">#REF!</definedName>
    <definedName name="_11_0_0mota" localSheetId="1">#REF!</definedName>
    <definedName name="_122006" localSheetId="20">#REF!</definedName>
    <definedName name="_122006" localSheetId="1">#REF!</definedName>
    <definedName name="_122006" localSheetId="3">#REF!</definedName>
    <definedName name="_122006" localSheetId="9">#REF!</definedName>
    <definedName name="_122006">#REF!</definedName>
    <definedName name="_12jb805072c" localSheetId="20">'[5]wybrane dane finansowe 1'!#REF!</definedName>
    <definedName name="_12jb805072c" localSheetId="1">'[5]wybrane dane finansowe 1'!#REF!</definedName>
    <definedName name="_12jb805072c" localSheetId="4">'[5]wybrane dane finansowe 1'!#REF!</definedName>
    <definedName name="_12jb805072c" localSheetId="0">'[5]wybrane dane finansowe 1'!#REF!</definedName>
    <definedName name="_12jb805072c" localSheetId="3">'[5]wybrane dane finansowe 1'!#REF!</definedName>
    <definedName name="_12jb805072c" localSheetId="9">'[5]wybrane dane finansowe 1'!#REF!</definedName>
    <definedName name="_12jb805072c" localSheetId="15">'[5]wybrane dane finansowe 1'!#REF!</definedName>
    <definedName name="_12jb805072c">'[5]wybrane dane finansowe 1'!#REF!</definedName>
    <definedName name="_14_0_0mota" localSheetId="0">#REF!</definedName>
    <definedName name="_15_0_0mota" localSheetId="20">#REF!</definedName>
    <definedName name="_15_0_0mota" localSheetId="1">#REF!</definedName>
    <definedName name="_15_0_0mota" localSheetId="3">#REF!</definedName>
    <definedName name="_15_0_0mota" localSheetId="9">#REF!</definedName>
    <definedName name="_15_0_0mota">#REF!</definedName>
    <definedName name="_15hyhl54j1h" localSheetId="20">'[5]wybrane dane finansowe 1'!#REF!</definedName>
    <definedName name="_15hyhl54j1h" localSheetId="1">'[5]wybrane dane finansowe 1'!#REF!</definedName>
    <definedName name="_15hyhl54j1h" localSheetId="4">'[5]wybrane dane finansowe 1'!#REF!</definedName>
    <definedName name="_15hyhl54j1h" localSheetId="0">'[5]wybrane dane finansowe 1'!#REF!</definedName>
    <definedName name="_15hyhl54j1h" localSheetId="3">'[5]wybrane dane finansowe 1'!#REF!</definedName>
    <definedName name="_15hyhl54j1h" localSheetId="9">'[5]wybrane dane finansowe 1'!#REF!</definedName>
    <definedName name="_15hyhl54j1h" localSheetId="15">'[5]wybrane dane finansowe 1'!#REF!</definedName>
    <definedName name="_15hyhl54j1h">'[5]wybrane dane finansowe 1'!#REF!</definedName>
    <definedName name="_16____mota" localSheetId="1">#REF!</definedName>
    <definedName name="_17k5f55361l" localSheetId="20">'[5]wybrane dane finansowe 1'!#REF!</definedName>
    <definedName name="_17k5f55361l" localSheetId="1">'[5]wybrane dane finansowe 1'!#REF!</definedName>
    <definedName name="_17k5f55361l" localSheetId="4">'[5]wybrane dane finansowe 1'!#REF!</definedName>
    <definedName name="_17k5f55361l" localSheetId="0">'[5]wybrane dane finansowe 1'!#REF!</definedName>
    <definedName name="_17k5f55361l" localSheetId="3">'[5]wybrane dane finansowe 1'!#REF!</definedName>
    <definedName name="_17k5f55361l" localSheetId="9">'[5]wybrane dane finansowe 1'!#REF!</definedName>
    <definedName name="_17k5f55361l" localSheetId="15">'[5]wybrane dane finansowe 1'!#REF!</definedName>
    <definedName name="_17k5f55361l">'[5]wybrane dane finansowe 1'!#REF!</definedName>
    <definedName name="_18mota" localSheetId="20">#REF!</definedName>
    <definedName name="_18mota" localSheetId="1">#REF!</definedName>
    <definedName name="_18mota" localSheetId="3">#REF!</definedName>
    <definedName name="_18mota" localSheetId="9">#REF!</definedName>
    <definedName name="_18mota">#REF!</definedName>
    <definedName name="_19____mota" localSheetId="0">#REF!</definedName>
    <definedName name="_19e3w353q25" localSheetId="20">'[5]wybrane dane finansowe 1'!#REF!</definedName>
    <definedName name="_19e3w353q25" localSheetId="1">'[5]wybrane dane finansowe 1'!#REF!</definedName>
    <definedName name="_19e3w353q25" localSheetId="4">'[5]wybrane dane finansowe 1'!#REF!</definedName>
    <definedName name="_19e3w353q25" localSheetId="0">'[5]wybrane dane finansowe 1'!#REF!</definedName>
    <definedName name="_19e3w353q25" localSheetId="3">'[5]wybrane dane finansowe 1'!#REF!</definedName>
    <definedName name="_19e3w353q25" localSheetId="9">'[5]wybrane dane finansowe 1'!#REF!</definedName>
    <definedName name="_19e3w353q25" localSheetId="15">'[5]wybrane dane finansowe 1'!#REF!</definedName>
    <definedName name="_19e3w353q25">'[5]wybrane dane finansowe 1'!#REF!</definedName>
    <definedName name="_19ocdm4ysc" localSheetId="20">'[5]wybrane dane finansowe 1'!#REF!</definedName>
    <definedName name="_19ocdm4ysc" localSheetId="1">'[5]wybrane dane finansowe 1'!#REF!</definedName>
    <definedName name="_19ocdm4ysc" localSheetId="4">'[5]wybrane dane finansowe 1'!#REF!</definedName>
    <definedName name="_19ocdm4ysc" localSheetId="0">'[5]wybrane dane finansowe 1'!#REF!</definedName>
    <definedName name="_19ocdm4ysc" localSheetId="3">'[5]wybrane dane finansowe 1'!#REF!</definedName>
    <definedName name="_19ocdm4ysc" localSheetId="9">'[5]wybrane dane finansowe 1'!#REF!</definedName>
    <definedName name="_19ocdm4ysc" localSheetId="15">'[5]wybrane dane finansowe 1'!#REF!</definedName>
    <definedName name="_19ocdm4ysc">'[5]wybrane dane finansowe 1'!#REF!</definedName>
    <definedName name="_1d6meg4ysl" localSheetId="20">'[5]wybrane dane finansowe 1'!#REF!</definedName>
    <definedName name="_1d6meg4ysl" localSheetId="1">'[5]wybrane dane finansowe 1'!#REF!</definedName>
    <definedName name="_1d6meg4ysl" localSheetId="4">'[5]wybrane dane finansowe 1'!#REF!</definedName>
    <definedName name="_1d6meg4ysl" localSheetId="0">'[5]wybrane dane finansowe 1'!#REF!</definedName>
    <definedName name="_1d6meg4ysl" localSheetId="3">'[5]wybrane dane finansowe 1'!#REF!</definedName>
    <definedName name="_1d6meg4ysl" localSheetId="9">'[5]wybrane dane finansowe 1'!#REF!</definedName>
    <definedName name="_1d6meg4ysl" localSheetId="15">'[5]wybrane dane finansowe 1'!#REF!</definedName>
    <definedName name="_1d6meg4ysl">'[5]wybrane dane finansowe 1'!#REF!</definedName>
    <definedName name="_1dtemi4x9e" localSheetId="20">'[5]wybrane dane finansowe 1'!#REF!</definedName>
    <definedName name="_1dtemi4x9e" localSheetId="1">'[5]wybrane dane finansowe 1'!#REF!</definedName>
    <definedName name="_1dtemi4x9e" localSheetId="4">'[5]wybrane dane finansowe 1'!#REF!</definedName>
    <definedName name="_1dtemi4x9e" localSheetId="0">'[5]wybrane dane finansowe 1'!#REF!</definedName>
    <definedName name="_1dtemi4x9e" localSheetId="3">'[5]wybrane dane finansowe 1'!#REF!</definedName>
    <definedName name="_1dtemi4x9e" localSheetId="9">'[5]wybrane dane finansowe 1'!#REF!</definedName>
    <definedName name="_1dtemi4x9e" localSheetId="15">'[5]wybrane dane finansowe 1'!#REF!</definedName>
    <definedName name="_1dtemi4x9e">'[5]wybrane dane finansowe 1'!#REF!</definedName>
    <definedName name="_1eaf1l536n" localSheetId="20">'[5]wybrane dane finansowe 1'!#REF!</definedName>
    <definedName name="_1eaf1l536n" localSheetId="1">'[5]wybrane dane finansowe 1'!#REF!</definedName>
    <definedName name="_1eaf1l536n" localSheetId="4">'[5]wybrane dane finansowe 1'!#REF!</definedName>
    <definedName name="_1eaf1l536n" localSheetId="0">'[5]wybrane dane finansowe 1'!#REF!</definedName>
    <definedName name="_1eaf1l536n" localSheetId="3">'[5]wybrane dane finansowe 1'!#REF!</definedName>
    <definedName name="_1eaf1l536n" localSheetId="9">'[5]wybrane dane finansowe 1'!#REF!</definedName>
    <definedName name="_1eaf1l536n" localSheetId="15">'[5]wybrane dane finansowe 1'!#REF!</definedName>
    <definedName name="_1eaf1l536n">'[5]wybrane dane finansowe 1'!#REF!</definedName>
    <definedName name="_1en6ry50m23" localSheetId="20">'[5]wybrane dane finansowe 1'!#REF!</definedName>
    <definedName name="_1en6ry50m23" localSheetId="1">'[5]wybrane dane finansowe 1'!#REF!</definedName>
    <definedName name="_1en6ry50m23" localSheetId="4">'[5]wybrane dane finansowe 1'!#REF!</definedName>
    <definedName name="_1en6ry50m23" localSheetId="0">'[5]wybrane dane finansowe 1'!#REF!</definedName>
    <definedName name="_1en6ry50m23" localSheetId="3">'[5]wybrane dane finansowe 1'!#REF!</definedName>
    <definedName name="_1en6ry50m23" localSheetId="9">'[5]wybrane dane finansowe 1'!#REF!</definedName>
    <definedName name="_1en6ry50m23" localSheetId="15">'[5]wybrane dane finansowe 1'!#REF!</definedName>
    <definedName name="_1en6ry50m23">'[5]wybrane dane finansowe 1'!#REF!</definedName>
    <definedName name="_1hqb5k4x9i" localSheetId="20">'[5]wybrane dane finansowe 1'!#REF!</definedName>
    <definedName name="_1hqb5k4x9i" localSheetId="1">'[5]wybrane dane finansowe 1'!#REF!</definedName>
    <definedName name="_1hqb5k4x9i" localSheetId="4">'[5]wybrane dane finansowe 1'!#REF!</definedName>
    <definedName name="_1hqb5k4x9i" localSheetId="0">'[5]wybrane dane finansowe 1'!#REF!</definedName>
    <definedName name="_1hqb5k4x9i" localSheetId="3">'[5]wybrane dane finansowe 1'!#REF!</definedName>
    <definedName name="_1hqb5k4x9i" localSheetId="9">'[5]wybrane dane finansowe 1'!#REF!</definedName>
    <definedName name="_1hqb5k4x9i" localSheetId="15">'[5]wybrane dane finansowe 1'!#REF!</definedName>
    <definedName name="_1hqb5k4x9i">'[5]wybrane dane finansowe 1'!#REF!</definedName>
    <definedName name="_1iaqow4y222" localSheetId="20">'[5]wybrane dane finansowe 1'!#REF!</definedName>
    <definedName name="_1iaqow4y222" localSheetId="1">'[5]wybrane dane finansowe 1'!#REF!</definedName>
    <definedName name="_1iaqow4y222" localSheetId="4">'[5]wybrane dane finansowe 1'!#REF!</definedName>
    <definedName name="_1iaqow4y222" localSheetId="0">'[5]wybrane dane finansowe 1'!#REF!</definedName>
    <definedName name="_1iaqow4y222" localSheetId="3">'[5]wybrane dane finansowe 1'!#REF!</definedName>
    <definedName name="_1iaqow4y222" localSheetId="9">'[5]wybrane dane finansowe 1'!#REF!</definedName>
    <definedName name="_1iaqow4y222" localSheetId="15">'[5]wybrane dane finansowe 1'!#REF!</definedName>
    <definedName name="_1iaqow4y222">'[5]wybrane dane finansowe 1'!#REF!</definedName>
    <definedName name="_1jmfus5071m" localSheetId="20">'[5]wybrane dane finansowe 1'!#REF!</definedName>
    <definedName name="_1jmfus5071m" localSheetId="1">'[5]wybrane dane finansowe 1'!#REF!</definedName>
    <definedName name="_1jmfus5071m" localSheetId="4">'[5]wybrane dane finansowe 1'!#REF!</definedName>
    <definedName name="_1jmfus5071m" localSheetId="0">'[5]wybrane dane finansowe 1'!#REF!</definedName>
    <definedName name="_1jmfus5071m" localSheetId="3">'[5]wybrane dane finansowe 1'!#REF!</definedName>
    <definedName name="_1jmfus5071m" localSheetId="9">'[5]wybrane dane finansowe 1'!#REF!</definedName>
    <definedName name="_1jmfus5071m" localSheetId="15">'[5]wybrane dane finansowe 1'!#REF!</definedName>
    <definedName name="_1jmfus5071m">'[5]wybrane dane finansowe 1'!#REF!</definedName>
    <definedName name="_1mknu25071u" localSheetId="20">'[5]wybrane dane finansowe 1'!#REF!</definedName>
    <definedName name="_1mknu25071u" localSheetId="1">'[5]wybrane dane finansowe 1'!#REF!</definedName>
    <definedName name="_1mknu25071u" localSheetId="4">'[5]wybrane dane finansowe 1'!#REF!</definedName>
    <definedName name="_1mknu25071u" localSheetId="0">'[5]wybrane dane finansowe 1'!#REF!</definedName>
    <definedName name="_1mknu25071u" localSheetId="3">'[5]wybrane dane finansowe 1'!#REF!</definedName>
    <definedName name="_1mknu25071u" localSheetId="9">'[5]wybrane dane finansowe 1'!#REF!</definedName>
    <definedName name="_1mknu25071u" localSheetId="15">'[5]wybrane dane finansowe 1'!#REF!</definedName>
    <definedName name="_1mknu25071u">'[5]wybrane dane finansowe 1'!#REF!</definedName>
    <definedName name="_1mota" localSheetId="20">#REF!</definedName>
    <definedName name="_1mota" localSheetId="1">#REF!</definedName>
    <definedName name="_1mota" localSheetId="3">#REF!</definedName>
    <definedName name="_1mota" localSheetId="9">#REF!</definedName>
    <definedName name="_1mota">#REF!</definedName>
    <definedName name="_1nuci854j18" localSheetId="20">'[5]wybrane dane finansowe 1'!#REF!</definedName>
    <definedName name="_1nuci854j18" localSheetId="1">'[5]wybrane dane finansowe 1'!#REF!</definedName>
    <definedName name="_1nuci854j18" localSheetId="4">'[5]wybrane dane finansowe 1'!#REF!</definedName>
    <definedName name="_1nuci854j18" localSheetId="0">'[5]wybrane dane finansowe 1'!#REF!</definedName>
    <definedName name="_1nuci854j18" localSheetId="3">'[5]wybrane dane finansowe 1'!#REF!</definedName>
    <definedName name="_1nuci854j18" localSheetId="9">'[5]wybrane dane finansowe 1'!#REF!</definedName>
    <definedName name="_1nuci854j18" localSheetId="15">'[5]wybrane dane finansowe 1'!#REF!</definedName>
    <definedName name="_1nuci854j18">'[5]wybrane dane finansowe 1'!#REF!</definedName>
    <definedName name="_1qslkq4zlk" localSheetId="20">'[5]wybrane dane finansowe 1'!#REF!</definedName>
    <definedName name="_1qslkq4zlk" localSheetId="1">'[5]wybrane dane finansowe 1'!#REF!</definedName>
    <definedName name="_1qslkq4zlk" localSheetId="4">'[5]wybrane dane finansowe 1'!#REF!</definedName>
    <definedName name="_1qslkq4zlk" localSheetId="0">'[5]wybrane dane finansowe 1'!#REF!</definedName>
    <definedName name="_1qslkq4zlk" localSheetId="3">'[5]wybrane dane finansowe 1'!#REF!</definedName>
    <definedName name="_1qslkq4zlk" localSheetId="9">'[5]wybrane dane finansowe 1'!#REF!</definedName>
    <definedName name="_1qslkq4zlk" localSheetId="15">'[5]wybrane dane finansowe 1'!#REF!</definedName>
    <definedName name="_1qslkq4zlk">'[5]wybrane dane finansowe 1'!#REF!</definedName>
    <definedName name="_1s9mok50mb" localSheetId="20">'[5]wybrane dane finansowe 1'!#REF!</definedName>
    <definedName name="_1s9mok50mb" localSheetId="1">'[5]wybrane dane finansowe 1'!#REF!</definedName>
    <definedName name="_1s9mok50mb" localSheetId="4">'[5]wybrane dane finansowe 1'!#REF!</definedName>
    <definedName name="_1s9mok50mb" localSheetId="0">'[5]wybrane dane finansowe 1'!#REF!</definedName>
    <definedName name="_1s9mok50mb" localSheetId="3">'[5]wybrane dane finansowe 1'!#REF!</definedName>
    <definedName name="_1s9mok50mb" localSheetId="9">'[5]wybrane dane finansowe 1'!#REF!</definedName>
    <definedName name="_1s9mok50mb" localSheetId="15">'[5]wybrane dane finansowe 1'!#REF!</definedName>
    <definedName name="_1s9mok50mb">'[5]wybrane dane finansowe 1'!#REF!</definedName>
    <definedName name="_1szrlc4zl1j" localSheetId="20">'[5]wybrane dane finansowe 1'!#REF!</definedName>
    <definedName name="_1szrlc4zl1j" localSheetId="1">'[5]wybrane dane finansowe 1'!#REF!</definedName>
    <definedName name="_1szrlc4zl1j" localSheetId="4">'[5]wybrane dane finansowe 1'!#REF!</definedName>
    <definedName name="_1szrlc4zl1j" localSheetId="0">'[5]wybrane dane finansowe 1'!#REF!</definedName>
    <definedName name="_1szrlc4zl1j" localSheetId="3">'[5]wybrane dane finansowe 1'!#REF!</definedName>
    <definedName name="_1szrlc4zl1j" localSheetId="9">'[5]wybrane dane finansowe 1'!#REF!</definedName>
    <definedName name="_1szrlc4zl1j" localSheetId="15">'[5]wybrane dane finansowe 1'!#REF!</definedName>
    <definedName name="_1szrlc4zl1j">'[5]wybrane dane finansowe 1'!#REF!</definedName>
    <definedName name="_1tdr6j5182e" localSheetId="20">'[5]wybrane dane finansowe 1'!#REF!</definedName>
    <definedName name="_1tdr6j5182e" localSheetId="1">'[5]wybrane dane finansowe 1'!#REF!</definedName>
    <definedName name="_1tdr6j5182e" localSheetId="4">'[5]wybrane dane finansowe 1'!#REF!</definedName>
    <definedName name="_1tdr6j5182e" localSheetId="0">'[5]wybrane dane finansowe 1'!#REF!</definedName>
    <definedName name="_1tdr6j5182e" localSheetId="3">'[5]wybrane dane finansowe 1'!#REF!</definedName>
    <definedName name="_1tdr6j5182e" localSheetId="9">'[5]wybrane dane finansowe 1'!#REF!</definedName>
    <definedName name="_1tdr6j5182e" localSheetId="15">'[5]wybrane dane finansowe 1'!#REF!</definedName>
    <definedName name="_1tdr6j5182e">'[5]wybrane dane finansowe 1'!#REF!</definedName>
    <definedName name="_1tgunx50m1h" localSheetId="20">'[5]wybrane dane finansowe 1'!#REF!</definedName>
    <definedName name="_1tgunx50m1h" localSheetId="1">'[5]wybrane dane finansowe 1'!#REF!</definedName>
    <definedName name="_1tgunx50m1h" localSheetId="4">'[5]wybrane dane finansowe 1'!#REF!</definedName>
    <definedName name="_1tgunx50m1h" localSheetId="0">'[5]wybrane dane finansowe 1'!#REF!</definedName>
    <definedName name="_1tgunx50m1h" localSheetId="3">'[5]wybrane dane finansowe 1'!#REF!</definedName>
    <definedName name="_1tgunx50m1h" localSheetId="9">'[5]wybrane dane finansowe 1'!#REF!</definedName>
    <definedName name="_1tgunx50m1h" localSheetId="15">'[5]wybrane dane finansowe 1'!#REF!</definedName>
    <definedName name="_1tgunx50m1h">'[5]wybrane dane finansowe 1'!#REF!</definedName>
    <definedName name="_1vsmdh4y21u" localSheetId="20">'[5]wybrane dane finansowe 1'!#REF!</definedName>
    <definedName name="_1vsmdh4y21u" localSheetId="1">'[5]wybrane dane finansowe 1'!#REF!</definedName>
    <definedName name="_1vsmdh4y21u" localSheetId="4">'[5]wybrane dane finansowe 1'!#REF!</definedName>
    <definedName name="_1vsmdh4y21u" localSheetId="0">'[5]wybrane dane finansowe 1'!#REF!</definedName>
    <definedName name="_1vsmdh4y21u" localSheetId="3">'[5]wybrane dane finansowe 1'!#REF!</definedName>
    <definedName name="_1vsmdh4y21u" localSheetId="9">'[5]wybrane dane finansowe 1'!#REF!</definedName>
    <definedName name="_1vsmdh4y21u" localSheetId="15">'[5]wybrane dane finansowe 1'!#REF!</definedName>
    <definedName name="_1vsmdh4y21u">'[5]wybrane dane finansowe 1'!#REF!</definedName>
    <definedName name="_1xum7z5071q" localSheetId="20">'[5]wybrane dane finansowe 1'!#REF!</definedName>
    <definedName name="_1xum7z5071q" localSheetId="1">'[5]wybrane dane finansowe 1'!#REF!</definedName>
    <definedName name="_1xum7z5071q" localSheetId="4">'[5]wybrane dane finansowe 1'!#REF!</definedName>
    <definedName name="_1xum7z5071q" localSheetId="0">'[5]wybrane dane finansowe 1'!#REF!</definedName>
    <definedName name="_1xum7z5071q" localSheetId="3">'[5]wybrane dane finansowe 1'!#REF!</definedName>
    <definedName name="_1xum7z5071q" localSheetId="9">'[5]wybrane dane finansowe 1'!#REF!</definedName>
    <definedName name="_1xum7z5071q" localSheetId="15">'[5]wybrane dane finansowe 1'!#REF!</definedName>
    <definedName name="_1xum7z5071q">'[5]wybrane dane finansowe 1'!#REF!</definedName>
    <definedName name="_1zcnpj507w" localSheetId="20">'[5]wybrane dane finansowe 1'!#REF!</definedName>
    <definedName name="_1zcnpj507w" localSheetId="1">'[5]wybrane dane finansowe 1'!#REF!</definedName>
    <definedName name="_1zcnpj507w" localSheetId="4">'[5]wybrane dane finansowe 1'!#REF!</definedName>
    <definedName name="_1zcnpj507w" localSheetId="0">'[5]wybrane dane finansowe 1'!#REF!</definedName>
    <definedName name="_1zcnpj507w" localSheetId="3">'[5]wybrane dane finansowe 1'!#REF!</definedName>
    <definedName name="_1zcnpj507w" localSheetId="9">'[5]wybrane dane finansowe 1'!#REF!</definedName>
    <definedName name="_1zcnpj507w" localSheetId="15">'[5]wybrane dane finansowe 1'!#REF!</definedName>
    <definedName name="_1zcnpj507w">'[5]wybrane dane finansowe 1'!#REF!</definedName>
    <definedName name="_1zkowf4x9c" localSheetId="20">#REF!</definedName>
    <definedName name="_1zkowf4x9c" localSheetId="1">#REF!</definedName>
    <definedName name="_1zkowf4x9c" localSheetId="3">#REF!</definedName>
    <definedName name="_1zkowf4x9c" localSheetId="9">#REF!</definedName>
    <definedName name="_1zkowf4x9c">#REF!</definedName>
    <definedName name="_2_0_0mota" localSheetId="20">#REF!</definedName>
    <definedName name="_2_0_0mota" localSheetId="1">#REF!</definedName>
    <definedName name="_2_0_0mota" localSheetId="3">#REF!</definedName>
    <definedName name="_2_0_0mota" localSheetId="9">#REF!</definedName>
    <definedName name="_2_0_0mota">#REF!</definedName>
    <definedName name="_20____mota" localSheetId="20">#REF!</definedName>
    <definedName name="_20____mota" localSheetId="1">#REF!</definedName>
    <definedName name="_20____mota" localSheetId="3">#REF!</definedName>
    <definedName name="_20____mota" localSheetId="9">#REF!</definedName>
    <definedName name="_20____mota">#REF!</definedName>
    <definedName name="_21_0_0mota" localSheetId="3">#REF!</definedName>
    <definedName name="_22_0_0mota" localSheetId="3">#REF!</definedName>
    <definedName name="_23_0_0mota" localSheetId="3">#REF!</definedName>
    <definedName name="_23c64i5072g" localSheetId="20">'[5]wybrane dane finansowe 1'!#REF!</definedName>
    <definedName name="_23c64i5072g" localSheetId="1">'[5]wybrane dane finansowe 1'!#REF!</definedName>
    <definedName name="_23c64i5072g" localSheetId="4">'[5]wybrane dane finansowe 1'!#REF!</definedName>
    <definedName name="_23c64i5072g" localSheetId="0">'[5]wybrane dane finansowe 1'!#REF!</definedName>
    <definedName name="_23c64i5072g" localSheetId="3">'[5]wybrane dane finansowe 1'!#REF!</definedName>
    <definedName name="_23c64i5072g" localSheetId="9">'[5]wybrane dane finansowe 1'!#REF!</definedName>
    <definedName name="_23c64i5072g" localSheetId="15">'[5]wybrane dane finansowe 1'!#REF!</definedName>
    <definedName name="_23c64i5072g">'[5]wybrane dane finansowe 1'!#REF!</definedName>
    <definedName name="_24_0_0mota" localSheetId="3">#REF!</definedName>
    <definedName name="_244fo14zl1c" localSheetId="20">'[5]wybrane dane finansowe 1'!#REF!</definedName>
    <definedName name="_244fo14zl1c" localSheetId="1">'[5]wybrane dane finansowe 1'!#REF!</definedName>
    <definedName name="_244fo14zl1c" localSheetId="4">'[5]wybrane dane finansowe 1'!#REF!</definedName>
    <definedName name="_244fo14zl1c" localSheetId="0">'[5]wybrane dane finansowe 1'!#REF!</definedName>
    <definedName name="_244fo14zl1c" localSheetId="3">'[5]wybrane dane finansowe 1'!#REF!</definedName>
    <definedName name="_244fo14zl1c" localSheetId="9">'[5]wybrane dane finansowe 1'!#REF!</definedName>
    <definedName name="_244fo14zl1c" localSheetId="15">'[5]wybrane dane finansowe 1'!#REF!</definedName>
    <definedName name="_244fo14zl1c">'[5]wybrane dane finansowe 1'!#REF!</definedName>
    <definedName name="_25_0_0mota" localSheetId="3">#REF!</definedName>
    <definedName name="_25r2z150m1u" localSheetId="20">'[5]wybrane dane finansowe 1'!#REF!</definedName>
    <definedName name="_25r2z150m1u" localSheetId="1">'[5]wybrane dane finansowe 1'!#REF!</definedName>
    <definedName name="_25r2z150m1u" localSheetId="4">'[5]wybrane dane finansowe 1'!#REF!</definedName>
    <definedName name="_25r2z150m1u" localSheetId="0">'[5]wybrane dane finansowe 1'!#REF!</definedName>
    <definedName name="_25r2z150m1u" localSheetId="3">'[5]wybrane dane finansowe 1'!#REF!</definedName>
    <definedName name="_25r2z150m1u" localSheetId="9">'[5]wybrane dane finansowe 1'!#REF!</definedName>
    <definedName name="_25r2z150m1u" localSheetId="15">'[5]wybrane dane finansowe 1'!#REF!</definedName>
    <definedName name="_25r2z150m1u">'[5]wybrane dane finansowe 1'!#REF!</definedName>
    <definedName name="_26_0_0mota" localSheetId="3">#REF!</definedName>
    <definedName name="_27_0_0mota" localSheetId="3">#REF!</definedName>
    <definedName name="_28_0_0mota" localSheetId="4">#REF!</definedName>
    <definedName name="_29_0_0mota" localSheetId="4">#REF!</definedName>
    <definedName name="_29t7n74y211" localSheetId="20">'[5]wybrane dane finansowe 1'!#REF!</definedName>
    <definedName name="_29t7n74y211" localSheetId="1">'[5]wybrane dane finansowe 1'!#REF!</definedName>
    <definedName name="_29t7n74y211" localSheetId="4">'[5]wybrane dane finansowe 1'!#REF!</definedName>
    <definedName name="_29t7n74y211" localSheetId="0">'[5]wybrane dane finansowe 1'!#REF!</definedName>
    <definedName name="_29t7n74y211" localSheetId="3">'[5]wybrane dane finansowe 1'!#REF!</definedName>
    <definedName name="_29t7n74y211" localSheetId="9">'[5]wybrane dane finansowe 1'!#REF!</definedName>
    <definedName name="_29t7n74y211" localSheetId="15">'[5]wybrane dane finansowe 1'!#REF!</definedName>
    <definedName name="_29t7n74y211">'[5]wybrane dane finansowe 1'!#REF!</definedName>
    <definedName name="_2acnkb50m11" localSheetId="20">'[5]wybrane dane finansowe 1'!#REF!</definedName>
    <definedName name="_2acnkb50m11" localSheetId="1">'[5]wybrane dane finansowe 1'!#REF!</definedName>
    <definedName name="_2acnkb50m11" localSheetId="4">'[5]wybrane dane finansowe 1'!#REF!</definedName>
    <definedName name="_2acnkb50m11" localSheetId="0">'[5]wybrane dane finansowe 1'!#REF!</definedName>
    <definedName name="_2acnkb50m11" localSheetId="3">'[5]wybrane dane finansowe 1'!#REF!</definedName>
    <definedName name="_2acnkb50m11" localSheetId="9">'[5]wybrane dane finansowe 1'!#REF!</definedName>
    <definedName name="_2acnkb50m11" localSheetId="15">'[5]wybrane dane finansowe 1'!#REF!</definedName>
    <definedName name="_2acnkb50m11">'[5]wybrane dane finansowe 1'!#REF!</definedName>
    <definedName name="_2e12uq51pi" localSheetId="20">'[5]wybrane dane finansowe 1'!#REF!</definedName>
    <definedName name="_2e12uq51pi" localSheetId="1">'[5]wybrane dane finansowe 1'!#REF!</definedName>
    <definedName name="_2e12uq51pi" localSheetId="4">'[5]wybrane dane finansowe 1'!#REF!</definedName>
    <definedName name="_2e12uq51pi" localSheetId="0">'[5]wybrane dane finansowe 1'!#REF!</definedName>
    <definedName name="_2e12uq51pi" localSheetId="3">'[5]wybrane dane finansowe 1'!#REF!</definedName>
    <definedName name="_2e12uq51pi" localSheetId="9">'[5]wybrane dane finansowe 1'!#REF!</definedName>
    <definedName name="_2e12uq51pi" localSheetId="15">'[5]wybrane dane finansowe 1'!#REF!</definedName>
    <definedName name="_2e12uq51pi">'[5]wybrane dane finansowe 1'!#REF!</definedName>
    <definedName name="_2ead0w50m2o" localSheetId="20">'[5]wybrane dane finansowe 1'!#REF!</definedName>
    <definedName name="_2ead0w50m2o" localSheetId="1">'[5]wybrane dane finansowe 1'!#REF!</definedName>
    <definedName name="_2ead0w50m2o" localSheetId="4">'[5]wybrane dane finansowe 1'!#REF!</definedName>
    <definedName name="_2ead0w50m2o" localSheetId="0">'[5]wybrane dane finansowe 1'!#REF!</definedName>
    <definedName name="_2ead0w50m2o" localSheetId="3">'[5]wybrane dane finansowe 1'!#REF!</definedName>
    <definedName name="_2ead0w50m2o" localSheetId="9">'[5]wybrane dane finansowe 1'!#REF!</definedName>
    <definedName name="_2ead0w50m2o" localSheetId="15">'[5]wybrane dane finansowe 1'!#REF!</definedName>
    <definedName name="_2ead0w50m2o">'[5]wybrane dane finansowe 1'!#REF!</definedName>
    <definedName name="_2i8xjx5072o" localSheetId="20">'[5]wybrane dane finansowe 1'!#REF!</definedName>
    <definedName name="_2i8xjx5072o" localSheetId="1">'[5]wybrane dane finansowe 1'!#REF!</definedName>
    <definedName name="_2i8xjx5072o" localSheetId="4">'[5]wybrane dane finansowe 1'!#REF!</definedName>
    <definedName name="_2i8xjx5072o" localSheetId="0">'[5]wybrane dane finansowe 1'!#REF!</definedName>
    <definedName name="_2i8xjx5072o" localSheetId="3">'[5]wybrane dane finansowe 1'!#REF!</definedName>
    <definedName name="_2i8xjx5072o" localSheetId="9">'[5]wybrane dane finansowe 1'!#REF!</definedName>
    <definedName name="_2i8xjx5072o" localSheetId="15">'[5]wybrane dane finansowe 1'!#REF!</definedName>
    <definedName name="_2i8xjx5072o">'[5]wybrane dane finansowe 1'!#REF!</definedName>
    <definedName name="_2ixt1_v7azxgrvx1i" localSheetId="20">'[5]wybrane dane finansowe 1'!#REF!</definedName>
    <definedName name="_2ixt1_v7azxgrvx1i" localSheetId="1">'[5]wybrane dane finansowe 1'!#REF!</definedName>
    <definedName name="_2ixt1_v7azxgrvx1i" localSheetId="4">'[5]wybrane dane finansowe 1'!#REF!</definedName>
    <definedName name="_2ixt1_v7azxgrvx1i" localSheetId="0">'[5]wybrane dane finansowe 1'!#REF!</definedName>
    <definedName name="_2ixt1_v7azxgrvx1i" localSheetId="3">'[5]wybrane dane finansowe 1'!#REF!</definedName>
    <definedName name="_2ixt1_v7azxgrvx1i" localSheetId="9">'[5]wybrane dane finansowe 1'!#REF!</definedName>
    <definedName name="_2ixt1_v7azxgrvx1i" localSheetId="15">'[5]wybrane dane finansowe 1'!#REF!</definedName>
    <definedName name="_2ixt1_v7azxgrvx1i">'[5]wybrane dane finansowe 1'!#REF!</definedName>
    <definedName name="_2kbf3v53q2l" localSheetId="20">'[5]wybrane dane finansowe 1'!#REF!</definedName>
    <definedName name="_2kbf3v53q2l" localSheetId="1">'[5]wybrane dane finansowe 1'!#REF!</definedName>
    <definedName name="_2kbf3v53q2l" localSheetId="4">'[5]wybrane dane finansowe 1'!#REF!</definedName>
    <definedName name="_2kbf3v53q2l" localSheetId="0">'[5]wybrane dane finansowe 1'!#REF!</definedName>
    <definedName name="_2kbf3v53q2l" localSheetId="3">'[5]wybrane dane finansowe 1'!#REF!</definedName>
    <definedName name="_2kbf3v53q2l" localSheetId="9">'[5]wybrane dane finansowe 1'!#REF!</definedName>
    <definedName name="_2kbf3v53q2l" localSheetId="15">'[5]wybrane dane finansowe 1'!#REF!</definedName>
    <definedName name="_2kbf3v53q2l">'[5]wybrane dane finansowe 1'!#REF!</definedName>
    <definedName name="_2n8c8u4y2f" localSheetId="20">'[5]wybrane dane finansowe 1'!#REF!</definedName>
    <definedName name="_2n8c8u4y2f" localSheetId="1">'[5]wybrane dane finansowe 1'!#REF!</definedName>
    <definedName name="_2n8c8u4y2f" localSheetId="4">'[5]wybrane dane finansowe 1'!#REF!</definedName>
    <definedName name="_2n8c8u4y2f" localSheetId="0">'[5]wybrane dane finansowe 1'!#REF!</definedName>
    <definedName name="_2n8c8u4y2f" localSheetId="3">'[5]wybrane dane finansowe 1'!#REF!</definedName>
    <definedName name="_2n8c8u4y2f" localSheetId="9">'[5]wybrane dane finansowe 1'!#REF!</definedName>
    <definedName name="_2n8c8u4y2f" localSheetId="15">'[5]wybrane dane finansowe 1'!#REF!</definedName>
    <definedName name="_2n8c8u4y2f">'[5]wybrane dane finansowe 1'!#REF!</definedName>
    <definedName name="_2pfrw54zlb" localSheetId="20">'[5]wybrane dane finansowe 1'!#REF!</definedName>
    <definedName name="_2pfrw54zlb" localSheetId="1">'[5]wybrane dane finansowe 1'!#REF!</definedName>
    <definedName name="_2pfrw54zlb" localSheetId="4">'[5]wybrane dane finansowe 1'!#REF!</definedName>
    <definedName name="_2pfrw54zlb" localSheetId="0">'[5]wybrane dane finansowe 1'!#REF!</definedName>
    <definedName name="_2pfrw54zlb" localSheetId="3">'[5]wybrane dane finansowe 1'!#REF!</definedName>
    <definedName name="_2pfrw54zlb" localSheetId="9">'[5]wybrane dane finansowe 1'!#REF!</definedName>
    <definedName name="_2pfrw54zlb" localSheetId="15">'[5]wybrane dane finansowe 1'!#REF!</definedName>
    <definedName name="_2pfrw54zlb">'[5]wybrane dane finansowe 1'!#REF!</definedName>
    <definedName name="_2tqywg54j15" localSheetId="20">'[5]wybrane dane finansowe 1'!#REF!</definedName>
    <definedName name="_2tqywg54j15" localSheetId="1">'[5]wybrane dane finansowe 1'!#REF!</definedName>
    <definedName name="_2tqywg54j15" localSheetId="4">'[5]wybrane dane finansowe 1'!#REF!</definedName>
    <definedName name="_2tqywg54j15" localSheetId="0">'[5]wybrane dane finansowe 1'!#REF!</definedName>
    <definedName name="_2tqywg54j15" localSheetId="3">'[5]wybrane dane finansowe 1'!#REF!</definedName>
    <definedName name="_2tqywg54j15" localSheetId="9">'[5]wybrane dane finansowe 1'!#REF!</definedName>
    <definedName name="_2tqywg54j15" localSheetId="15">'[5]wybrane dane finansowe 1'!#REF!</definedName>
    <definedName name="_2tqywg54j15">'[5]wybrane dane finansowe 1'!#REF!</definedName>
    <definedName name="_2vc21_p79tfavc32t" localSheetId="20">#REF!</definedName>
    <definedName name="_2vc21_p79tfavc32t" localSheetId="1">#REF!</definedName>
    <definedName name="_2vc21_p79tfavc32t" localSheetId="3">#REF!</definedName>
    <definedName name="_2vc21_p79tfavc32t" localSheetId="9">#REF!</definedName>
    <definedName name="_2vc21_p79tfavc32t">#REF!</definedName>
    <definedName name="_2zna1_8ebqbygi1d" localSheetId="20">'[5]wybrane dane finansowe 1'!#REF!</definedName>
    <definedName name="_2zna1_8ebqbygi1d" localSheetId="1">'[5]wybrane dane finansowe 1'!#REF!</definedName>
    <definedName name="_2zna1_8ebqbygi1d" localSheetId="4">'[5]wybrane dane finansowe 1'!#REF!</definedName>
    <definedName name="_2zna1_8ebqbygi1d" localSheetId="0">'[5]wybrane dane finansowe 1'!#REF!</definedName>
    <definedName name="_2zna1_8ebqbygi1d" localSheetId="3">'[5]wybrane dane finansowe 1'!#REF!</definedName>
    <definedName name="_2zna1_8ebqbygi1d" localSheetId="9">'[5]wybrane dane finansowe 1'!#REF!</definedName>
    <definedName name="_2zna1_8ebqbygi1d" localSheetId="15">'[5]wybrane dane finansowe 1'!#REF!</definedName>
    <definedName name="_2zna1_8ebqbygi1d">'[5]wybrane dane finansowe 1'!#REF!</definedName>
    <definedName name="_3_0_0mota" localSheetId="20">#REF!</definedName>
    <definedName name="_3_0_0mota" localSheetId="1">#REF!</definedName>
    <definedName name="_3_0_0mota" localSheetId="3">#REF!</definedName>
    <definedName name="_3_0_0mota" localSheetId="9">#REF!</definedName>
    <definedName name="_3_0_0mota">#REF!</definedName>
    <definedName name="_30_0_0mota" localSheetId="4">#REF!</definedName>
    <definedName name="_31.03.2007" localSheetId="20">#REF!</definedName>
    <definedName name="_31.03.2007" localSheetId="1">#REF!</definedName>
    <definedName name="_31.03.2007" localSheetId="3">#REF!</definedName>
    <definedName name="_31.03.2007" localSheetId="9">#REF!</definedName>
    <definedName name="_31.03.2007">#REF!</definedName>
    <definedName name="_31.12.2006" localSheetId="20">#REF!</definedName>
    <definedName name="_31.12.2006" localSheetId="1">#REF!</definedName>
    <definedName name="_31.12.2006" localSheetId="3">#REF!</definedName>
    <definedName name="_31.12.2006" localSheetId="9">#REF!</definedName>
    <definedName name="_31.12.2006">#REF!</definedName>
    <definedName name="_31_0_0mota" localSheetId="4">#REF!</definedName>
    <definedName name="_32_0_0mota" localSheetId="4">#REF!</definedName>
    <definedName name="_32nt4z54jg" localSheetId="20">'[5]wybrane dane finansowe 1'!#REF!</definedName>
    <definedName name="_32nt4z54jg" localSheetId="1">'[5]wybrane dane finansowe 1'!#REF!</definedName>
    <definedName name="_32nt4z54jg" localSheetId="4">'[5]wybrane dane finansowe 1'!#REF!</definedName>
    <definedName name="_32nt4z54jg" localSheetId="0">'[5]wybrane dane finansowe 1'!#REF!</definedName>
    <definedName name="_32nt4z54jg" localSheetId="3">'[5]wybrane dane finansowe 1'!#REF!</definedName>
    <definedName name="_32nt4z54jg" localSheetId="9">'[5]wybrane dane finansowe 1'!#REF!</definedName>
    <definedName name="_32nt4z54jg" localSheetId="15">'[5]wybrane dane finansowe 1'!#REF!</definedName>
    <definedName name="_32nt4z54jg">'[5]wybrane dane finansowe 1'!#REF!</definedName>
    <definedName name="_33_0_0mota" localSheetId="4">#REF!</definedName>
    <definedName name="_33ecxs5361d" localSheetId="20">'[5]wybrane dane finansowe 1'!#REF!</definedName>
    <definedName name="_33ecxs5361d" localSheetId="1">'[5]wybrane dane finansowe 1'!#REF!</definedName>
    <definedName name="_33ecxs5361d" localSheetId="4">'[5]wybrane dane finansowe 1'!#REF!</definedName>
    <definedName name="_33ecxs5361d" localSheetId="0">'[5]wybrane dane finansowe 1'!#REF!</definedName>
    <definedName name="_33ecxs5361d" localSheetId="3">'[5]wybrane dane finansowe 1'!#REF!</definedName>
    <definedName name="_33ecxs5361d" localSheetId="9">'[5]wybrane dane finansowe 1'!#REF!</definedName>
    <definedName name="_33ecxs5361d" localSheetId="15">'[5]wybrane dane finansowe 1'!#REF!</definedName>
    <definedName name="_33ecxs5361d">'[5]wybrane dane finansowe 1'!#REF!</definedName>
    <definedName name="_33pb955182b" localSheetId="20">'[5]wybrane dane finansowe 1'!#REF!</definedName>
    <definedName name="_33pb955182b" localSheetId="1">'[5]wybrane dane finansowe 1'!#REF!</definedName>
    <definedName name="_33pb955182b" localSheetId="4">'[5]wybrane dane finansowe 1'!#REF!</definedName>
    <definedName name="_33pb955182b" localSheetId="0">'[5]wybrane dane finansowe 1'!#REF!</definedName>
    <definedName name="_33pb955182b" localSheetId="3">'[5]wybrane dane finansowe 1'!#REF!</definedName>
    <definedName name="_33pb955182b" localSheetId="9">'[5]wybrane dane finansowe 1'!#REF!</definedName>
    <definedName name="_33pb955182b" localSheetId="15">'[5]wybrane dane finansowe 1'!#REF!</definedName>
    <definedName name="_33pb955182b">'[5]wybrane dane finansowe 1'!#REF!</definedName>
    <definedName name="_34_0_0mota" localSheetId="4">#REF!</definedName>
    <definedName name="_35_0_0mota" localSheetId="20">#REF!</definedName>
    <definedName name="_35_0_0mota" localSheetId="1">#REF!</definedName>
    <definedName name="_35_0_0mota" localSheetId="3">#REF!</definedName>
    <definedName name="_35_0_0mota" localSheetId="9">#REF!</definedName>
    <definedName name="_35_0_0mota">#REF!</definedName>
    <definedName name="_353bpu4y22g" localSheetId="20">'[5]wybrane dane finansowe 1'!#REF!</definedName>
    <definedName name="_353bpu4y22g" localSheetId="1">'[5]wybrane dane finansowe 1'!#REF!</definedName>
    <definedName name="_353bpu4y22g" localSheetId="4">'[5]wybrane dane finansowe 1'!#REF!</definedName>
    <definedName name="_353bpu4y22g" localSheetId="0">'[5]wybrane dane finansowe 1'!#REF!</definedName>
    <definedName name="_353bpu4y22g" localSheetId="3">'[5]wybrane dane finansowe 1'!#REF!</definedName>
    <definedName name="_353bpu4y22g" localSheetId="9">'[5]wybrane dane finansowe 1'!#REF!</definedName>
    <definedName name="_353bpu4y22g" localSheetId="15">'[5]wybrane dane finansowe 1'!#REF!</definedName>
    <definedName name="_353bpu4y22g">'[5]wybrane dane finansowe 1'!#REF!</definedName>
    <definedName name="_364kiv4x9g" localSheetId="20">#REF!</definedName>
    <definedName name="_364kiv4x9g" localSheetId="1">#REF!</definedName>
    <definedName name="_364kiv4x9g" localSheetId="3">#REF!</definedName>
    <definedName name="_364kiv4x9g" localSheetId="9">#REF!</definedName>
    <definedName name="_364kiv4x9g">#REF!</definedName>
    <definedName name="_36p8034y219" localSheetId="20">'[5]wybrane dane finansowe 1'!#REF!</definedName>
    <definedName name="_36p8034y219" localSheetId="1">'[5]wybrane dane finansowe 1'!#REF!</definedName>
    <definedName name="_36p8034y219" localSheetId="4">'[5]wybrane dane finansowe 1'!#REF!</definedName>
    <definedName name="_36p8034y219" localSheetId="0">'[5]wybrane dane finansowe 1'!#REF!</definedName>
    <definedName name="_36p8034y219" localSheetId="3">'[5]wybrane dane finansowe 1'!#REF!</definedName>
    <definedName name="_36p8034y219" localSheetId="9">'[5]wybrane dane finansowe 1'!#REF!</definedName>
    <definedName name="_36p8034y219" localSheetId="15">'[5]wybrane dane finansowe 1'!#REF!</definedName>
    <definedName name="_36p8034y219">'[5]wybrane dane finansowe 1'!#REF!</definedName>
    <definedName name="_37ivr4536p" localSheetId="20">'[5]wybrane dane finansowe 1'!#REF!</definedName>
    <definedName name="_37ivr4536p" localSheetId="1">'[5]wybrane dane finansowe 1'!#REF!</definedName>
    <definedName name="_37ivr4536p" localSheetId="4">'[5]wybrane dane finansowe 1'!#REF!</definedName>
    <definedName name="_37ivr4536p" localSheetId="0">'[5]wybrane dane finansowe 1'!#REF!</definedName>
    <definedName name="_37ivr4536p" localSheetId="3">'[5]wybrane dane finansowe 1'!#REF!</definedName>
    <definedName name="_37ivr4536p" localSheetId="9">'[5]wybrane dane finansowe 1'!#REF!</definedName>
    <definedName name="_37ivr4536p" localSheetId="15">'[5]wybrane dane finansowe 1'!#REF!</definedName>
    <definedName name="_37ivr4536p">'[5]wybrane dane finansowe 1'!#REF!</definedName>
    <definedName name="_384pu6518r" localSheetId="20">'[5]wybrane dane finansowe 1'!#REF!</definedName>
    <definedName name="_384pu6518r" localSheetId="1">'[5]wybrane dane finansowe 1'!#REF!</definedName>
    <definedName name="_384pu6518r" localSheetId="4">'[5]wybrane dane finansowe 1'!#REF!</definedName>
    <definedName name="_384pu6518r" localSheetId="0">'[5]wybrane dane finansowe 1'!#REF!</definedName>
    <definedName name="_384pu6518r" localSheetId="3">'[5]wybrane dane finansowe 1'!#REF!</definedName>
    <definedName name="_384pu6518r" localSheetId="9">'[5]wybrane dane finansowe 1'!#REF!</definedName>
    <definedName name="_384pu6518r" localSheetId="15">'[5]wybrane dane finansowe 1'!#REF!</definedName>
    <definedName name="_384pu6518r">'[5]wybrane dane finansowe 1'!#REF!</definedName>
    <definedName name="_3891ir5072p" localSheetId="20">'[5]wybrane dane finansowe 1'!#REF!</definedName>
    <definedName name="_3891ir5072p" localSheetId="1">'[5]wybrane dane finansowe 1'!#REF!</definedName>
    <definedName name="_3891ir5072p" localSheetId="4">'[5]wybrane dane finansowe 1'!#REF!</definedName>
    <definedName name="_3891ir5072p" localSheetId="0">'[5]wybrane dane finansowe 1'!#REF!</definedName>
    <definedName name="_3891ir5072p" localSheetId="3">'[5]wybrane dane finansowe 1'!#REF!</definedName>
    <definedName name="_3891ir5072p" localSheetId="9">'[5]wybrane dane finansowe 1'!#REF!</definedName>
    <definedName name="_3891ir5072p" localSheetId="15">'[5]wybrane dane finansowe 1'!#REF!</definedName>
    <definedName name="_3891ir5072p">'[5]wybrane dane finansowe 1'!#REF!</definedName>
    <definedName name="_3gbj194x9b" localSheetId="20">#REF!</definedName>
    <definedName name="_3gbj194x9b" localSheetId="1">#REF!</definedName>
    <definedName name="_3gbj194x9b" localSheetId="3">#REF!</definedName>
    <definedName name="_3gbj194x9b" localSheetId="9">#REF!</definedName>
    <definedName name="_3gbj194x9b">#REF!</definedName>
    <definedName name="_3h4k1951pl" localSheetId="20">'[5]wybrane dane finansowe 1'!#REF!</definedName>
    <definedName name="_3h4k1951pl" localSheetId="1">'[5]wybrane dane finansowe 1'!#REF!</definedName>
    <definedName name="_3h4k1951pl" localSheetId="4">'[5]wybrane dane finansowe 1'!#REF!</definedName>
    <definedName name="_3h4k1951pl" localSheetId="0">'[5]wybrane dane finansowe 1'!#REF!</definedName>
    <definedName name="_3h4k1951pl" localSheetId="3">'[5]wybrane dane finansowe 1'!#REF!</definedName>
    <definedName name="_3h4k1951pl" localSheetId="9">'[5]wybrane dane finansowe 1'!#REF!</definedName>
    <definedName name="_3h4k1951pl" localSheetId="15">'[5]wybrane dane finansowe 1'!#REF!</definedName>
    <definedName name="_3h4k1951pl">'[5]wybrane dane finansowe 1'!#REF!</definedName>
    <definedName name="_3mota" localSheetId="20">#REF!</definedName>
    <definedName name="_3mota" localSheetId="1">#REF!</definedName>
    <definedName name="_3mota" localSheetId="3">#REF!</definedName>
    <definedName name="_3mota" localSheetId="9">#REF!</definedName>
    <definedName name="_3mota">#REF!</definedName>
    <definedName name="_3p1ype4y2v" localSheetId="20">'[5]wybrane dane finansowe 1'!#REF!</definedName>
    <definedName name="_3p1ype4y2v" localSheetId="1">'[5]wybrane dane finansowe 1'!#REF!</definedName>
    <definedName name="_3p1ype4y2v" localSheetId="4">'[5]wybrane dane finansowe 1'!#REF!</definedName>
    <definedName name="_3p1ype4y2v" localSheetId="0">'[5]wybrane dane finansowe 1'!#REF!</definedName>
    <definedName name="_3p1ype4y2v" localSheetId="3">'[5]wybrane dane finansowe 1'!#REF!</definedName>
    <definedName name="_3p1ype4y2v" localSheetId="9">'[5]wybrane dane finansowe 1'!#REF!</definedName>
    <definedName name="_3p1ype4y2v" localSheetId="15">'[5]wybrane dane finansowe 1'!#REF!</definedName>
    <definedName name="_3p1ype4y2v">'[5]wybrane dane finansowe 1'!#REF!</definedName>
    <definedName name="_3u6y005188" localSheetId="20">'[5]wybrane dane finansowe 1'!#REF!</definedName>
    <definedName name="_3u6y005188" localSheetId="1">'[5]wybrane dane finansowe 1'!#REF!</definedName>
    <definedName name="_3u6y005188" localSheetId="4">'[5]wybrane dane finansowe 1'!#REF!</definedName>
    <definedName name="_3u6y005188" localSheetId="0">'[5]wybrane dane finansowe 1'!#REF!</definedName>
    <definedName name="_3u6y005188" localSheetId="3">'[5]wybrane dane finansowe 1'!#REF!</definedName>
    <definedName name="_3u6y005188" localSheetId="9">'[5]wybrane dane finansowe 1'!#REF!</definedName>
    <definedName name="_3u6y005188" localSheetId="15">'[5]wybrane dane finansowe 1'!#REF!</definedName>
    <definedName name="_3u6y005188">'[5]wybrane dane finansowe 1'!#REF!</definedName>
    <definedName name="_3v1atj50my" localSheetId="20">'[5]wybrane dane finansowe 1'!#REF!</definedName>
    <definedName name="_3v1atj50my" localSheetId="1">'[5]wybrane dane finansowe 1'!#REF!</definedName>
    <definedName name="_3v1atj50my" localSheetId="4">'[5]wybrane dane finansowe 1'!#REF!</definedName>
    <definedName name="_3v1atj50my" localSheetId="0">'[5]wybrane dane finansowe 1'!#REF!</definedName>
    <definedName name="_3v1atj50my" localSheetId="3">'[5]wybrane dane finansowe 1'!#REF!</definedName>
    <definedName name="_3v1atj50my" localSheetId="9">'[5]wybrane dane finansowe 1'!#REF!</definedName>
    <definedName name="_3v1atj50my" localSheetId="15">'[5]wybrane dane finansowe 1'!#REF!</definedName>
    <definedName name="_3v1atj50my">'[5]wybrane dane finansowe 1'!#REF!</definedName>
    <definedName name="_3x2cul5361e" localSheetId="20">'[5]wybrane dane finansowe 1'!#REF!</definedName>
    <definedName name="_3x2cul5361e" localSheetId="1">'[5]wybrane dane finansowe 1'!#REF!</definedName>
    <definedName name="_3x2cul5361e" localSheetId="4">'[5]wybrane dane finansowe 1'!#REF!</definedName>
    <definedName name="_3x2cul5361e" localSheetId="0">'[5]wybrane dane finansowe 1'!#REF!</definedName>
    <definedName name="_3x2cul5361e" localSheetId="3">'[5]wybrane dane finansowe 1'!#REF!</definedName>
    <definedName name="_3x2cul5361e" localSheetId="9">'[5]wybrane dane finansowe 1'!#REF!</definedName>
    <definedName name="_3x2cul5361e" localSheetId="15">'[5]wybrane dane finansowe 1'!#REF!</definedName>
    <definedName name="_3x2cul5361e">'[5]wybrane dane finansowe 1'!#REF!</definedName>
    <definedName name="_3xfmel518i" localSheetId="20">'[5]wybrane dane finansowe 1'!#REF!</definedName>
    <definedName name="_3xfmel518i" localSheetId="1">'[5]wybrane dane finansowe 1'!#REF!</definedName>
    <definedName name="_3xfmel518i" localSheetId="4">'[5]wybrane dane finansowe 1'!#REF!</definedName>
    <definedName name="_3xfmel518i" localSheetId="0">'[5]wybrane dane finansowe 1'!#REF!</definedName>
    <definedName name="_3xfmel518i" localSheetId="3">'[5]wybrane dane finansowe 1'!#REF!</definedName>
    <definedName name="_3xfmel518i" localSheetId="9">'[5]wybrane dane finansowe 1'!#REF!</definedName>
    <definedName name="_3xfmel518i" localSheetId="15">'[5]wybrane dane finansowe 1'!#REF!</definedName>
    <definedName name="_3xfmel518i">'[5]wybrane dane finansowe 1'!#REF!</definedName>
    <definedName name="_3xvum854jl" localSheetId="20">'[5]wybrane dane finansowe 1'!#REF!</definedName>
    <definedName name="_3xvum854jl" localSheetId="1">'[5]wybrane dane finansowe 1'!#REF!</definedName>
    <definedName name="_3xvum854jl" localSheetId="4">'[5]wybrane dane finansowe 1'!#REF!</definedName>
    <definedName name="_3xvum854jl" localSheetId="0">'[5]wybrane dane finansowe 1'!#REF!</definedName>
    <definedName name="_3xvum854jl" localSheetId="3">'[5]wybrane dane finansowe 1'!#REF!</definedName>
    <definedName name="_3xvum854jl" localSheetId="9">'[5]wybrane dane finansowe 1'!#REF!</definedName>
    <definedName name="_3xvum854jl" localSheetId="15">'[5]wybrane dane finansowe 1'!#REF!</definedName>
    <definedName name="_3xvum854jl">'[5]wybrane dane finansowe 1'!#REF!</definedName>
    <definedName name="_3yg24p5181f" localSheetId="20">'[5]wybrane dane finansowe 1'!#REF!</definedName>
    <definedName name="_3yg24p5181f" localSheetId="1">'[5]wybrane dane finansowe 1'!#REF!</definedName>
    <definedName name="_3yg24p5181f" localSheetId="4">'[5]wybrane dane finansowe 1'!#REF!</definedName>
    <definedName name="_3yg24p5181f" localSheetId="0">'[5]wybrane dane finansowe 1'!#REF!</definedName>
    <definedName name="_3yg24p5181f" localSheetId="3">'[5]wybrane dane finansowe 1'!#REF!</definedName>
    <definedName name="_3yg24p5181f" localSheetId="9">'[5]wybrane dane finansowe 1'!#REF!</definedName>
    <definedName name="_3yg24p5181f" localSheetId="15">'[5]wybrane dane finansowe 1'!#REF!</definedName>
    <definedName name="_3yg24p5181f">'[5]wybrane dane finansowe 1'!#REF!</definedName>
    <definedName name="_3yrlgz53qi" localSheetId="20">'[5]wybrane dane finansowe 1'!#REF!</definedName>
    <definedName name="_3yrlgz53qi" localSheetId="1">'[5]wybrane dane finansowe 1'!#REF!</definedName>
    <definedName name="_3yrlgz53qi" localSheetId="4">'[5]wybrane dane finansowe 1'!#REF!</definedName>
    <definedName name="_3yrlgz53qi" localSheetId="0">'[5]wybrane dane finansowe 1'!#REF!</definedName>
    <definedName name="_3yrlgz53qi" localSheetId="3">'[5]wybrane dane finansowe 1'!#REF!</definedName>
    <definedName name="_3yrlgz53qi" localSheetId="9">'[5]wybrane dane finansowe 1'!#REF!</definedName>
    <definedName name="_3yrlgz53qi" localSheetId="15">'[5]wybrane dane finansowe 1'!#REF!</definedName>
    <definedName name="_3yrlgz53qi">'[5]wybrane dane finansowe 1'!#REF!</definedName>
    <definedName name="_4______mota" localSheetId="0">#REF!</definedName>
    <definedName name="_4_0_0mota" localSheetId="20">'[12]#ADR'!#REF!</definedName>
    <definedName name="_4_0_0mota" localSheetId="1">'[12]#ADR'!#REF!</definedName>
    <definedName name="_4_0_0mota" localSheetId="3">'[12]#ADR'!#REF!</definedName>
    <definedName name="_4_0_0mota" localSheetId="9">'[12]#ADR'!#REF!</definedName>
    <definedName name="_4_0_0mota">'[12]#ADR'!#REF!</definedName>
    <definedName name="_42f6294y22z" localSheetId="20">'[5]wybrane dane finansowe 1'!#REF!</definedName>
    <definedName name="_42f6294y22z" localSheetId="1">'[5]wybrane dane finansowe 1'!#REF!</definedName>
    <definedName name="_42f6294y22z" localSheetId="4">'[5]wybrane dane finansowe 1'!#REF!</definedName>
    <definedName name="_42f6294y22z" localSheetId="0">'[5]wybrane dane finansowe 1'!#REF!</definedName>
    <definedName name="_42f6294y22z" localSheetId="3">'[5]wybrane dane finansowe 1'!#REF!</definedName>
    <definedName name="_42f6294y22z" localSheetId="9">'[5]wybrane dane finansowe 1'!#REF!</definedName>
    <definedName name="_42f6294y22z" localSheetId="15">'[5]wybrane dane finansowe 1'!#REF!</definedName>
    <definedName name="_42f6294y22z">'[5]wybrane dane finansowe 1'!#REF!</definedName>
    <definedName name="_45atdp5078" localSheetId="20">'[5]wybrane dane finansowe 1'!#REF!</definedName>
    <definedName name="_45atdp5078" localSheetId="1">'[5]wybrane dane finansowe 1'!#REF!</definedName>
    <definedName name="_45atdp5078" localSheetId="4">'[5]wybrane dane finansowe 1'!#REF!</definedName>
    <definedName name="_45atdp5078" localSheetId="0">'[5]wybrane dane finansowe 1'!#REF!</definedName>
    <definedName name="_45atdp5078" localSheetId="3">'[5]wybrane dane finansowe 1'!#REF!</definedName>
    <definedName name="_45atdp5078" localSheetId="9">'[5]wybrane dane finansowe 1'!#REF!</definedName>
    <definedName name="_45atdp5078" localSheetId="15">'[5]wybrane dane finansowe 1'!#REF!</definedName>
    <definedName name="_45atdp5078">'[5]wybrane dane finansowe 1'!#REF!</definedName>
    <definedName name="_45lk7s54j14" localSheetId="20">'[5]wybrane dane finansowe 1'!#REF!</definedName>
    <definedName name="_45lk7s54j14" localSheetId="1">'[5]wybrane dane finansowe 1'!#REF!</definedName>
    <definedName name="_45lk7s54j14" localSheetId="4">'[5]wybrane dane finansowe 1'!#REF!</definedName>
    <definedName name="_45lk7s54j14" localSheetId="0">'[5]wybrane dane finansowe 1'!#REF!</definedName>
    <definedName name="_45lk7s54j14" localSheetId="3">'[5]wybrane dane finansowe 1'!#REF!</definedName>
    <definedName name="_45lk7s54j14" localSheetId="9">'[5]wybrane dane finansowe 1'!#REF!</definedName>
    <definedName name="_45lk7s54j14" localSheetId="15">'[5]wybrane dane finansowe 1'!#REF!</definedName>
    <definedName name="_45lk7s54j14">'[5]wybrane dane finansowe 1'!#REF!</definedName>
    <definedName name="_47k76o53q2v" localSheetId="20">'[5]wybrane dane finansowe 1'!#REF!</definedName>
    <definedName name="_47k76o53q2v" localSheetId="1">'[5]wybrane dane finansowe 1'!#REF!</definedName>
    <definedName name="_47k76o53q2v" localSheetId="4">'[5]wybrane dane finansowe 1'!#REF!</definedName>
    <definedName name="_47k76o53q2v" localSheetId="0">'[5]wybrane dane finansowe 1'!#REF!</definedName>
    <definedName name="_47k76o53q2v" localSheetId="3">'[5]wybrane dane finansowe 1'!#REF!</definedName>
    <definedName name="_47k76o53q2v" localSheetId="9">'[5]wybrane dane finansowe 1'!#REF!</definedName>
    <definedName name="_47k76o53q2v" localSheetId="15">'[5]wybrane dane finansowe 1'!#REF!</definedName>
    <definedName name="_47k76o53q2v">'[5]wybrane dane finansowe 1'!#REF!</definedName>
    <definedName name="_47s36w54jf" localSheetId="20">'[5]wybrane dane finansowe 1'!#REF!</definedName>
    <definedName name="_47s36w54jf" localSheetId="1">'[5]wybrane dane finansowe 1'!#REF!</definedName>
    <definedName name="_47s36w54jf" localSheetId="4">'[5]wybrane dane finansowe 1'!#REF!</definedName>
    <definedName name="_47s36w54jf" localSheetId="0">'[5]wybrane dane finansowe 1'!#REF!</definedName>
    <definedName name="_47s36w54jf" localSheetId="3">'[5]wybrane dane finansowe 1'!#REF!</definedName>
    <definedName name="_47s36w54jf" localSheetId="9">'[5]wybrane dane finansowe 1'!#REF!</definedName>
    <definedName name="_47s36w54jf" localSheetId="15">'[5]wybrane dane finansowe 1'!#REF!</definedName>
    <definedName name="_47s36w54jf">'[5]wybrane dane finansowe 1'!#REF!</definedName>
    <definedName name="_47vjyx54j11" localSheetId="20">'[5]wybrane dane finansowe 1'!#REF!</definedName>
    <definedName name="_47vjyx54j11" localSheetId="1">'[5]wybrane dane finansowe 1'!#REF!</definedName>
    <definedName name="_47vjyx54j11" localSheetId="4">'[5]wybrane dane finansowe 1'!#REF!</definedName>
    <definedName name="_47vjyx54j11" localSheetId="0">'[5]wybrane dane finansowe 1'!#REF!</definedName>
    <definedName name="_47vjyx54j11" localSheetId="3">'[5]wybrane dane finansowe 1'!#REF!</definedName>
    <definedName name="_47vjyx54j11" localSheetId="9">'[5]wybrane dane finansowe 1'!#REF!</definedName>
    <definedName name="_47vjyx54j11" localSheetId="15">'[5]wybrane dane finansowe 1'!#REF!</definedName>
    <definedName name="_47vjyx54j11">'[5]wybrane dane finansowe 1'!#REF!</definedName>
    <definedName name="_48k62n518b" localSheetId="20">'[5]wybrane dane finansowe 1'!#REF!</definedName>
    <definedName name="_48k62n518b" localSheetId="1">'[5]wybrane dane finansowe 1'!#REF!</definedName>
    <definedName name="_48k62n518b" localSheetId="4">'[5]wybrane dane finansowe 1'!#REF!</definedName>
    <definedName name="_48k62n518b" localSheetId="0">'[5]wybrane dane finansowe 1'!#REF!</definedName>
    <definedName name="_48k62n518b" localSheetId="3">'[5]wybrane dane finansowe 1'!#REF!</definedName>
    <definedName name="_48k62n518b" localSheetId="9">'[5]wybrane dane finansowe 1'!#REF!</definedName>
    <definedName name="_48k62n518b" localSheetId="15">'[5]wybrane dane finansowe 1'!#REF!</definedName>
    <definedName name="_48k62n518b">'[5]wybrane dane finansowe 1'!#REF!</definedName>
    <definedName name="_49g0e954j13" localSheetId="20">'[5]wybrane dane finansowe 1'!#REF!</definedName>
    <definedName name="_49g0e954j13" localSheetId="1">'[5]wybrane dane finansowe 1'!#REF!</definedName>
    <definedName name="_49g0e954j13" localSheetId="4">'[5]wybrane dane finansowe 1'!#REF!</definedName>
    <definedName name="_49g0e954j13" localSheetId="0">'[5]wybrane dane finansowe 1'!#REF!</definedName>
    <definedName name="_49g0e954j13" localSheetId="3">'[5]wybrane dane finansowe 1'!#REF!</definedName>
    <definedName name="_49g0e954j13" localSheetId="9">'[5]wybrane dane finansowe 1'!#REF!</definedName>
    <definedName name="_49g0e954j13" localSheetId="15">'[5]wybrane dane finansowe 1'!#REF!</definedName>
    <definedName name="_49g0e954j13">'[5]wybrane dane finansowe 1'!#REF!</definedName>
    <definedName name="_4am23l54j2a" localSheetId="20">'[5]wybrane dane finansowe 1'!#REF!</definedName>
    <definedName name="_4am23l54j2a" localSheetId="1">'[5]wybrane dane finansowe 1'!#REF!</definedName>
    <definedName name="_4am23l54j2a" localSheetId="4">'[5]wybrane dane finansowe 1'!#REF!</definedName>
    <definedName name="_4am23l54j2a" localSheetId="0">'[5]wybrane dane finansowe 1'!#REF!</definedName>
    <definedName name="_4am23l54j2a" localSheetId="3">'[5]wybrane dane finansowe 1'!#REF!</definedName>
    <definedName name="_4am23l54j2a" localSheetId="9">'[5]wybrane dane finansowe 1'!#REF!</definedName>
    <definedName name="_4am23l54j2a" localSheetId="15">'[5]wybrane dane finansowe 1'!#REF!</definedName>
    <definedName name="_4am23l54j2a">'[5]wybrane dane finansowe 1'!#REF!</definedName>
    <definedName name="_4f69to54j1v" localSheetId="20">'[5]wybrane dane finansowe 1'!#REF!</definedName>
    <definedName name="_4f69to54j1v" localSheetId="1">'[5]wybrane dane finansowe 1'!#REF!</definedName>
    <definedName name="_4f69to54j1v" localSheetId="4">'[5]wybrane dane finansowe 1'!#REF!</definedName>
    <definedName name="_4f69to54j1v" localSheetId="0">'[5]wybrane dane finansowe 1'!#REF!</definedName>
    <definedName name="_4f69to54j1v" localSheetId="3">'[5]wybrane dane finansowe 1'!#REF!</definedName>
    <definedName name="_4f69to54j1v" localSheetId="9">'[5]wybrane dane finansowe 1'!#REF!</definedName>
    <definedName name="_4f69to54j1v" localSheetId="15">'[5]wybrane dane finansowe 1'!#REF!</definedName>
    <definedName name="_4f69to54j1v">'[5]wybrane dane finansowe 1'!#REF!</definedName>
    <definedName name="_4fabj44y2p" localSheetId="20">'[5]wybrane dane finansowe 1'!#REF!</definedName>
    <definedName name="_4fabj44y2p" localSheetId="1">'[5]wybrane dane finansowe 1'!#REF!</definedName>
    <definedName name="_4fabj44y2p" localSheetId="4">'[5]wybrane dane finansowe 1'!#REF!</definedName>
    <definedName name="_4fabj44y2p" localSheetId="0">'[5]wybrane dane finansowe 1'!#REF!</definedName>
    <definedName name="_4fabj44y2p" localSheetId="3">'[5]wybrane dane finansowe 1'!#REF!</definedName>
    <definedName name="_4fabj44y2p" localSheetId="9">'[5]wybrane dane finansowe 1'!#REF!</definedName>
    <definedName name="_4fabj44y2p" localSheetId="15">'[5]wybrane dane finansowe 1'!#REF!</definedName>
    <definedName name="_4fabj44y2p">'[5]wybrane dane finansowe 1'!#REF!</definedName>
    <definedName name="_4i41sb4zl1n" localSheetId="20">'[5]wybrane dane finansowe 1'!#REF!</definedName>
    <definedName name="_4i41sb4zl1n" localSheetId="1">'[5]wybrane dane finansowe 1'!#REF!</definedName>
    <definedName name="_4i41sb4zl1n" localSheetId="4">'[5]wybrane dane finansowe 1'!#REF!</definedName>
    <definedName name="_4i41sb4zl1n" localSheetId="0">'[5]wybrane dane finansowe 1'!#REF!</definedName>
    <definedName name="_4i41sb4zl1n" localSheetId="3">'[5]wybrane dane finansowe 1'!#REF!</definedName>
    <definedName name="_4i41sb4zl1n" localSheetId="9">'[5]wybrane dane finansowe 1'!#REF!</definedName>
    <definedName name="_4i41sb4zl1n" localSheetId="15">'[5]wybrane dane finansowe 1'!#REF!</definedName>
    <definedName name="_4i41sb4zl1n">'[5]wybrane dane finansowe 1'!#REF!</definedName>
    <definedName name="_4i60sg50m1t" localSheetId="20">'[5]wybrane dane finansowe 1'!#REF!</definedName>
    <definedName name="_4i60sg50m1t" localSheetId="1">'[5]wybrane dane finansowe 1'!#REF!</definedName>
    <definedName name="_4i60sg50m1t" localSheetId="4">'[5]wybrane dane finansowe 1'!#REF!</definedName>
    <definedName name="_4i60sg50m1t" localSheetId="0">'[5]wybrane dane finansowe 1'!#REF!</definedName>
    <definedName name="_4i60sg50m1t" localSheetId="3">'[5]wybrane dane finansowe 1'!#REF!</definedName>
    <definedName name="_4i60sg50m1t" localSheetId="9">'[5]wybrane dane finansowe 1'!#REF!</definedName>
    <definedName name="_4i60sg50m1t" localSheetId="15">'[5]wybrane dane finansowe 1'!#REF!</definedName>
    <definedName name="_4i60sg50m1t">'[5]wybrane dane finansowe 1'!#REF!</definedName>
    <definedName name="_4iy81_twov7zvg04v" localSheetId="20">'[5]wybrane dane finansowe 1'!#REF!</definedName>
    <definedName name="_4iy81_twov7zvg04v" localSheetId="1">'[5]wybrane dane finansowe 1'!#REF!</definedName>
    <definedName name="_4iy81_twov7zvg04v" localSheetId="4">'[5]wybrane dane finansowe 1'!#REF!</definedName>
    <definedName name="_4iy81_twov7zvg04v" localSheetId="0">'[5]wybrane dane finansowe 1'!#REF!</definedName>
    <definedName name="_4iy81_twov7zvg04v" localSheetId="3">'[5]wybrane dane finansowe 1'!#REF!</definedName>
    <definedName name="_4iy81_twov7zvg04v" localSheetId="9">'[5]wybrane dane finansowe 1'!#REF!</definedName>
    <definedName name="_4iy81_twov7zvg04v" localSheetId="15">'[5]wybrane dane finansowe 1'!#REF!</definedName>
    <definedName name="_4iy81_twov7zvg04v">'[5]wybrane dane finansowe 1'!#REF!</definedName>
    <definedName name="_4jl2j24y2y" localSheetId="20">'[5]wybrane dane finansowe 1'!#REF!</definedName>
    <definedName name="_4jl2j24y2y" localSheetId="1">'[5]wybrane dane finansowe 1'!#REF!</definedName>
    <definedName name="_4jl2j24y2y" localSheetId="4">'[5]wybrane dane finansowe 1'!#REF!</definedName>
    <definedName name="_4jl2j24y2y" localSheetId="0">'[5]wybrane dane finansowe 1'!#REF!</definedName>
    <definedName name="_4jl2j24y2y" localSheetId="3">'[5]wybrane dane finansowe 1'!#REF!</definedName>
    <definedName name="_4jl2j24y2y" localSheetId="9">'[5]wybrane dane finansowe 1'!#REF!</definedName>
    <definedName name="_4jl2j24y2y" localSheetId="15">'[5]wybrane dane finansowe 1'!#REF!</definedName>
    <definedName name="_4jl2j24y2y">'[5]wybrane dane finansowe 1'!#REF!</definedName>
    <definedName name="_4phscc518q" localSheetId="20">'[5]wybrane dane finansowe 1'!#REF!</definedName>
    <definedName name="_4phscc518q" localSheetId="1">'[5]wybrane dane finansowe 1'!#REF!</definedName>
    <definedName name="_4phscc518q" localSheetId="4">'[5]wybrane dane finansowe 1'!#REF!</definedName>
    <definedName name="_4phscc518q" localSheetId="0">'[5]wybrane dane finansowe 1'!#REF!</definedName>
    <definedName name="_4phscc518q" localSheetId="3">'[5]wybrane dane finansowe 1'!#REF!</definedName>
    <definedName name="_4phscc518q" localSheetId="9">'[5]wybrane dane finansowe 1'!#REF!</definedName>
    <definedName name="_4phscc518q" localSheetId="15">'[5]wybrane dane finansowe 1'!#REF!</definedName>
    <definedName name="_4phscc518q">'[5]wybrane dane finansowe 1'!#REF!</definedName>
    <definedName name="_4u35og54jh" localSheetId="20">'[5]wybrane dane finansowe 1'!#REF!</definedName>
    <definedName name="_4u35og54jh" localSheetId="1">'[5]wybrane dane finansowe 1'!#REF!</definedName>
    <definedName name="_4u35og54jh" localSheetId="4">'[5]wybrane dane finansowe 1'!#REF!</definedName>
    <definedName name="_4u35og54jh" localSheetId="0">'[5]wybrane dane finansowe 1'!#REF!</definedName>
    <definedName name="_4u35og54jh" localSheetId="3">'[5]wybrane dane finansowe 1'!#REF!</definedName>
    <definedName name="_4u35og54jh" localSheetId="9">'[5]wybrane dane finansowe 1'!#REF!</definedName>
    <definedName name="_4u35og54jh" localSheetId="15">'[5]wybrane dane finansowe 1'!#REF!</definedName>
    <definedName name="_4u35og54jh">'[5]wybrane dane finansowe 1'!#REF!</definedName>
    <definedName name="_4uq3d44x9u" localSheetId="20">#REF!</definedName>
    <definedName name="_4uq3d44x9u" localSheetId="1">#REF!</definedName>
    <definedName name="_4uq3d44x9u" localSheetId="3">#REF!</definedName>
    <definedName name="_4uq3d44x9u" localSheetId="9">#REF!</definedName>
    <definedName name="_4uq3d44x9u">#REF!</definedName>
    <definedName name="_4x2xkk50722" localSheetId="20">'[5]wybrane dane finansowe 1'!#REF!</definedName>
    <definedName name="_4x2xkk50722" localSheetId="1">'[5]wybrane dane finansowe 1'!#REF!</definedName>
    <definedName name="_4x2xkk50722" localSheetId="4">'[5]wybrane dane finansowe 1'!#REF!</definedName>
    <definedName name="_4x2xkk50722" localSheetId="0">'[5]wybrane dane finansowe 1'!#REF!</definedName>
    <definedName name="_4x2xkk50722" localSheetId="3">'[5]wybrane dane finansowe 1'!#REF!</definedName>
    <definedName name="_4x2xkk50722" localSheetId="9">'[5]wybrane dane finansowe 1'!#REF!</definedName>
    <definedName name="_4x2xkk50722" localSheetId="15">'[5]wybrane dane finansowe 1'!#REF!</definedName>
    <definedName name="_4x2xkk50722">'[5]wybrane dane finansowe 1'!#REF!</definedName>
    <definedName name="_4xmmb95071c" localSheetId="20">'[5]wybrane dane finansowe 1'!#REF!</definedName>
    <definedName name="_4xmmb95071c" localSheetId="1">'[5]wybrane dane finansowe 1'!#REF!</definedName>
    <definedName name="_4xmmb95071c" localSheetId="4">'[5]wybrane dane finansowe 1'!#REF!</definedName>
    <definedName name="_4xmmb95071c" localSheetId="0">'[5]wybrane dane finansowe 1'!#REF!</definedName>
    <definedName name="_4xmmb95071c" localSheetId="3">'[5]wybrane dane finansowe 1'!#REF!</definedName>
    <definedName name="_4xmmb95071c" localSheetId="9">'[5]wybrane dane finansowe 1'!#REF!</definedName>
    <definedName name="_4xmmb95071c" localSheetId="15">'[5]wybrane dane finansowe 1'!#REF!</definedName>
    <definedName name="_4xmmb95071c">'[5]wybrane dane finansowe 1'!#REF!</definedName>
    <definedName name="_5______mota" localSheetId="20">#REF!</definedName>
    <definedName name="_5______mota" localSheetId="1">#REF!</definedName>
    <definedName name="_5______mota" localSheetId="3">#REF!</definedName>
    <definedName name="_5______mota" localSheetId="9">#REF!</definedName>
    <definedName name="_5______mota">#REF!</definedName>
    <definedName name="_5014iy4y22b" localSheetId="20">'[5]wybrane dane finansowe 1'!#REF!</definedName>
    <definedName name="_5014iy4y22b" localSheetId="1">'[5]wybrane dane finansowe 1'!#REF!</definedName>
    <definedName name="_5014iy4y22b" localSheetId="4">'[5]wybrane dane finansowe 1'!#REF!</definedName>
    <definedName name="_5014iy4y22b" localSheetId="0">'[5]wybrane dane finansowe 1'!#REF!</definedName>
    <definedName name="_5014iy4y22b" localSheetId="3">'[5]wybrane dane finansowe 1'!#REF!</definedName>
    <definedName name="_5014iy4y22b" localSheetId="9">'[5]wybrane dane finansowe 1'!#REF!</definedName>
    <definedName name="_5014iy4y22b" localSheetId="15">'[5]wybrane dane finansowe 1'!#REF!</definedName>
    <definedName name="_5014iy4y22b">'[5]wybrane dane finansowe 1'!#REF!</definedName>
    <definedName name="_50ttpq54jz" localSheetId="20">'[5]wybrane dane finansowe 1'!#REF!</definedName>
    <definedName name="_50ttpq54jz" localSheetId="1">'[5]wybrane dane finansowe 1'!#REF!</definedName>
    <definedName name="_50ttpq54jz" localSheetId="4">'[5]wybrane dane finansowe 1'!#REF!</definedName>
    <definedName name="_50ttpq54jz" localSheetId="0">'[5]wybrane dane finansowe 1'!#REF!</definedName>
    <definedName name="_50ttpq54jz" localSheetId="3">'[5]wybrane dane finansowe 1'!#REF!</definedName>
    <definedName name="_50ttpq54jz" localSheetId="9">'[5]wybrane dane finansowe 1'!#REF!</definedName>
    <definedName name="_50ttpq54jz" localSheetId="15">'[5]wybrane dane finansowe 1'!#REF!</definedName>
    <definedName name="_50ttpq54jz">'[5]wybrane dane finansowe 1'!#REF!</definedName>
    <definedName name="_52h6i050m1i" localSheetId="20">'[5]wybrane dane finansowe 1'!#REF!</definedName>
    <definedName name="_52h6i050m1i" localSheetId="1">'[5]wybrane dane finansowe 1'!#REF!</definedName>
    <definedName name="_52h6i050m1i" localSheetId="4">'[5]wybrane dane finansowe 1'!#REF!</definedName>
    <definedName name="_52h6i050m1i" localSheetId="0">'[5]wybrane dane finansowe 1'!#REF!</definedName>
    <definedName name="_52h6i050m1i" localSheetId="3">'[5]wybrane dane finansowe 1'!#REF!</definedName>
    <definedName name="_52h6i050m1i" localSheetId="9">'[5]wybrane dane finansowe 1'!#REF!</definedName>
    <definedName name="_52h6i050m1i" localSheetId="15">'[5]wybrane dane finansowe 1'!#REF!</definedName>
    <definedName name="_52h6i050m1i">'[5]wybrane dane finansowe 1'!#REF!</definedName>
    <definedName name="_53327x4y21o" localSheetId="20">'[5]wybrane dane finansowe 1'!#REF!</definedName>
    <definedName name="_53327x4y21o" localSheetId="1">'[5]wybrane dane finansowe 1'!#REF!</definedName>
    <definedName name="_53327x4y21o" localSheetId="4">'[5]wybrane dane finansowe 1'!#REF!</definedName>
    <definedName name="_53327x4y21o" localSheetId="0">'[5]wybrane dane finansowe 1'!#REF!</definedName>
    <definedName name="_53327x4y21o" localSheetId="3">'[5]wybrane dane finansowe 1'!#REF!</definedName>
    <definedName name="_53327x4y21o" localSheetId="9">'[5]wybrane dane finansowe 1'!#REF!</definedName>
    <definedName name="_53327x4y21o" localSheetId="15">'[5]wybrane dane finansowe 1'!#REF!</definedName>
    <definedName name="_53327x4y21o">'[5]wybrane dane finansowe 1'!#REF!</definedName>
    <definedName name="_54u8vp5072b" localSheetId="20">'[5]wybrane dane finansowe 1'!#REF!</definedName>
    <definedName name="_54u8vp5072b" localSheetId="1">'[5]wybrane dane finansowe 1'!#REF!</definedName>
    <definedName name="_54u8vp5072b" localSheetId="4">'[5]wybrane dane finansowe 1'!#REF!</definedName>
    <definedName name="_54u8vp5072b" localSheetId="0">'[5]wybrane dane finansowe 1'!#REF!</definedName>
    <definedName name="_54u8vp5072b" localSheetId="3">'[5]wybrane dane finansowe 1'!#REF!</definedName>
    <definedName name="_54u8vp5072b" localSheetId="9">'[5]wybrane dane finansowe 1'!#REF!</definedName>
    <definedName name="_54u8vp5072b" localSheetId="15">'[5]wybrane dane finansowe 1'!#REF!</definedName>
    <definedName name="_54u8vp5072b">'[5]wybrane dane finansowe 1'!#REF!</definedName>
    <definedName name="_55l68y53q2d" localSheetId="20">'[5]wybrane dane finansowe 1'!#REF!</definedName>
    <definedName name="_55l68y53q2d" localSheetId="1">'[5]wybrane dane finansowe 1'!#REF!</definedName>
    <definedName name="_55l68y53q2d" localSheetId="4">'[5]wybrane dane finansowe 1'!#REF!</definedName>
    <definedName name="_55l68y53q2d" localSheetId="0">'[5]wybrane dane finansowe 1'!#REF!</definedName>
    <definedName name="_55l68y53q2d" localSheetId="3">'[5]wybrane dane finansowe 1'!#REF!</definedName>
    <definedName name="_55l68y53q2d" localSheetId="9">'[5]wybrane dane finansowe 1'!#REF!</definedName>
    <definedName name="_55l68y53q2d" localSheetId="15">'[5]wybrane dane finansowe 1'!#REF!</definedName>
    <definedName name="_55l68y53q2d">'[5]wybrane dane finansowe 1'!#REF!</definedName>
    <definedName name="_562vfr5072s" localSheetId="20">'[5]wybrane dane finansowe 1'!#REF!</definedName>
    <definedName name="_562vfr5072s" localSheetId="1">'[5]wybrane dane finansowe 1'!#REF!</definedName>
    <definedName name="_562vfr5072s" localSheetId="4">'[5]wybrane dane finansowe 1'!#REF!</definedName>
    <definedName name="_562vfr5072s" localSheetId="0">'[5]wybrane dane finansowe 1'!#REF!</definedName>
    <definedName name="_562vfr5072s" localSheetId="3">'[5]wybrane dane finansowe 1'!#REF!</definedName>
    <definedName name="_562vfr5072s" localSheetId="9">'[5]wybrane dane finansowe 1'!#REF!</definedName>
    <definedName name="_562vfr5072s" localSheetId="15">'[5]wybrane dane finansowe 1'!#REF!</definedName>
    <definedName name="_562vfr5072s">'[5]wybrane dane finansowe 1'!#REF!</definedName>
    <definedName name="_56h41h51815" localSheetId="20">'[5]wybrane dane finansowe 1'!#REF!</definedName>
    <definedName name="_56h41h51815" localSheetId="1">'[5]wybrane dane finansowe 1'!#REF!</definedName>
    <definedName name="_56h41h51815" localSheetId="4">'[5]wybrane dane finansowe 1'!#REF!</definedName>
    <definedName name="_56h41h51815" localSheetId="0">'[5]wybrane dane finansowe 1'!#REF!</definedName>
    <definedName name="_56h41h51815" localSheetId="3">'[5]wybrane dane finansowe 1'!#REF!</definedName>
    <definedName name="_56h41h51815" localSheetId="9">'[5]wybrane dane finansowe 1'!#REF!</definedName>
    <definedName name="_56h41h51815" localSheetId="15">'[5]wybrane dane finansowe 1'!#REF!</definedName>
    <definedName name="_56h41h51815">'[5]wybrane dane finansowe 1'!#REF!</definedName>
    <definedName name="_5axvgn53qa" localSheetId="20">'[5]wybrane dane finansowe 1'!#REF!</definedName>
    <definedName name="_5axvgn53qa" localSheetId="1">'[5]wybrane dane finansowe 1'!#REF!</definedName>
    <definedName name="_5axvgn53qa" localSheetId="4">'[5]wybrane dane finansowe 1'!#REF!</definedName>
    <definedName name="_5axvgn53qa" localSheetId="0">'[5]wybrane dane finansowe 1'!#REF!</definedName>
    <definedName name="_5axvgn53qa" localSheetId="3">'[5]wybrane dane finansowe 1'!#REF!</definedName>
    <definedName name="_5axvgn53qa" localSheetId="9">'[5]wybrane dane finansowe 1'!#REF!</definedName>
    <definedName name="_5axvgn53qa" localSheetId="15">'[5]wybrane dane finansowe 1'!#REF!</definedName>
    <definedName name="_5axvgn53qa">'[5]wybrane dane finansowe 1'!#REF!</definedName>
    <definedName name="_5bijic4zlu" localSheetId="20">'[5]wybrane dane finansowe 1'!#REF!</definedName>
    <definedName name="_5bijic4zlu" localSheetId="1">'[5]wybrane dane finansowe 1'!#REF!</definedName>
    <definedName name="_5bijic4zlu" localSheetId="4">'[5]wybrane dane finansowe 1'!#REF!</definedName>
    <definedName name="_5bijic4zlu" localSheetId="0">'[5]wybrane dane finansowe 1'!#REF!</definedName>
    <definedName name="_5bijic4zlu" localSheetId="3">'[5]wybrane dane finansowe 1'!#REF!</definedName>
    <definedName name="_5bijic4zlu" localSheetId="9">'[5]wybrane dane finansowe 1'!#REF!</definedName>
    <definedName name="_5bijic4zlu" localSheetId="15">'[5]wybrane dane finansowe 1'!#REF!</definedName>
    <definedName name="_5bijic4zlu">'[5]wybrane dane finansowe 1'!#REF!</definedName>
    <definedName name="_5drw1c50m29" localSheetId="20">'[5]wybrane dane finansowe 1'!#REF!</definedName>
    <definedName name="_5drw1c50m29" localSheetId="1">'[5]wybrane dane finansowe 1'!#REF!</definedName>
    <definedName name="_5drw1c50m29" localSheetId="4">'[5]wybrane dane finansowe 1'!#REF!</definedName>
    <definedName name="_5drw1c50m29" localSheetId="0">'[5]wybrane dane finansowe 1'!#REF!</definedName>
    <definedName name="_5drw1c50m29" localSheetId="3">'[5]wybrane dane finansowe 1'!#REF!</definedName>
    <definedName name="_5drw1c50m29" localSheetId="9">'[5]wybrane dane finansowe 1'!#REF!</definedName>
    <definedName name="_5drw1c50m29" localSheetId="15">'[5]wybrane dane finansowe 1'!#REF!</definedName>
    <definedName name="_5drw1c50m29">'[5]wybrane dane finansowe 1'!#REF!</definedName>
    <definedName name="_5fms2d50m22" localSheetId="20">'[5]wybrane dane finansowe 1'!#REF!</definedName>
    <definedName name="_5fms2d50m22" localSheetId="1">'[5]wybrane dane finansowe 1'!#REF!</definedName>
    <definedName name="_5fms2d50m22" localSheetId="4">'[5]wybrane dane finansowe 1'!#REF!</definedName>
    <definedName name="_5fms2d50m22" localSheetId="0">'[5]wybrane dane finansowe 1'!#REF!</definedName>
    <definedName name="_5fms2d50m22" localSheetId="3">'[5]wybrane dane finansowe 1'!#REF!</definedName>
    <definedName name="_5fms2d50m22" localSheetId="9">'[5]wybrane dane finansowe 1'!#REF!</definedName>
    <definedName name="_5fms2d50m22" localSheetId="15">'[5]wybrane dane finansowe 1'!#REF!</definedName>
    <definedName name="_5fms2d50m22">'[5]wybrane dane finansowe 1'!#REF!</definedName>
    <definedName name="_5fsmm250m26" localSheetId="20">'[5]wybrane dane finansowe 1'!#REF!</definedName>
    <definedName name="_5fsmm250m26" localSheetId="1">'[5]wybrane dane finansowe 1'!#REF!</definedName>
    <definedName name="_5fsmm250m26" localSheetId="4">'[5]wybrane dane finansowe 1'!#REF!</definedName>
    <definedName name="_5fsmm250m26" localSheetId="0">'[5]wybrane dane finansowe 1'!#REF!</definedName>
    <definedName name="_5fsmm250m26" localSheetId="3">'[5]wybrane dane finansowe 1'!#REF!</definedName>
    <definedName name="_5fsmm250m26" localSheetId="9">'[5]wybrane dane finansowe 1'!#REF!</definedName>
    <definedName name="_5fsmm250m26" localSheetId="15">'[5]wybrane dane finansowe 1'!#REF!</definedName>
    <definedName name="_5fsmm250m26">'[5]wybrane dane finansowe 1'!#REF!</definedName>
    <definedName name="_5gc84n50m16" localSheetId="20">'[5]wybrane dane finansowe 1'!#REF!</definedName>
    <definedName name="_5gc84n50m16" localSheetId="1">'[5]wybrane dane finansowe 1'!#REF!</definedName>
    <definedName name="_5gc84n50m16" localSheetId="4">'[5]wybrane dane finansowe 1'!#REF!</definedName>
    <definedName name="_5gc84n50m16" localSheetId="0">'[5]wybrane dane finansowe 1'!#REF!</definedName>
    <definedName name="_5gc84n50m16" localSheetId="3">'[5]wybrane dane finansowe 1'!#REF!</definedName>
    <definedName name="_5gc84n50m16" localSheetId="9">'[5]wybrane dane finansowe 1'!#REF!</definedName>
    <definedName name="_5gc84n50m16" localSheetId="15">'[5]wybrane dane finansowe 1'!#REF!</definedName>
    <definedName name="_5gc84n50m16">'[5]wybrane dane finansowe 1'!#REF!</definedName>
    <definedName name="_5icx4n53q14" localSheetId="20">'[5]wybrane dane finansowe 1'!#REF!</definedName>
    <definedName name="_5icx4n53q14" localSheetId="1">'[5]wybrane dane finansowe 1'!#REF!</definedName>
    <definedName name="_5icx4n53q14" localSheetId="4">'[5]wybrane dane finansowe 1'!#REF!</definedName>
    <definedName name="_5icx4n53q14" localSheetId="0">'[5]wybrane dane finansowe 1'!#REF!</definedName>
    <definedName name="_5icx4n53q14" localSheetId="3">'[5]wybrane dane finansowe 1'!#REF!</definedName>
    <definedName name="_5icx4n53q14" localSheetId="9">'[5]wybrane dane finansowe 1'!#REF!</definedName>
    <definedName name="_5icx4n53q14" localSheetId="15">'[5]wybrane dane finansowe 1'!#REF!</definedName>
    <definedName name="_5icx4n53q14">'[5]wybrane dane finansowe 1'!#REF!</definedName>
    <definedName name="_5ks0lx50m1y" localSheetId="20">'[5]wybrane dane finansowe 1'!#REF!</definedName>
    <definedName name="_5ks0lx50m1y" localSheetId="1">'[5]wybrane dane finansowe 1'!#REF!</definedName>
    <definedName name="_5ks0lx50m1y" localSheetId="4">'[5]wybrane dane finansowe 1'!#REF!</definedName>
    <definedName name="_5ks0lx50m1y" localSheetId="0">'[5]wybrane dane finansowe 1'!#REF!</definedName>
    <definedName name="_5ks0lx50m1y" localSheetId="3">'[5]wybrane dane finansowe 1'!#REF!</definedName>
    <definedName name="_5ks0lx50m1y" localSheetId="9">'[5]wybrane dane finansowe 1'!#REF!</definedName>
    <definedName name="_5ks0lx50m1y" localSheetId="15">'[5]wybrane dane finansowe 1'!#REF!</definedName>
    <definedName name="_5ks0lx50m1y">'[5]wybrane dane finansowe 1'!#REF!</definedName>
    <definedName name="_5lz2jp4y21h" localSheetId="20">'[5]wybrane dane finansowe 1'!#REF!</definedName>
    <definedName name="_5lz2jp4y21h" localSheetId="1">'[5]wybrane dane finansowe 1'!#REF!</definedName>
    <definedName name="_5lz2jp4y21h" localSheetId="4">'[5]wybrane dane finansowe 1'!#REF!</definedName>
    <definedName name="_5lz2jp4y21h" localSheetId="0">'[5]wybrane dane finansowe 1'!#REF!</definedName>
    <definedName name="_5lz2jp4y21h" localSheetId="3">'[5]wybrane dane finansowe 1'!#REF!</definedName>
    <definedName name="_5lz2jp4y21h" localSheetId="9">'[5]wybrane dane finansowe 1'!#REF!</definedName>
    <definedName name="_5lz2jp4y21h" localSheetId="15">'[5]wybrane dane finansowe 1'!#REF!</definedName>
    <definedName name="_5lz2jp4y21h">'[5]wybrane dane finansowe 1'!#REF!</definedName>
    <definedName name="_5mpyt850m8" localSheetId="20">'[5]wybrane dane finansowe 1'!#REF!</definedName>
    <definedName name="_5mpyt850m8" localSheetId="1">'[5]wybrane dane finansowe 1'!#REF!</definedName>
    <definedName name="_5mpyt850m8" localSheetId="4">'[5]wybrane dane finansowe 1'!#REF!</definedName>
    <definedName name="_5mpyt850m8" localSheetId="0">'[5]wybrane dane finansowe 1'!#REF!</definedName>
    <definedName name="_5mpyt850m8" localSheetId="3">'[5]wybrane dane finansowe 1'!#REF!</definedName>
    <definedName name="_5mpyt850m8" localSheetId="9">'[5]wybrane dane finansowe 1'!#REF!</definedName>
    <definedName name="_5mpyt850m8" localSheetId="15">'[5]wybrane dane finansowe 1'!#REF!</definedName>
    <definedName name="_5mpyt850m8">'[5]wybrane dane finansowe 1'!#REF!</definedName>
    <definedName name="_5nu0pd53q2o" localSheetId="20">'[5]wybrane dane finansowe 1'!#REF!</definedName>
    <definedName name="_5nu0pd53q2o" localSheetId="1">'[5]wybrane dane finansowe 1'!#REF!</definedName>
    <definedName name="_5nu0pd53q2o" localSheetId="4">'[5]wybrane dane finansowe 1'!#REF!</definedName>
    <definedName name="_5nu0pd53q2o" localSheetId="0">'[5]wybrane dane finansowe 1'!#REF!</definedName>
    <definedName name="_5nu0pd53q2o" localSheetId="3">'[5]wybrane dane finansowe 1'!#REF!</definedName>
    <definedName name="_5nu0pd53q2o" localSheetId="9">'[5]wybrane dane finansowe 1'!#REF!</definedName>
    <definedName name="_5nu0pd53q2o" localSheetId="15">'[5]wybrane dane finansowe 1'!#REF!</definedName>
    <definedName name="_5nu0pd53q2o">'[5]wybrane dane finansowe 1'!#REF!</definedName>
    <definedName name="_5qx4q95072f" localSheetId="20">'[5]wybrane dane finansowe 1'!#REF!</definedName>
    <definedName name="_5qx4q95072f" localSheetId="1">'[5]wybrane dane finansowe 1'!#REF!</definedName>
    <definedName name="_5qx4q95072f" localSheetId="4">'[5]wybrane dane finansowe 1'!#REF!</definedName>
    <definedName name="_5qx4q95072f" localSheetId="0">'[5]wybrane dane finansowe 1'!#REF!</definedName>
    <definedName name="_5qx4q95072f" localSheetId="3">'[5]wybrane dane finansowe 1'!#REF!</definedName>
    <definedName name="_5qx4q95072f" localSheetId="9">'[5]wybrane dane finansowe 1'!#REF!</definedName>
    <definedName name="_5qx4q95072f" localSheetId="15">'[5]wybrane dane finansowe 1'!#REF!</definedName>
    <definedName name="_5qx4q95072f">'[5]wybrane dane finansowe 1'!#REF!</definedName>
    <definedName name="_5v0u2n518m" localSheetId="20">'[5]wybrane dane finansowe 1'!#REF!</definedName>
    <definedName name="_5v0u2n518m" localSheetId="1">'[5]wybrane dane finansowe 1'!#REF!</definedName>
    <definedName name="_5v0u2n518m" localSheetId="4">'[5]wybrane dane finansowe 1'!#REF!</definedName>
    <definedName name="_5v0u2n518m" localSheetId="0">'[5]wybrane dane finansowe 1'!#REF!</definedName>
    <definedName name="_5v0u2n518m" localSheetId="3">'[5]wybrane dane finansowe 1'!#REF!</definedName>
    <definedName name="_5v0u2n518m" localSheetId="9">'[5]wybrane dane finansowe 1'!#REF!</definedName>
    <definedName name="_5v0u2n518m" localSheetId="15">'[5]wybrane dane finansowe 1'!#REF!</definedName>
    <definedName name="_5v0u2n518m">'[5]wybrane dane finansowe 1'!#REF!</definedName>
    <definedName name="_5vy82y4zln" localSheetId="20">'[5]wybrane dane finansowe 1'!#REF!</definedName>
    <definedName name="_5vy82y4zln" localSheetId="1">'[5]wybrane dane finansowe 1'!#REF!</definedName>
    <definedName name="_5vy82y4zln" localSheetId="4">'[5]wybrane dane finansowe 1'!#REF!</definedName>
    <definedName name="_5vy82y4zln" localSheetId="0">'[5]wybrane dane finansowe 1'!#REF!</definedName>
    <definedName name="_5vy82y4zln" localSheetId="3">'[5]wybrane dane finansowe 1'!#REF!</definedName>
    <definedName name="_5vy82y4zln" localSheetId="9">'[5]wybrane dane finansowe 1'!#REF!</definedName>
    <definedName name="_5vy82y4zln" localSheetId="15">'[5]wybrane dane finansowe 1'!#REF!</definedName>
    <definedName name="_5vy82y4zln">'[5]wybrane dane finansowe 1'!#REF!</definedName>
    <definedName name="_5wcsyt53q1g" localSheetId="20">'[5]wybrane dane finansowe 1'!#REF!</definedName>
    <definedName name="_5wcsyt53q1g" localSheetId="1">'[5]wybrane dane finansowe 1'!#REF!</definedName>
    <definedName name="_5wcsyt53q1g" localSheetId="4">'[5]wybrane dane finansowe 1'!#REF!</definedName>
    <definedName name="_5wcsyt53q1g" localSheetId="0">'[5]wybrane dane finansowe 1'!#REF!</definedName>
    <definedName name="_5wcsyt53q1g" localSheetId="3">'[5]wybrane dane finansowe 1'!#REF!</definedName>
    <definedName name="_5wcsyt53q1g" localSheetId="9">'[5]wybrane dane finansowe 1'!#REF!</definedName>
    <definedName name="_5wcsyt53q1g" localSheetId="15">'[5]wybrane dane finansowe 1'!#REF!</definedName>
    <definedName name="_5wcsyt53q1g">'[5]wybrane dane finansowe 1'!#REF!</definedName>
    <definedName name="_5we0zl50726" localSheetId="20">'[5]wybrane dane finansowe 1'!#REF!</definedName>
    <definedName name="_5we0zl50726" localSheetId="1">'[5]wybrane dane finansowe 1'!#REF!</definedName>
    <definedName name="_5we0zl50726" localSheetId="4">'[5]wybrane dane finansowe 1'!#REF!</definedName>
    <definedName name="_5we0zl50726" localSheetId="0">'[5]wybrane dane finansowe 1'!#REF!</definedName>
    <definedName name="_5we0zl50726" localSheetId="3">'[5]wybrane dane finansowe 1'!#REF!</definedName>
    <definedName name="_5we0zl50726" localSheetId="9">'[5]wybrane dane finansowe 1'!#REF!</definedName>
    <definedName name="_5we0zl50726" localSheetId="15">'[5]wybrane dane finansowe 1'!#REF!</definedName>
    <definedName name="_5we0zl50726">'[5]wybrane dane finansowe 1'!#REF!</definedName>
    <definedName name="_5zxb4e536y" localSheetId="20">'[5]wybrane dane finansowe 1'!#REF!</definedName>
    <definedName name="_5zxb4e536y" localSheetId="1">'[5]wybrane dane finansowe 1'!#REF!</definedName>
    <definedName name="_5zxb4e536y" localSheetId="4">'[5]wybrane dane finansowe 1'!#REF!</definedName>
    <definedName name="_5zxb4e536y" localSheetId="0">'[5]wybrane dane finansowe 1'!#REF!</definedName>
    <definedName name="_5zxb4e536y" localSheetId="3">'[5]wybrane dane finansowe 1'!#REF!</definedName>
    <definedName name="_5zxb4e536y" localSheetId="9">'[5]wybrane dane finansowe 1'!#REF!</definedName>
    <definedName name="_5zxb4e536y" localSheetId="15">'[5]wybrane dane finansowe 1'!#REF!</definedName>
    <definedName name="_5zxb4e536y">'[5]wybrane dane finansowe 1'!#REF!</definedName>
    <definedName name="_6_____mota" localSheetId="1">#REF!</definedName>
    <definedName name="_624n09536i" localSheetId="20">'[5]wybrane dane finansowe 1'!#REF!</definedName>
    <definedName name="_624n09536i" localSheetId="1">'[5]wybrane dane finansowe 1'!#REF!</definedName>
    <definedName name="_624n09536i" localSheetId="4">'[5]wybrane dane finansowe 1'!#REF!</definedName>
    <definedName name="_624n09536i" localSheetId="0">'[5]wybrane dane finansowe 1'!#REF!</definedName>
    <definedName name="_624n09536i" localSheetId="3">'[5]wybrane dane finansowe 1'!#REF!</definedName>
    <definedName name="_624n09536i" localSheetId="9">'[5]wybrane dane finansowe 1'!#REF!</definedName>
    <definedName name="_624n09536i" localSheetId="15">'[5]wybrane dane finansowe 1'!#REF!</definedName>
    <definedName name="_624n09536i">'[5]wybrane dane finansowe 1'!#REF!</definedName>
    <definedName name="_62ux0u54j1q" localSheetId="20">'[5]wybrane dane finansowe 1'!#REF!</definedName>
    <definedName name="_62ux0u54j1q" localSheetId="1">'[5]wybrane dane finansowe 1'!#REF!</definedName>
    <definedName name="_62ux0u54j1q" localSheetId="4">'[5]wybrane dane finansowe 1'!#REF!</definedName>
    <definedName name="_62ux0u54j1q" localSheetId="0">'[5]wybrane dane finansowe 1'!#REF!</definedName>
    <definedName name="_62ux0u54j1q" localSheetId="3">'[5]wybrane dane finansowe 1'!#REF!</definedName>
    <definedName name="_62ux0u54j1q" localSheetId="9">'[5]wybrane dane finansowe 1'!#REF!</definedName>
    <definedName name="_62ux0u54j1q" localSheetId="15">'[5]wybrane dane finansowe 1'!#REF!</definedName>
    <definedName name="_62ux0u54j1q">'[5]wybrane dane finansowe 1'!#REF!</definedName>
    <definedName name="_642tw950mh" localSheetId="20">'[5]wybrane dane finansowe 1'!#REF!</definedName>
    <definedName name="_642tw950mh" localSheetId="1">'[5]wybrane dane finansowe 1'!#REF!</definedName>
    <definedName name="_642tw950mh" localSheetId="4">'[5]wybrane dane finansowe 1'!#REF!</definedName>
    <definedName name="_642tw950mh" localSheetId="0">'[5]wybrane dane finansowe 1'!#REF!</definedName>
    <definedName name="_642tw950mh" localSheetId="3">'[5]wybrane dane finansowe 1'!#REF!</definedName>
    <definedName name="_642tw950mh" localSheetId="9">'[5]wybrane dane finansowe 1'!#REF!</definedName>
    <definedName name="_642tw950mh" localSheetId="15">'[5]wybrane dane finansowe 1'!#REF!</definedName>
    <definedName name="_642tw950mh">'[5]wybrane dane finansowe 1'!#REF!</definedName>
    <definedName name="_64ilkv4y22c" localSheetId="20">'[5]wybrane dane finansowe 1'!#REF!</definedName>
    <definedName name="_64ilkv4y22c" localSheetId="1">'[5]wybrane dane finansowe 1'!#REF!</definedName>
    <definedName name="_64ilkv4y22c" localSheetId="4">'[5]wybrane dane finansowe 1'!#REF!</definedName>
    <definedName name="_64ilkv4y22c" localSheetId="0">'[5]wybrane dane finansowe 1'!#REF!</definedName>
    <definedName name="_64ilkv4y22c" localSheetId="3">'[5]wybrane dane finansowe 1'!#REF!</definedName>
    <definedName name="_64ilkv4y22c" localSheetId="9">'[5]wybrane dane finansowe 1'!#REF!</definedName>
    <definedName name="_64ilkv4y22c" localSheetId="15">'[5]wybrane dane finansowe 1'!#REF!</definedName>
    <definedName name="_64ilkv4y22c">'[5]wybrane dane finansowe 1'!#REF!</definedName>
    <definedName name="_655eg753q23" localSheetId="20">'[5]wybrane dane finansowe 1'!#REF!</definedName>
    <definedName name="_655eg753q23" localSheetId="1">'[5]wybrane dane finansowe 1'!#REF!</definedName>
    <definedName name="_655eg753q23" localSheetId="4">'[5]wybrane dane finansowe 1'!#REF!</definedName>
    <definedName name="_655eg753q23" localSheetId="0">'[5]wybrane dane finansowe 1'!#REF!</definedName>
    <definedName name="_655eg753q23" localSheetId="3">'[5]wybrane dane finansowe 1'!#REF!</definedName>
    <definedName name="_655eg753q23" localSheetId="9">'[5]wybrane dane finansowe 1'!#REF!</definedName>
    <definedName name="_655eg753q23" localSheetId="15">'[5]wybrane dane finansowe 1'!#REF!</definedName>
    <definedName name="_655eg753q23">'[5]wybrane dane finansowe 1'!#REF!</definedName>
    <definedName name="_65sgoe53q1q" localSheetId="20">'[5]wybrane dane finansowe 1'!#REF!</definedName>
    <definedName name="_65sgoe53q1q" localSheetId="1">'[5]wybrane dane finansowe 1'!#REF!</definedName>
    <definedName name="_65sgoe53q1q" localSheetId="4">'[5]wybrane dane finansowe 1'!#REF!</definedName>
    <definedName name="_65sgoe53q1q" localSheetId="0">'[5]wybrane dane finansowe 1'!#REF!</definedName>
    <definedName name="_65sgoe53q1q" localSheetId="3">'[5]wybrane dane finansowe 1'!#REF!</definedName>
    <definedName name="_65sgoe53q1q" localSheetId="9">'[5]wybrane dane finansowe 1'!#REF!</definedName>
    <definedName name="_65sgoe53q1q" localSheetId="15">'[5]wybrane dane finansowe 1'!#REF!</definedName>
    <definedName name="_65sgoe53q1q">'[5]wybrane dane finansowe 1'!#REF!</definedName>
    <definedName name="_667c2w4y21k" localSheetId="20">'[5]wybrane dane finansowe 1'!#REF!</definedName>
    <definedName name="_667c2w4y21k" localSheetId="1">'[5]wybrane dane finansowe 1'!#REF!</definedName>
    <definedName name="_667c2w4y21k" localSheetId="4">'[5]wybrane dane finansowe 1'!#REF!</definedName>
    <definedName name="_667c2w4y21k" localSheetId="0">'[5]wybrane dane finansowe 1'!#REF!</definedName>
    <definedName name="_667c2w4y21k" localSheetId="3">'[5]wybrane dane finansowe 1'!#REF!</definedName>
    <definedName name="_667c2w4y21k" localSheetId="9">'[5]wybrane dane finansowe 1'!#REF!</definedName>
    <definedName name="_667c2w4y21k" localSheetId="15">'[5]wybrane dane finansowe 1'!#REF!</definedName>
    <definedName name="_667c2w4y21k">'[5]wybrane dane finansowe 1'!#REF!</definedName>
    <definedName name="_66uf3t5182a" localSheetId="20">'[5]wybrane dane finansowe 1'!#REF!</definedName>
    <definedName name="_66uf3t5182a" localSheetId="1">'[5]wybrane dane finansowe 1'!#REF!</definedName>
    <definedName name="_66uf3t5182a" localSheetId="4">'[5]wybrane dane finansowe 1'!#REF!</definedName>
    <definedName name="_66uf3t5182a" localSheetId="0">'[5]wybrane dane finansowe 1'!#REF!</definedName>
    <definedName name="_66uf3t5182a" localSheetId="3">'[5]wybrane dane finansowe 1'!#REF!</definedName>
    <definedName name="_66uf3t5182a" localSheetId="9">'[5]wybrane dane finansowe 1'!#REF!</definedName>
    <definedName name="_66uf3t5182a" localSheetId="15">'[5]wybrane dane finansowe 1'!#REF!</definedName>
    <definedName name="_66uf3t5182a">'[5]wybrane dane finansowe 1'!#REF!</definedName>
    <definedName name="_67r20k518j" localSheetId="20">'[5]wybrane dane finansowe 1'!#REF!</definedName>
    <definedName name="_67r20k518j" localSheetId="1">'[5]wybrane dane finansowe 1'!#REF!</definedName>
    <definedName name="_67r20k518j" localSheetId="4">'[5]wybrane dane finansowe 1'!#REF!</definedName>
    <definedName name="_67r20k518j" localSheetId="0">'[5]wybrane dane finansowe 1'!#REF!</definedName>
    <definedName name="_67r20k518j" localSheetId="3">'[5]wybrane dane finansowe 1'!#REF!</definedName>
    <definedName name="_67r20k518j" localSheetId="9">'[5]wybrane dane finansowe 1'!#REF!</definedName>
    <definedName name="_67r20k518j" localSheetId="15">'[5]wybrane dane finansowe 1'!#REF!</definedName>
    <definedName name="_67r20k518j">'[5]wybrane dane finansowe 1'!#REF!</definedName>
    <definedName name="_67ymp3536b" localSheetId="20">'[5]wybrane dane finansowe 1'!#REF!</definedName>
    <definedName name="_67ymp3536b" localSheetId="1">'[5]wybrane dane finansowe 1'!#REF!</definedName>
    <definedName name="_67ymp3536b" localSheetId="4">'[5]wybrane dane finansowe 1'!#REF!</definedName>
    <definedName name="_67ymp3536b" localSheetId="0">'[5]wybrane dane finansowe 1'!#REF!</definedName>
    <definedName name="_67ymp3536b" localSheetId="3">'[5]wybrane dane finansowe 1'!#REF!</definedName>
    <definedName name="_67ymp3536b" localSheetId="9">'[5]wybrane dane finansowe 1'!#REF!</definedName>
    <definedName name="_67ymp3536b" localSheetId="15">'[5]wybrane dane finansowe 1'!#REF!</definedName>
    <definedName name="_67ymp3536b">'[5]wybrane dane finansowe 1'!#REF!</definedName>
    <definedName name="_6ahs4l50m14" localSheetId="20">'[5]wybrane dane finansowe 1'!#REF!</definedName>
    <definedName name="_6ahs4l50m14" localSheetId="1">'[5]wybrane dane finansowe 1'!#REF!</definedName>
    <definedName name="_6ahs4l50m14" localSheetId="4">'[5]wybrane dane finansowe 1'!#REF!</definedName>
    <definedName name="_6ahs4l50m14" localSheetId="0">'[5]wybrane dane finansowe 1'!#REF!</definedName>
    <definedName name="_6ahs4l50m14" localSheetId="3">'[5]wybrane dane finansowe 1'!#REF!</definedName>
    <definedName name="_6ahs4l50m14" localSheetId="9">'[5]wybrane dane finansowe 1'!#REF!</definedName>
    <definedName name="_6ahs4l50m14" localSheetId="15">'[5]wybrane dane finansowe 1'!#REF!</definedName>
    <definedName name="_6ahs4l50m14">'[5]wybrane dane finansowe 1'!#REF!</definedName>
    <definedName name="_6e48ia4yse" localSheetId="20">'[5]wybrane dane finansowe 1'!#REF!</definedName>
    <definedName name="_6e48ia4yse" localSheetId="1">'[5]wybrane dane finansowe 1'!#REF!</definedName>
    <definedName name="_6e48ia4yse" localSheetId="4">'[5]wybrane dane finansowe 1'!#REF!</definedName>
    <definedName name="_6e48ia4yse" localSheetId="0">'[5]wybrane dane finansowe 1'!#REF!</definedName>
    <definedName name="_6e48ia4yse" localSheetId="3">'[5]wybrane dane finansowe 1'!#REF!</definedName>
    <definedName name="_6e48ia4yse" localSheetId="9">'[5]wybrane dane finansowe 1'!#REF!</definedName>
    <definedName name="_6e48ia4yse" localSheetId="15">'[5]wybrane dane finansowe 1'!#REF!</definedName>
    <definedName name="_6e48ia4yse">'[5]wybrane dane finansowe 1'!#REF!</definedName>
    <definedName name="_6fphj24ysk" localSheetId="20">'[5]wybrane dane finansowe 1'!#REF!</definedName>
    <definedName name="_6fphj24ysk" localSheetId="1">'[5]wybrane dane finansowe 1'!#REF!</definedName>
    <definedName name="_6fphj24ysk" localSheetId="4">'[5]wybrane dane finansowe 1'!#REF!</definedName>
    <definedName name="_6fphj24ysk" localSheetId="0">'[5]wybrane dane finansowe 1'!#REF!</definedName>
    <definedName name="_6fphj24ysk" localSheetId="3">'[5]wybrane dane finansowe 1'!#REF!</definedName>
    <definedName name="_6fphj24ysk" localSheetId="9">'[5]wybrane dane finansowe 1'!#REF!</definedName>
    <definedName name="_6fphj24ysk" localSheetId="15">'[5]wybrane dane finansowe 1'!#REF!</definedName>
    <definedName name="_6fphj24ysk">'[5]wybrane dane finansowe 1'!#REF!</definedName>
    <definedName name="_6giqzq518f" localSheetId="20">'[5]wybrane dane finansowe 1'!#REF!</definedName>
    <definedName name="_6giqzq518f" localSheetId="1">'[5]wybrane dane finansowe 1'!#REF!</definedName>
    <definedName name="_6giqzq518f" localSheetId="4">'[5]wybrane dane finansowe 1'!#REF!</definedName>
    <definedName name="_6giqzq518f" localSheetId="0">'[5]wybrane dane finansowe 1'!#REF!</definedName>
    <definedName name="_6giqzq518f" localSheetId="3">'[5]wybrane dane finansowe 1'!#REF!</definedName>
    <definedName name="_6giqzq518f" localSheetId="9">'[5]wybrane dane finansowe 1'!#REF!</definedName>
    <definedName name="_6giqzq518f" localSheetId="15">'[5]wybrane dane finansowe 1'!#REF!</definedName>
    <definedName name="_6giqzq518f">'[5]wybrane dane finansowe 1'!#REF!</definedName>
    <definedName name="_6gmuts4y22r" localSheetId="20">'[5]wybrane dane finansowe 1'!#REF!</definedName>
    <definedName name="_6gmuts4y22r" localSheetId="1">'[5]wybrane dane finansowe 1'!#REF!</definedName>
    <definedName name="_6gmuts4y22r" localSheetId="4">'[5]wybrane dane finansowe 1'!#REF!</definedName>
    <definedName name="_6gmuts4y22r" localSheetId="0">'[5]wybrane dane finansowe 1'!#REF!</definedName>
    <definedName name="_6gmuts4y22r" localSheetId="3">'[5]wybrane dane finansowe 1'!#REF!</definedName>
    <definedName name="_6gmuts4y22r" localSheetId="9">'[5]wybrane dane finansowe 1'!#REF!</definedName>
    <definedName name="_6gmuts4y22r" localSheetId="15">'[5]wybrane dane finansowe 1'!#REF!</definedName>
    <definedName name="_6gmuts4y22r">'[5]wybrane dane finansowe 1'!#REF!</definedName>
    <definedName name="_6gpqyb50713" localSheetId="20">'[5]wybrane dane finansowe 1'!#REF!</definedName>
    <definedName name="_6gpqyb50713" localSheetId="1">'[5]wybrane dane finansowe 1'!#REF!</definedName>
    <definedName name="_6gpqyb50713" localSheetId="4">'[5]wybrane dane finansowe 1'!#REF!</definedName>
    <definedName name="_6gpqyb50713" localSheetId="0">'[5]wybrane dane finansowe 1'!#REF!</definedName>
    <definedName name="_6gpqyb50713" localSheetId="3">'[5]wybrane dane finansowe 1'!#REF!</definedName>
    <definedName name="_6gpqyb50713" localSheetId="9">'[5]wybrane dane finansowe 1'!#REF!</definedName>
    <definedName name="_6gpqyb50713" localSheetId="15">'[5]wybrane dane finansowe 1'!#REF!</definedName>
    <definedName name="_6gpqyb50713">'[5]wybrane dane finansowe 1'!#REF!</definedName>
    <definedName name="_6hvh7v50mf" localSheetId="20">'[5]wybrane dane finansowe 1'!#REF!</definedName>
    <definedName name="_6hvh7v50mf" localSheetId="1">'[5]wybrane dane finansowe 1'!#REF!</definedName>
    <definedName name="_6hvh7v50mf" localSheetId="4">'[5]wybrane dane finansowe 1'!#REF!</definedName>
    <definedName name="_6hvh7v50mf" localSheetId="0">'[5]wybrane dane finansowe 1'!#REF!</definedName>
    <definedName name="_6hvh7v50mf" localSheetId="3">'[5]wybrane dane finansowe 1'!#REF!</definedName>
    <definedName name="_6hvh7v50mf" localSheetId="9">'[5]wybrane dane finansowe 1'!#REF!</definedName>
    <definedName name="_6hvh7v50mf" localSheetId="15">'[5]wybrane dane finansowe 1'!#REF!</definedName>
    <definedName name="_6hvh7v50mf">'[5]wybrane dane finansowe 1'!#REF!</definedName>
    <definedName name="_6lhk8150m2s" localSheetId="20">'[5]wybrane dane finansowe 1'!#REF!</definedName>
    <definedName name="_6lhk8150m2s" localSheetId="1">'[5]wybrane dane finansowe 1'!#REF!</definedName>
    <definedName name="_6lhk8150m2s" localSheetId="4">'[5]wybrane dane finansowe 1'!#REF!</definedName>
    <definedName name="_6lhk8150m2s" localSheetId="0">'[5]wybrane dane finansowe 1'!#REF!</definedName>
    <definedName name="_6lhk8150m2s" localSheetId="3">'[5]wybrane dane finansowe 1'!#REF!</definedName>
    <definedName name="_6lhk8150m2s" localSheetId="9">'[5]wybrane dane finansowe 1'!#REF!</definedName>
    <definedName name="_6lhk8150m2s" localSheetId="15">'[5]wybrane dane finansowe 1'!#REF!</definedName>
    <definedName name="_6lhk8150m2s">'[5]wybrane dane finansowe 1'!#REF!</definedName>
    <definedName name="_6md39d4zl1k" localSheetId="20">'[5]wybrane dane finansowe 1'!#REF!</definedName>
    <definedName name="_6md39d4zl1k" localSheetId="1">'[5]wybrane dane finansowe 1'!#REF!</definedName>
    <definedName name="_6md39d4zl1k" localSheetId="4">'[5]wybrane dane finansowe 1'!#REF!</definedName>
    <definedName name="_6md39d4zl1k" localSheetId="0">'[5]wybrane dane finansowe 1'!#REF!</definedName>
    <definedName name="_6md39d4zl1k" localSheetId="3">'[5]wybrane dane finansowe 1'!#REF!</definedName>
    <definedName name="_6md39d4zl1k" localSheetId="9">'[5]wybrane dane finansowe 1'!#REF!</definedName>
    <definedName name="_6md39d4zl1k" localSheetId="15">'[5]wybrane dane finansowe 1'!#REF!</definedName>
    <definedName name="_6md39d4zl1k">'[5]wybrane dane finansowe 1'!#REF!</definedName>
    <definedName name="_6mgj6150m2k" localSheetId="20">'[5]wybrane dane finansowe 1'!#REF!</definedName>
    <definedName name="_6mgj6150m2k" localSheetId="1">'[5]wybrane dane finansowe 1'!#REF!</definedName>
    <definedName name="_6mgj6150m2k" localSheetId="4">'[5]wybrane dane finansowe 1'!#REF!</definedName>
    <definedName name="_6mgj6150m2k" localSheetId="0">'[5]wybrane dane finansowe 1'!#REF!</definedName>
    <definedName name="_6mgj6150m2k" localSheetId="3">'[5]wybrane dane finansowe 1'!#REF!</definedName>
    <definedName name="_6mgj6150m2k" localSheetId="9">'[5]wybrane dane finansowe 1'!#REF!</definedName>
    <definedName name="_6mgj6150m2k" localSheetId="15">'[5]wybrane dane finansowe 1'!#REF!</definedName>
    <definedName name="_6mgj6150m2k">'[5]wybrane dane finansowe 1'!#REF!</definedName>
    <definedName name="_6obdyt54j1d" localSheetId="20">'[5]wybrane dane finansowe 1'!#REF!</definedName>
    <definedName name="_6obdyt54j1d" localSheetId="1">'[5]wybrane dane finansowe 1'!#REF!</definedName>
    <definedName name="_6obdyt54j1d" localSheetId="4">'[5]wybrane dane finansowe 1'!#REF!</definedName>
    <definedName name="_6obdyt54j1d" localSheetId="0">'[5]wybrane dane finansowe 1'!#REF!</definedName>
    <definedName name="_6obdyt54j1d" localSheetId="3">'[5]wybrane dane finansowe 1'!#REF!</definedName>
    <definedName name="_6obdyt54j1d" localSheetId="9">'[5]wybrane dane finansowe 1'!#REF!</definedName>
    <definedName name="_6obdyt54j1d" localSheetId="15">'[5]wybrane dane finansowe 1'!#REF!</definedName>
    <definedName name="_6obdyt54j1d">'[5]wybrane dane finansowe 1'!#REF!</definedName>
    <definedName name="_6qwmt04ys9" localSheetId="20">'[5]wybrane dane finansowe 1'!#REF!</definedName>
    <definedName name="_6qwmt04ys9" localSheetId="1">'[5]wybrane dane finansowe 1'!#REF!</definedName>
    <definedName name="_6qwmt04ys9" localSheetId="4">'[5]wybrane dane finansowe 1'!#REF!</definedName>
    <definedName name="_6qwmt04ys9" localSheetId="0">'[5]wybrane dane finansowe 1'!#REF!</definedName>
    <definedName name="_6qwmt04ys9" localSheetId="3">'[5]wybrane dane finansowe 1'!#REF!</definedName>
    <definedName name="_6qwmt04ys9" localSheetId="9">'[5]wybrane dane finansowe 1'!#REF!</definedName>
    <definedName name="_6qwmt04ys9" localSheetId="15">'[5]wybrane dane finansowe 1'!#REF!</definedName>
    <definedName name="_6qwmt04ys9">'[5]wybrane dane finansowe 1'!#REF!</definedName>
    <definedName name="_6sft3w53q1z" localSheetId="20">'[5]wybrane dane finansowe 1'!#REF!</definedName>
    <definedName name="_6sft3w53q1z" localSheetId="1">'[5]wybrane dane finansowe 1'!#REF!</definedName>
    <definedName name="_6sft3w53q1z" localSheetId="4">'[5]wybrane dane finansowe 1'!#REF!</definedName>
    <definedName name="_6sft3w53q1z" localSheetId="0">'[5]wybrane dane finansowe 1'!#REF!</definedName>
    <definedName name="_6sft3w53q1z" localSheetId="3">'[5]wybrane dane finansowe 1'!#REF!</definedName>
    <definedName name="_6sft3w53q1z" localSheetId="9">'[5]wybrane dane finansowe 1'!#REF!</definedName>
    <definedName name="_6sft3w53q1z" localSheetId="15">'[5]wybrane dane finansowe 1'!#REF!</definedName>
    <definedName name="_6sft3w53q1z">'[5]wybrane dane finansowe 1'!#REF!</definedName>
    <definedName name="_6tumn54y21r" localSheetId="20">'[5]wybrane dane finansowe 1'!#REF!</definedName>
    <definedName name="_6tumn54y21r" localSheetId="1">'[5]wybrane dane finansowe 1'!#REF!</definedName>
    <definedName name="_6tumn54y21r" localSheetId="4">'[5]wybrane dane finansowe 1'!#REF!</definedName>
    <definedName name="_6tumn54y21r" localSheetId="0">'[5]wybrane dane finansowe 1'!#REF!</definedName>
    <definedName name="_6tumn54y21r" localSheetId="3">'[5]wybrane dane finansowe 1'!#REF!</definedName>
    <definedName name="_6tumn54y21r" localSheetId="9">'[5]wybrane dane finansowe 1'!#REF!</definedName>
    <definedName name="_6tumn54y21r" localSheetId="15">'[5]wybrane dane finansowe 1'!#REF!</definedName>
    <definedName name="_6tumn54y21r">'[5]wybrane dane finansowe 1'!#REF!</definedName>
    <definedName name="_6va5r24y215" localSheetId="20">'[5]wybrane dane finansowe 1'!#REF!</definedName>
    <definedName name="_6va5r24y215" localSheetId="1">'[5]wybrane dane finansowe 1'!#REF!</definedName>
    <definedName name="_6va5r24y215" localSheetId="4">'[5]wybrane dane finansowe 1'!#REF!</definedName>
    <definedName name="_6va5r24y215" localSheetId="0">'[5]wybrane dane finansowe 1'!#REF!</definedName>
    <definedName name="_6va5r24y215" localSheetId="3">'[5]wybrane dane finansowe 1'!#REF!</definedName>
    <definedName name="_6va5r24y215" localSheetId="9">'[5]wybrane dane finansowe 1'!#REF!</definedName>
    <definedName name="_6va5r24y215" localSheetId="15">'[5]wybrane dane finansowe 1'!#REF!</definedName>
    <definedName name="_6va5r24y215">'[5]wybrane dane finansowe 1'!#REF!</definedName>
    <definedName name="_6vwr7r518x" localSheetId="20">'[5]wybrane dane finansowe 1'!#REF!</definedName>
    <definedName name="_6vwr7r518x" localSheetId="1">'[5]wybrane dane finansowe 1'!#REF!</definedName>
    <definedName name="_6vwr7r518x" localSheetId="4">'[5]wybrane dane finansowe 1'!#REF!</definedName>
    <definedName name="_6vwr7r518x" localSheetId="0">'[5]wybrane dane finansowe 1'!#REF!</definedName>
    <definedName name="_6vwr7r518x" localSheetId="3">'[5]wybrane dane finansowe 1'!#REF!</definedName>
    <definedName name="_6vwr7r518x" localSheetId="9">'[5]wybrane dane finansowe 1'!#REF!</definedName>
    <definedName name="_6vwr7r518x" localSheetId="15">'[5]wybrane dane finansowe 1'!#REF!</definedName>
    <definedName name="_6vwr7r518x">'[5]wybrane dane finansowe 1'!#REF!</definedName>
    <definedName name="_6xo50y4y2n" localSheetId="20">'[5]wybrane dane finansowe 1'!#REF!</definedName>
    <definedName name="_6xo50y4y2n" localSheetId="1">'[5]wybrane dane finansowe 1'!#REF!</definedName>
    <definedName name="_6xo50y4y2n" localSheetId="4">'[5]wybrane dane finansowe 1'!#REF!</definedName>
    <definedName name="_6xo50y4y2n" localSheetId="0">'[5]wybrane dane finansowe 1'!#REF!</definedName>
    <definedName name="_6xo50y4y2n" localSheetId="3">'[5]wybrane dane finansowe 1'!#REF!</definedName>
    <definedName name="_6xo50y4y2n" localSheetId="9">'[5]wybrane dane finansowe 1'!#REF!</definedName>
    <definedName name="_6xo50y4y2n" localSheetId="15">'[5]wybrane dane finansowe 1'!#REF!</definedName>
    <definedName name="_6xo50y4y2n">'[5]wybrane dane finansowe 1'!#REF!</definedName>
    <definedName name="_7_0_0mota" localSheetId="20">#REF!</definedName>
    <definedName name="_7_0_0mota" localSheetId="1">#REF!</definedName>
    <definedName name="_7_0_0mota" localSheetId="3">#REF!</definedName>
    <definedName name="_7_0_0mota" localSheetId="9">#REF!</definedName>
    <definedName name="_7_0_0mota">#REF!</definedName>
    <definedName name="_71g1sw54j1x" localSheetId="20">'[5]wybrane dane finansowe 1'!#REF!</definedName>
    <definedName name="_71g1sw54j1x" localSheetId="1">'[5]wybrane dane finansowe 1'!#REF!</definedName>
    <definedName name="_71g1sw54j1x" localSheetId="4">'[5]wybrane dane finansowe 1'!#REF!</definedName>
    <definedName name="_71g1sw54j1x" localSheetId="0">'[5]wybrane dane finansowe 1'!#REF!</definedName>
    <definedName name="_71g1sw54j1x" localSheetId="3">'[5]wybrane dane finansowe 1'!#REF!</definedName>
    <definedName name="_71g1sw54j1x" localSheetId="9">'[5]wybrane dane finansowe 1'!#REF!</definedName>
    <definedName name="_71g1sw54j1x" localSheetId="15">'[5]wybrane dane finansowe 1'!#REF!</definedName>
    <definedName name="_71g1sw54j1x">'[5]wybrane dane finansowe 1'!#REF!</definedName>
    <definedName name="_74dpxa4zl11" localSheetId="20">'[5]wybrane dane finansowe 1'!#REF!</definedName>
    <definedName name="_74dpxa4zl11" localSheetId="1">'[5]wybrane dane finansowe 1'!#REF!</definedName>
    <definedName name="_74dpxa4zl11" localSheetId="4">'[5]wybrane dane finansowe 1'!#REF!</definedName>
    <definedName name="_74dpxa4zl11" localSheetId="0">'[5]wybrane dane finansowe 1'!#REF!</definedName>
    <definedName name="_74dpxa4zl11" localSheetId="3">'[5]wybrane dane finansowe 1'!#REF!</definedName>
    <definedName name="_74dpxa4zl11" localSheetId="9">'[5]wybrane dane finansowe 1'!#REF!</definedName>
    <definedName name="_74dpxa4zl11" localSheetId="15">'[5]wybrane dane finansowe 1'!#REF!</definedName>
    <definedName name="_74dpxa4zl11">'[5]wybrane dane finansowe 1'!#REF!</definedName>
    <definedName name="_74yhx853qu" localSheetId="20">'[5]wybrane dane finansowe 1'!#REF!</definedName>
    <definedName name="_74yhx853qu" localSheetId="1">'[5]wybrane dane finansowe 1'!#REF!</definedName>
    <definedName name="_74yhx853qu" localSheetId="4">'[5]wybrane dane finansowe 1'!#REF!</definedName>
    <definedName name="_74yhx853qu" localSheetId="0">'[5]wybrane dane finansowe 1'!#REF!</definedName>
    <definedName name="_74yhx853qu" localSheetId="3">'[5]wybrane dane finansowe 1'!#REF!</definedName>
    <definedName name="_74yhx853qu" localSheetId="9">'[5]wybrane dane finansowe 1'!#REF!</definedName>
    <definedName name="_74yhx853qu" localSheetId="15">'[5]wybrane dane finansowe 1'!#REF!</definedName>
    <definedName name="_74yhx853qu">'[5]wybrane dane finansowe 1'!#REF!</definedName>
    <definedName name="_76zhox54j2n" localSheetId="20">'[5]wybrane dane finansowe 1'!#REF!</definedName>
    <definedName name="_76zhox54j2n" localSheetId="1">'[5]wybrane dane finansowe 1'!#REF!</definedName>
    <definedName name="_76zhox54j2n" localSheetId="4">'[5]wybrane dane finansowe 1'!#REF!</definedName>
    <definedName name="_76zhox54j2n" localSheetId="0">'[5]wybrane dane finansowe 1'!#REF!</definedName>
    <definedName name="_76zhox54j2n" localSheetId="3">'[5]wybrane dane finansowe 1'!#REF!</definedName>
    <definedName name="_76zhox54j2n" localSheetId="9">'[5]wybrane dane finansowe 1'!#REF!</definedName>
    <definedName name="_76zhox54j2n" localSheetId="15">'[5]wybrane dane finansowe 1'!#REF!</definedName>
    <definedName name="_76zhox54j2n">'[5]wybrane dane finansowe 1'!#REF!</definedName>
    <definedName name="_78oahv53q1v" localSheetId="20">'[5]wybrane dane finansowe 1'!#REF!</definedName>
    <definedName name="_78oahv53q1v" localSheetId="1">'[5]wybrane dane finansowe 1'!#REF!</definedName>
    <definedName name="_78oahv53q1v" localSheetId="4">'[5]wybrane dane finansowe 1'!#REF!</definedName>
    <definedName name="_78oahv53q1v" localSheetId="0">'[5]wybrane dane finansowe 1'!#REF!</definedName>
    <definedName name="_78oahv53q1v" localSheetId="3">'[5]wybrane dane finansowe 1'!#REF!</definedName>
    <definedName name="_78oahv53q1v" localSheetId="9">'[5]wybrane dane finansowe 1'!#REF!</definedName>
    <definedName name="_78oahv53q1v" localSheetId="15">'[5]wybrane dane finansowe 1'!#REF!</definedName>
    <definedName name="_78oahv53q1v">'[5]wybrane dane finansowe 1'!#REF!</definedName>
    <definedName name="_7a89c75071n" localSheetId="20">'[5]wybrane dane finansowe 1'!#REF!</definedName>
    <definedName name="_7a89c75071n" localSheetId="1">'[5]wybrane dane finansowe 1'!#REF!</definedName>
    <definedName name="_7a89c75071n" localSheetId="4">'[5]wybrane dane finansowe 1'!#REF!</definedName>
    <definedName name="_7a89c75071n" localSheetId="0">'[5]wybrane dane finansowe 1'!#REF!</definedName>
    <definedName name="_7a89c75071n" localSheetId="3">'[5]wybrane dane finansowe 1'!#REF!</definedName>
    <definedName name="_7a89c75071n" localSheetId="9">'[5]wybrane dane finansowe 1'!#REF!</definedName>
    <definedName name="_7a89c75071n" localSheetId="15">'[5]wybrane dane finansowe 1'!#REF!</definedName>
    <definedName name="_7a89c75071n">'[5]wybrane dane finansowe 1'!#REF!</definedName>
    <definedName name="_7ej20d5071i" localSheetId="20">'[5]wybrane dane finansowe 1'!#REF!</definedName>
    <definedName name="_7ej20d5071i" localSheetId="1">'[5]wybrane dane finansowe 1'!#REF!</definedName>
    <definedName name="_7ej20d5071i" localSheetId="4">'[5]wybrane dane finansowe 1'!#REF!</definedName>
    <definedName name="_7ej20d5071i" localSheetId="0">'[5]wybrane dane finansowe 1'!#REF!</definedName>
    <definedName name="_7ej20d5071i" localSheetId="3">'[5]wybrane dane finansowe 1'!#REF!</definedName>
    <definedName name="_7ej20d5071i" localSheetId="9">'[5]wybrane dane finansowe 1'!#REF!</definedName>
    <definedName name="_7ej20d5071i" localSheetId="15">'[5]wybrane dane finansowe 1'!#REF!</definedName>
    <definedName name="_7ej20d5071i">'[5]wybrane dane finansowe 1'!#REF!</definedName>
    <definedName name="_7gq0ov5071v" localSheetId="20">'[5]wybrane dane finansowe 1'!#REF!</definedName>
    <definedName name="_7gq0ov5071v" localSheetId="1">'[5]wybrane dane finansowe 1'!#REF!</definedName>
    <definedName name="_7gq0ov5071v" localSheetId="4">'[5]wybrane dane finansowe 1'!#REF!</definedName>
    <definedName name="_7gq0ov5071v" localSheetId="0">'[5]wybrane dane finansowe 1'!#REF!</definedName>
    <definedName name="_7gq0ov5071v" localSheetId="3">'[5]wybrane dane finansowe 1'!#REF!</definedName>
    <definedName name="_7gq0ov5071v" localSheetId="9">'[5]wybrane dane finansowe 1'!#REF!</definedName>
    <definedName name="_7gq0ov5071v" localSheetId="15">'[5]wybrane dane finansowe 1'!#REF!</definedName>
    <definedName name="_7gq0ov5071v">'[5]wybrane dane finansowe 1'!#REF!</definedName>
    <definedName name="_7icqee54j1o" localSheetId="20">'[5]wybrane dane finansowe 1'!#REF!</definedName>
    <definedName name="_7icqee54j1o" localSheetId="1">'[5]wybrane dane finansowe 1'!#REF!</definedName>
    <definedName name="_7icqee54j1o" localSheetId="4">'[5]wybrane dane finansowe 1'!#REF!</definedName>
    <definedName name="_7icqee54j1o" localSheetId="0">'[5]wybrane dane finansowe 1'!#REF!</definedName>
    <definedName name="_7icqee54j1o" localSheetId="3">'[5]wybrane dane finansowe 1'!#REF!</definedName>
    <definedName name="_7icqee54j1o" localSheetId="9">'[5]wybrane dane finansowe 1'!#REF!</definedName>
    <definedName name="_7icqee54j1o" localSheetId="15">'[5]wybrane dane finansowe 1'!#REF!</definedName>
    <definedName name="_7icqee54j1o">'[5]wybrane dane finansowe 1'!#REF!</definedName>
    <definedName name="_7mvbdo507x" localSheetId="20">'[5]wybrane dane finansowe 1'!#REF!</definedName>
    <definedName name="_7mvbdo507x" localSheetId="1">'[5]wybrane dane finansowe 1'!#REF!</definedName>
    <definedName name="_7mvbdo507x" localSheetId="4">'[5]wybrane dane finansowe 1'!#REF!</definedName>
    <definedName name="_7mvbdo507x" localSheetId="0">'[5]wybrane dane finansowe 1'!#REF!</definedName>
    <definedName name="_7mvbdo507x" localSheetId="3">'[5]wybrane dane finansowe 1'!#REF!</definedName>
    <definedName name="_7mvbdo507x" localSheetId="9">'[5]wybrane dane finansowe 1'!#REF!</definedName>
    <definedName name="_7mvbdo507x" localSheetId="15">'[5]wybrane dane finansowe 1'!#REF!</definedName>
    <definedName name="_7mvbdo507x">'[5]wybrane dane finansowe 1'!#REF!</definedName>
    <definedName name="_7nr6tg518t" localSheetId="20">'[5]wybrane dane finansowe 1'!#REF!</definedName>
    <definedName name="_7nr6tg518t" localSheetId="1">'[5]wybrane dane finansowe 1'!#REF!</definedName>
    <definedName name="_7nr6tg518t" localSheetId="4">'[5]wybrane dane finansowe 1'!#REF!</definedName>
    <definedName name="_7nr6tg518t" localSheetId="0">'[5]wybrane dane finansowe 1'!#REF!</definedName>
    <definedName name="_7nr6tg518t" localSheetId="3">'[5]wybrane dane finansowe 1'!#REF!</definedName>
    <definedName name="_7nr6tg518t" localSheetId="9">'[5]wybrane dane finansowe 1'!#REF!</definedName>
    <definedName name="_7nr6tg518t" localSheetId="15">'[5]wybrane dane finansowe 1'!#REF!</definedName>
    <definedName name="_7nr6tg518t">'[5]wybrane dane finansowe 1'!#REF!</definedName>
    <definedName name="_7ppgv35072h" localSheetId="20">'[5]wybrane dane finansowe 1'!#REF!</definedName>
    <definedName name="_7ppgv35072h" localSheetId="1">'[5]wybrane dane finansowe 1'!#REF!</definedName>
    <definedName name="_7ppgv35072h" localSheetId="4">'[5]wybrane dane finansowe 1'!#REF!</definedName>
    <definedName name="_7ppgv35072h" localSheetId="0">'[5]wybrane dane finansowe 1'!#REF!</definedName>
    <definedName name="_7ppgv35072h" localSheetId="3">'[5]wybrane dane finansowe 1'!#REF!</definedName>
    <definedName name="_7ppgv35072h" localSheetId="9">'[5]wybrane dane finansowe 1'!#REF!</definedName>
    <definedName name="_7ppgv35072h" localSheetId="15">'[5]wybrane dane finansowe 1'!#REF!</definedName>
    <definedName name="_7ppgv35072h">'[5]wybrane dane finansowe 1'!#REF!</definedName>
    <definedName name="_7rlbip507h" localSheetId="20">'[5]wybrane dane finansowe 1'!#REF!</definedName>
    <definedName name="_7rlbip507h" localSheetId="1">'[5]wybrane dane finansowe 1'!#REF!</definedName>
    <definedName name="_7rlbip507h" localSheetId="4">'[5]wybrane dane finansowe 1'!#REF!</definedName>
    <definedName name="_7rlbip507h" localSheetId="0">'[5]wybrane dane finansowe 1'!#REF!</definedName>
    <definedName name="_7rlbip507h" localSheetId="3">'[5]wybrane dane finansowe 1'!#REF!</definedName>
    <definedName name="_7rlbip507h" localSheetId="9">'[5]wybrane dane finansowe 1'!#REF!</definedName>
    <definedName name="_7rlbip507h" localSheetId="15">'[5]wybrane dane finansowe 1'!#REF!</definedName>
    <definedName name="_7rlbip507h">'[5]wybrane dane finansowe 1'!#REF!</definedName>
    <definedName name="_7sslre53qm" localSheetId="20">'[5]wybrane dane finansowe 1'!#REF!</definedName>
    <definedName name="_7sslre53qm" localSheetId="1">'[5]wybrane dane finansowe 1'!#REF!</definedName>
    <definedName name="_7sslre53qm" localSheetId="4">'[5]wybrane dane finansowe 1'!#REF!</definedName>
    <definedName name="_7sslre53qm" localSheetId="0">'[5]wybrane dane finansowe 1'!#REF!</definedName>
    <definedName name="_7sslre53qm" localSheetId="3">'[5]wybrane dane finansowe 1'!#REF!</definedName>
    <definedName name="_7sslre53qm" localSheetId="9">'[5]wybrane dane finansowe 1'!#REF!</definedName>
    <definedName name="_7sslre53qm" localSheetId="15">'[5]wybrane dane finansowe 1'!#REF!</definedName>
    <definedName name="_7sslre53qm">'[5]wybrane dane finansowe 1'!#REF!</definedName>
    <definedName name="_7tmpch4zlg" localSheetId="20">'[5]wybrane dane finansowe 1'!#REF!</definedName>
    <definedName name="_7tmpch4zlg" localSheetId="1">'[5]wybrane dane finansowe 1'!#REF!</definedName>
    <definedName name="_7tmpch4zlg" localSheetId="4">'[5]wybrane dane finansowe 1'!#REF!</definedName>
    <definedName name="_7tmpch4zlg" localSheetId="0">'[5]wybrane dane finansowe 1'!#REF!</definedName>
    <definedName name="_7tmpch4zlg" localSheetId="3">'[5]wybrane dane finansowe 1'!#REF!</definedName>
    <definedName name="_7tmpch4zlg" localSheetId="9">'[5]wybrane dane finansowe 1'!#REF!</definedName>
    <definedName name="_7tmpch4zlg" localSheetId="15">'[5]wybrane dane finansowe 1'!#REF!</definedName>
    <definedName name="_7tmpch4zlg">'[5]wybrane dane finansowe 1'!#REF!</definedName>
    <definedName name="_7u3jp3518s" localSheetId="20">'[5]wybrane dane finansowe 1'!#REF!</definedName>
    <definedName name="_7u3jp3518s" localSheetId="1">'[5]wybrane dane finansowe 1'!#REF!</definedName>
    <definedName name="_7u3jp3518s" localSheetId="4">'[5]wybrane dane finansowe 1'!#REF!</definedName>
    <definedName name="_7u3jp3518s" localSheetId="0">'[5]wybrane dane finansowe 1'!#REF!</definedName>
    <definedName name="_7u3jp3518s" localSheetId="3">'[5]wybrane dane finansowe 1'!#REF!</definedName>
    <definedName name="_7u3jp3518s" localSheetId="9">'[5]wybrane dane finansowe 1'!#REF!</definedName>
    <definedName name="_7u3jp3518s" localSheetId="15">'[5]wybrane dane finansowe 1'!#REF!</definedName>
    <definedName name="_7u3jp3518s">'[5]wybrane dane finansowe 1'!#REF!</definedName>
    <definedName name="_7wbvm14x910" localSheetId="20">'[5]wybrane dane finansowe 1'!#REF!</definedName>
    <definedName name="_7wbvm14x910" localSheetId="1">'[5]wybrane dane finansowe 1'!#REF!</definedName>
    <definedName name="_7wbvm14x910" localSheetId="4">'[5]wybrane dane finansowe 1'!#REF!</definedName>
    <definedName name="_7wbvm14x910" localSheetId="0">'[5]wybrane dane finansowe 1'!#REF!</definedName>
    <definedName name="_7wbvm14x910" localSheetId="3">'[5]wybrane dane finansowe 1'!#REF!</definedName>
    <definedName name="_7wbvm14x910" localSheetId="9">'[5]wybrane dane finansowe 1'!#REF!</definedName>
    <definedName name="_7wbvm14x910" localSheetId="15">'[5]wybrane dane finansowe 1'!#REF!</definedName>
    <definedName name="_7wbvm14x910">'[5]wybrane dane finansowe 1'!#REF!</definedName>
    <definedName name="_7y2jrc53610" localSheetId="20">'[5]wybrane dane finansowe 1'!#REF!</definedName>
    <definedName name="_7y2jrc53610" localSheetId="1">'[5]wybrane dane finansowe 1'!#REF!</definedName>
    <definedName name="_7y2jrc53610" localSheetId="4">'[5]wybrane dane finansowe 1'!#REF!</definedName>
    <definedName name="_7y2jrc53610" localSheetId="0">'[5]wybrane dane finansowe 1'!#REF!</definedName>
    <definedName name="_7y2jrc53610" localSheetId="3">'[5]wybrane dane finansowe 1'!#REF!</definedName>
    <definedName name="_7y2jrc53610" localSheetId="9">'[5]wybrane dane finansowe 1'!#REF!</definedName>
    <definedName name="_7y2jrc53610" localSheetId="15">'[5]wybrane dane finansowe 1'!#REF!</definedName>
    <definedName name="_7y2jrc53610">'[5]wybrane dane finansowe 1'!#REF!</definedName>
    <definedName name="_8_0_0mota" localSheetId="20">'[12]#ADR'!#REF!</definedName>
    <definedName name="_8_0_0mota" localSheetId="1">'[12]#ADR'!#REF!</definedName>
    <definedName name="_8_0_0mota" localSheetId="3">'[12]#ADR'!#REF!</definedName>
    <definedName name="_8_0_0mota" localSheetId="9">'[12]#ADR'!#REF!</definedName>
    <definedName name="_8_0_0mota">'[12]#ADR'!#REF!</definedName>
    <definedName name="_825qcp4y216" localSheetId="20">'[5]wybrane dane finansowe 1'!#REF!</definedName>
    <definedName name="_825qcp4y216" localSheetId="1">'[5]wybrane dane finansowe 1'!#REF!</definedName>
    <definedName name="_825qcp4y216" localSheetId="4">'[5]wybrane dane finansowe 1'!#REF!</definedName>
    <definedName name="_825qcp4y216" localSheetId="0">'[5]wybrane dane finansowe 1'!#REF!</definedName>
    <definedName name="_825qcp4y216" localSheetId="3">'[5]wybrane dane finansowe 1'!#REF!</definedName>
    <definedName name="_825qcp4y216" localSheetId="9">'[5]wybrane dane finansowe 1'!#REF!</definedName>
    <definedName name="_825qcp4y216" localSheetId="15">'[5]wybrane dane finansowe 1'!#REF!</definedName>
    <definedName name="_825qcp4y216">'[5]wybrane dane finansowe 1'!#REF!</definedName>
    <definedName name="_846iq454jo" localSheetId="20">'[5]wybrane dane finansowe 1'!#REF!</definedName>
    <definedName name="_846iq454jo" localSheetId="1">'[5]wybrane dane finansowe 1'!#REF!</definedName>
    <definedName name="_846iq454jo" localSheetId="4">'[5]wybrane dane finansowe 1'!#REF!</definedName>
    <definedName name="_846iq454jo" localSheetId="0">'[5]wybrane dane finansowe 1'!#REF!</definedName>
    <definedName name="_846iq454jo" localSheetId="3">'[5]wybrane dane finansowe 1'!#REF!</definedName>
    <definedName name="_846iq454jo" localSheetId="9">'[5]wybrane dane finansowe 1'!#REF!</definedName>
    <definedName name="_846iq454jo" localSheetId="15">'[5]wybrane dane finansowe 1'!#REF!</definedName>
    <definedName name="_846iq454jo">'[5]wybrane dane finansowe 1'!#REF!</definedName>
    <definedName name="_89c4jx4y21i" localSheetId="20">'[5]wybrane dane finansowe 1'!#REF!</definedName>
    <definedName name="_89c4jx4y21i" localSheetId="1">'[5]wybrane dane finansowe 1'!#REF!</definedName>
    <definedName name="_89c4jx4y21i" localSheetId="4">'[5]wybrane dane finansowe 1'!#REF!</definedName>
    <definedName name="_89c4jx4y21i" localSheetId="0">'[5]wybrane dane finansowe 1'!#REF!</definedName>
    <definedName name="_89c4jx4y21i" localSheetId="3">'[5]wybrane dane finansowe 1'!#REF!</definedName>
    <definedName name="_89c4jx4y21i" localSheetId="9">'[5]wybrane dane finansowe 1'!#REF!</definedName>
    <definedName name="_89c4jx4y21i" localSheetId="15">'[5]wybrane dane finansowe 1'!#REF!</definedName>
    <definedName name="_89c4jx4y21i">'[5]wybrane dane finansowe 1'!#REF!</definedName>
    <definedName name="_8beuwr50mv" localSheetId="20">'[5]wybrane dane finansowe 1'!#REF!</definedName>
    <definedName name="_8beuwr50mv" localSheetId="1">'[5]wybrane dane finansowe 1'!#REF!</definedName>
    <definedName name="_8beuwr50mv" localSheetId="4">'[5]wybrane dane finansowe 1'!#REF!</definedName>
    <definedName name="_8beuwr50mv" localSheetId="0">'[5]wybrane dane finansowe 1'!#REF!</definedName>
    <definedName name="_8beuwr50mv" localSheetId="3">'[5]wybrane dane finansowe 1'!#REF!</definedName>
    <definedName name="_8beuwr50mv" localSheetId="9">'[5]wybrane dane finansowe 1'!#REF!</definedName>
    <definedName name="_8beuwr50mv" localSheetId="15">'[5]wybrane dane finansowe 1'!#REF!</definedName>
    <definedName name="_8beuwr50mv">'[5]wybrane dane finansowe 1'!#REF!</definedName>
    <definedName name="_8cxlul50m1q" localSheetId="20">'[5]wybrane dane finansowe 1'!#REF!</definedName>
    <definedName name="_8cxlul50m1q" localSheetId="1">'[5]wybrane dane finansowe 1'!#REF!</definedName>
    <definedName name="_8cxlul50m1q" localSheetId="4">'[5]wybrane dane finansowe 1'!#REF!</definedName>
    <definedName name="_8cxlul50m1q" localSheetId="0">'[5]wybrane dane finansowe 1'!#REF!</definedName>
    <definedName name="_8cxlul50m1q" localSheetId="3">'[5]wybrane dane finansowe 1'!#REF!</definedName>
    <definedName name="_8cxlul50m1q" localSheetId="9">'[5]wybrane dane finansowe 1'!#REF!</definedName>
    <definedName name="_8cxlul50m1q" localSheetId="15">'[5]wybrane dane finansowe 1'!#REF!</definedName>
    <definedName name="_8cxlul50m1q">'[5]wybrane dane finansowe 1'!#REF!</definedName>
    <definedName name="_8hfuju50m2h" localSheetId="20">'[5]wybrane dane finansowe 1'!#REF!</definedName>
    <definedName name="_8hfuju50m2h" localSheetId="1">'[5]wybrane dane finansowe 1'!#REF!</definedName>
    <definedName name="_8hfuju50m2h" localSheetId="4">'[5]wybrane dane finansowe 1'!#REF!</definedName>
    <definedName name="_8hfuju50m2h" localSheetId="0">'[5]wybrane dane finansowe 1'!#REF!</definedName>
    <definedName name="_8hfuju50m2h" localSheetId="3">'[5]wybrane dane finansowe 1'!#REF!</definedName>
    <definedName name="_8hfuju50m2h" localSheetId="9">'[5]wybrane dane finansowe 1'!#REF!</definedName>
    <definedName name="_8hfuju50m2h" localSheetId="15">'[5]wybrane dane finansowe 1'!#REF!</definedName>
    <definedName name="_8hfuju50m2h">'[5]wybrane dane finansowe 1'!#REF!</definedName>
    <definedName name="_8idedh4x9r" localSheetId="20">#REF!</definedName>
    <definedName name="_8idedh4x9r" localSheetId="1">#REF!</definedName>
    <definedName name="_8idedh4x9r" localSheetId="3">#REF!</definedName>
    <definedName name="_8idedh4x9r" localSheetId="9">#REF!</definedName>
    <definedName name="_8idedh4x9r">#REF!</definedName>
    <definedName name="_8iencb53q2i" localSheetId="20">'[5]wybrane dane finansowe 1'!#REF!</definedName>
    <definedName name="_8iencb53q2i" localSheetId="1">'[5]wybrane dane finansowe 1'!#REF!</definedName>
    <definedName name="_8iencb53q2i" localSheetId="4">'[5]wybrane dane finansowe 1'!#REF!</definedName>
    <definedName name="_8iencb53q2i" localSheetId="0">'[5]wybrane dane finansowe 1'!#REF!</definedName>
    <definedName name="_8iencb53q2i" localSheetId="3">'[5]wybrane dane finansowe 1'!#REF!</definedName>
    <definedName name="_8iencb53q2i" localSheetId="9">'[5]wybrane dane finansowe 1'!#REF!</definedName>
    <definedName name="_8iencb53q2i" localSheetId="15">'[5]wybrane dane finansowe 1'!#REF!</definedName>
    <definedName name="_8iencb53q2i">'[5]wybrane dane finansowe 1'!#REF!</definedName>
    <definedName name="_8iqvew4zl1i" localSheetId="20">'[5]wybrane dane finansowe 1'!#REF!</definedName>
    <definedName name="_8iqvew4zl1i" localSheetId="1">'[5]wybrane dane finansowe 1'!#REF!</definedName>
    <definedName name="_8iqvew4zl1i" localSheetId="4">'[5]wybrane dane finansowe 1'!#REF!</definedName>
    <definedName name="_8iqvew4zl1i" localSheetId="0">'[5]wybrane dane finansowe 1'!#REF!</definedName>
    <definedName name="_8iqvew4zl1i" localSheetId="3">'[5]wybrane dane finansowe 1'!#REF!</definedName>
    <definedName name="_8iqvew4zl1i" localSheetId="9">'[5]wybrane dane finansowe 1'!#REF!</definedName>
    <definedName name="_8iqvew4zl1i" localSheetId="15">'[5]wybrane dane finansowe 1'!#REF!</definedName>
    <definedName name="_8iqvew4zl1i">'[5]wybrane dane finansowe 1'!#REF!</definedName>
    <definedName name="_8jdwxz4y28" localSheetId="20">'[5]wybrane dane finansowe 1'!#REF!</definedName>
    <definedName name="_8jdwxz4y28" localSheetId="1">'[5]wybrane dane finansowe 1'!#REF!</definedName>
    <definedName name="_8jdwxz4y28" localSheetId="4">'[5]wybrane dane finansowe 1'!#REF!</definedName>
    <definedName name="_8jdwxz4y28" localSheetId="0">'[5]wybrane dane finansowe 1'!#REF!</definedName>
    <definedName name="_8jdwxz4y28" localSheetId="3">'[5]wybrane dane finansowe 1'!#REF!</definedName>
    <definedName name="_8jdwxz4y28" localSheetId="9">'[5]wybrane dane finansowe 1'!#REF!</definedName>
    <definedName name="_8jdwxz4y28" localSheetId="15">'[5]wybrane dane finansowe 1'!#REF!</definedName>
    <definedName name="_8jdwxz4y28">'[5]wybrane dane finansowe 1'!#REF!</definedName>
    <definedName name="_8kfjak5071k" localSheetId="20">'[5]wybrane dane finansowe 1'!#REF!</definedName>
    <definedName name="_8kfjak5071k" localSheetId="1">'[5]wybrane dane finansowe 1'!#REF!</definedName>
    <definedName name="_8kfjak5071k" localSheetId="4">'[5]wybrane dane finansowe 1'!#REF!</definedName>
    <definedName name="_8kfjak5071k" localSheetId="0">'[5]wybrane dane finansowe 1'!#REF!</definedName>
    <definedName name="_8kfjak5071k" localSheetId="3">'[5]wybrane dane finansowe 1'!#REF!</definedName>
    <definedName name="_8kfjak5071k" localSheetId="9">'[5]wybrane dane finansowe 1'!#REF!</definedName>
    <definedName name="_8kfjak5071k" localSheetId="15">'[5]wybrane dane finansowe 1'!#REF!</definedName>
    <definedName name="_8kfjak5071k">'[5]wybrane dane finansowe 1'!#REF!</definedName>
    <definedName name="_8ld9ix54j26" localSheetId="20">'[5]wybrane dane finansowe 1'!#REF!</definedName>
    <definedName name="_8ld9ix54j26" localSheetId="1">'[5]wybrane dane finansowe 1'!#REF!</definedName>
    <definedName name="_8ld9ix54j26" localSheetId="4">'[5]wybrane dane finansowe 1'!#REF!</definedName>
    <definedName name="_8ld9ix54j26" localSheetId="0">'[5]wybrane dane finansowe 1'!#REF!</definedName>
    <definedName name="_8ld9ix54j26" localSheetId="3">'[5]wybrane dane finansowe 1'!#REF!</definedName>
    <definedName name="_8ld9ix54j26" localSheetId="9">'[5]wybrane dane finansowe 1'!#REF!</definedName>
    <definedName name="_8ld9ix54j26" localSheetId="15">'[5]wybrane dane finansowe 1'!#REF!</definedName>
    <definedName name="_8ld9ix54j26">'[5]wybrane dane finansowe 1'!#REF!</definedName>
    <definedName name="_8lym9g54jy" localSheetId="20">'[5]wybrane dane finansowe 1'!#REF!</definedName>
    <definedName name="_8lym9g54jy" localSheetId="1">'[5]wybrane dane finansowe 1'!#REF!</definedName>
    <definedName name="_8lym9g54jy" localSheetId="4">'[5]wybrane dane finansowe 1'!#REF!</definedName>
    <definedName name="_8lym9g54jy" localSheetId="0">'[5]wybrane dane finansowe 1'!#REF!</definedName>
    <definedName name="_8lym9g54jy" localSheetId="3">'[5]wybrane dane finansowe 1'!#REF!</definedName>
    <definedName name="_8lym9g54jy" localSheetId="9">'[5]wybrane dane finansowe 1'!#REF!</definedName>
    <definedName name="_8lym9g54jy" localSheetId="15">'[5]wybrane dane finansowe 1'!#REF!</definedName>
    <definedName name="_8lym9g54jy">'[5]wybrane dane finansowe 1'!#REF!</definedName>
    <definedName name="_8m5wdn4y21s" localSheetId="20">'[5]wybrane dane finansowe 1'!#REF!</definedName>
    <definedName name="_8m5wdn4y21s" localSheetId="1">'[5]wybrane dane finansowe 1'!#REF!</definedName>
    <definedName name="_8m5wdn4y21s" localSheetId="4">'[5]wybrane dane finansowe 1'!#REF!</definedName>
    <definedName name="_8m5wdn4y21s" localSheetId="0">'[5]wybrane dane finansowe 1'!#REF!</definedName>
    <definedName name="_8m5wdn4y21s" localSheetId="3">'[5]wybrane dane finansowe 1'!#REF!</definedName>
    <definedName name="_8m5wdn4y21s" localSheetId="9">'[5]wybrane dane finansowe 1'!#REF!</definedName>
    <definedName name="_8m5wdn4y21s" localSheetId="15">'[5]wybrane dane finansowe 1'!#REF!</definedName>
    <definedName name="_8m5wdn4y21s">'[5]wybrane dane finansowe 1'!#REF!</definedName>
    <definedName name="_8n28zj53q2b" localSheetId="20">'[5]wybrane dane finansowe 1'!#REF!</definedName>
    <definedName name="_8n28zj53q2b" localSheetId="1">'[5]wybrane dane finansowe 1'!#REF!</definedName>
    <definedName name="_8n28zj53q2b" localSheetId="4">'[5]wybrane dane finansowe 1'!#REF!</definedName>
    <definedName name="_8n28zj53q2b" localSheetId="0">'[5]wybrane dane finansowe 1'!#REF!</definedName>
    <definedName name="_8n28zj53q2b" localSheetId="3">'[5]wybrane dane finansowe 1'!#REF!</definedName>
    <definedName name="_8n28zj53q2b" localSheetId="9">'[5]wybrane dane finansowe 1'!#REF!</definedName>
    <definedName name="_8n28zj53q2b" localSheetId="15">'[5]wybrane dane finansowe 1'!#REF!</definedName>
    <definedName name="_8n28zj53q2b">'[5]wybrane dane finansowe 1'!#REF!</definedName>
    <definedName name="_8o3da25181t" localSheetId="20">'[5]wybrane dane finansowe 1'!#REF!</definedName>
    <definedName name="_8o3da25181t" localSheetId="1">'[5]wybrane dane finansowe 1'!#REF!</definedName>
    <definedName name="_8o3da25181t" localSheetId="4">'[5]wybrane dane finansowe 1'!#REF!</definedName>
    <definedName name="_8o3da25181t" localSheetId="0">'[5]wybrane dane finansowe 1'!#REF!</definedName>
    <definedName name="_8o3da25181t" localSheetId="3">'[5]wybrane dane finansowe 1'!#REF!</definedName>
    <definedName name="_8o3da25181t" localSheetId="9">'[5]wybrane dane finansowe 1'!#REF!</definedName>
    <definedName name="_8o3da25181t" localSheetId="15">'[5]wybrane dane finansowe 1'!#REF!</definedName>
    <definedName name="_8o3da25181t">'[5]wybrane dane finansowe 1'!#REF!</definedName>
    <definedName name="_8ockt153qg" localSheetId="20">'[5]wybrane dane finansowe 1'!#REF!</definedName>
    <definedName name="_8ockt153qg" localSheetId="1">'[5]wybrane dane finansowe 1'!#REF!</definedName>
    <definedName name="_8ockt153qg" localSheetId="4">'[5]wybrane dane finansowe 1'!#REF!</definedName>
    <definedName name="_8ockt153qg" localSheetId="0">'[5]wybrane dane finansowe 1'!#REF!</definedName>
    <definedName name="_8ockt153qg" localSheetId="3">'[5]wybrane dane finansowe 1'!#REF!</definedName>
    <definedName name="_8ockt153qg" localSheetId="9">'[5]wybrane dane finansowe 1'!#REF!</definedName>
    <definedName name="_8ockt153qg" localSheetId="15">'[5]wybrane dane finansowe 1'!#REF!</definedName>
    <definedName name="_8ockt153qg">'[5]wybrane dane finansowe 1'!#REF!</definedName>
    <definedName name="_8onocr4y232" localSheetId="20">'[5]wybrane dane finansowe 1'!#REF!</definedName>
    <definedName name="_8onocr4y232" localSheetId="1">'[5]wybrane dane finansowe 1'!#REF!</definedName>
    <definedName name="_8onocr4y232" localSheetId="4">'[5]wybrane dane finansowe 1'!#REF!</definedName>
    <definedName name="_8onocr4y232" localSheetId="0">'[5]wybrane dane finansowe 1'!#REF!</definedName>
    <definedName name="_8onocr4y232" localSheetId="3">'[5]wybrane dane finansowe 1'!#REF!</definedName>
    <definedName name="_8onocr4y232" localSheetId="9">'[5]wybrane dane finansowe 1'!#REF!</definedName>
    <definedName name="_8onocr4y232" localSheetId="15">'[5]wybrane dane finansowe 1'!#REF!</definedName>
    <definedName name="_8onocr4y232">'[5]wybrane dane finansowe 1'!#REF!</definedName>
    <definedName name="_8qgn4i4zlr" localSheetId="20">'[5]wybrane dane finansowe 1'!#REF!</definedName>
    <definedName name="_8qgn4i4zlr" localSheetId="1">'[5]wybrane dane finansowe 1'!#REF!</definedName>
    <definedName name="_8qgn4i4zlr" localSheetId="4">'[5]wybrane dane finansowe 1'!#REF!</definedName>
    <definedName name="_8qgn4i4zlr" localSheetId="0">'[5]wybrane dane finansowe 1'!#REF!</definedName>
    <definedName name="_8qgn4i4zlr" localSheetId="3">'[5]wybrane dane finansowe 1'!#REF!</definedName>
    <definedName name="_8qgn4i4zlr" localSheetId="9">'[5]wybrane dane finansowe 1'!#REF!</definedName>
    <definedName name="_8qgn4i4zlr" localSheetId="15">'[5]wybrane dane finansowe 1'!#REF!</definedName>
    <definedName name="_8qgn4i4zlr">'[5]wybrane dane finansowe 1'!#REF!</definedName>
    <definedName name="_8rrhn74y237" localSheetId="20">'[5]wybrane dane finansowe 1'!#REF!</definedName>
    <definedName name="_8rrhn74y237" localSheetId="1">'[5]wybrane dane finansowe 1'!#REF!</definedName>
    <definedName name="_8rrhn74y237" localSheetId="4">'[5]wybrane dane finansowe 1'!#REF!</definedName>
    <definedName name="_8rrhn74y237" localSheetId="0">'[5]wybrane dane finansowe 1'!#REF!</definedName>
    <definedName name="_8rrhn74y237" localSheetId="3">'[5]wybrane dane finansowe 1'!#REF!</definedName>
    <definedName name="_8rrhn74y237" localSheetId="9">'[5]wybrane dane finansowe 1'!#REF!</definedName>
    <definedName name="_8rrhn74y237" localSheetId="15">'[5]wybrane dane finansowe 1'!#REF!</definedName>
    <definedName name="_8rrhn74y237">'[5]wybrane dane finansowe 1'!#REF!</definedName>
    <definedName name="_8ruzvf54j20" localSheetId="20">'[5]wybrane dane finansowe 1'!#REF!</definedName>
    <definedName name="_8ruzvf54j20" localSheetId="1">'[5]wybrane dane finansowe 1'!#REF!</definedName>
    <definedName name="_8ruzvf54j20" localSheetId="4">'[5]wybrane dane finansowe 1'!#REF!</definedName>
    <definedName name="_8ruzvf54j20" localSheetId="0">'[5]wybrane dane finansowe 1'!#REF!</definedName>
    <definedName name="_8ruzvf54j20" localSheetId="3">'[5]wybrane dane finansowe 1'!#REF!</definedName>
    <definedName name="_8ruzvf54j20" localSheetId="9">'[5]wybrane dane finansowe 1'!#REF!</definedName>
    <definedName name="_8ruzvf54j20" localSheetId="15">'[5]wybrane dane finansowe 1'!#REF!</definedName>
    <definedName name="_8ruzvf54j20">'[5]wybrane dane finansowe 1'!#REF!</definedName>
    <definedName name="_8t3fqk51819" localSheetId="20">'[5]wybrane dane finansowe 1'!#REF!</definedName>
    <definedName name="_8t3fqk51819" localSheetId="1">'[5]wybrane dane finansowe 1'!#REF!</definedName>
    <definedName name="_8t3fqk51819" localSheetId="4">'[5]wybrane dane finansowe 1'!#REF!</definedName>
    <definedName name="_8t3fqk51819" localSheetId="0">'[5]wybrane dane finansowe 1'!#REF!</definedName>
    <definedName name="_8t3fqk51819" localSheetId="3">'[5]wybrane dane finansowe 1'!#REF!</definedName>
    <definedName name="_8t3fqk51819" localSheetId="9">'[5]wybrane dane finansowe 1'!#REF!</definedName>
    <definedName name="_8t3fqk51819" localSheetId="15">'[5]wybrane dane finansowe 1'!#REF!</definedName>
    <definedName name="_8t3fqk51819">'[5]wybrane dane finansowe 1'!#REF!</definedName>
    <definedName name="_8wici354j2k" localSheetId="20">'[5]wybrane dane finansowe 1'!#REF!</definedName>
    <definedName name="_8wici354j2k" localSheetId="1">'[5]wybrane dane finansowe 1'!#REF!</definedName>
    <definedName name="_8wici354j2k" localSheetId="4">'[5]wybrane dane finansowe 1'!#REF!</definedName>
    <definedName name="_8wici354j2k" localSheetId="0">'[5]wybrane dane finansowe 1'!#REF!</definedName>
    <definedName name="_8wici354j2k" localSheetId="3">'[5]wybrane dane finansowe 1'!#REF!</definedName>
    <definedName name="_8wici354j2k" localSheetId="9">'[5]wybrane dane finansowe 1'!#REF!</definedName>
    <definedName name="_8wici354j2k" localSheetId="15">'[5]wybrane dane finansowe 1'!#REF!</definedName>
    <definedName name="_8wici354j2k">'[5]wybrane dane finansowe 1'!#REF!</definedName>
    <definedName name="_9_____mota" localSheetId="0">#REF!</definedName>
    <definedName name="_92e7kj53q1i" localSheetId="20">'[5]wybrane dane finansowe 1'!#REF!</definedName>
    <definedName name="_92e7kj53q1i" localSheetId="1">'[5]wybrane dane finansowe 1'!#REF!</definedName>
    <definedName name="_92e7kj53q1i" localSheetId="4">'[5]wybrane dane finansowe 1'!#REF!</definedName>
    <definedName name="_92e7kj53q1i" localSheetId="0">'[5]wybrane dane finansowe 1'!#REF!</definedName>
    <definedName name="_92e7kj53q1i" localSheetId="3">'[5]wybrane dane finansowe 1'!#REF!</definedName>
    <definedName name="_92e7kj53q1i" localSheetId="9">'[5]wybrane dane finansowe 1'!#REF!</definedName>
    <definedName name="_92e7kj53q1i" localSheetId="15">'[5]wybrane dane finansowe 1'!#REF!</definedName>
    <definedName name="_92e7kj53q1i">'[5]wybrane dane finansowe 1'!#REF!</definedName>
    <definedName name="_92q6gz51818" localSheetId="20">'[5]wybrane dane finansowe 1'!#REF!</definedName>
    <definedName name="_92q6gz51818" localSheetId="1">'[5]wybrane dane finansowe 1'!#REF!</definedName>
    <definedName name="_92q6gz51818" localSheetId="4">'[5]wybrane dane finansowe 1'!#REF!</definedName>
    <definedName name="_92q6gz51818" localSheetId="0">'[5]wybrane dane finansowe 1'!#REF!</definedName>
    <definedName name="_92q6gz51818" localSheetId="3">'[5]wybrane dane finansowe 1'!#REF!</definedName>
    <definedName name="_92q6gz51818" localSheetId="9">'[5]wybrane dane finansowe 1'!#REF!</definedName>
    <definedName name="_92q6gz51818" localSheetId="15">'[5]wybrane dane finansowe 1'!#REF!</definedName>
    <definedName name="_92q6gz51818">'[5]wybrane dane finansowe 1'!#REF!</definedName>
    <definedName name="_931oqc50m28" localSheetId="20">'[5]wybrane dane finansowe 1'!#REF!</definedName>
    <definedName name="_931oqc50m28" localSheetId="1">'[5]wybrane dane finansowe 1'!#REF!</definedName>
    <definedName name="_931oqc50m28" localSheetId="4">'[5]wybrane dane finansowe 1'!#REF!</definedName>
    <definedName name="_931oqc50m28" localSheetId="0">'[5]wybrane dane finansowe 1'!#REF!</definedName>
    <definedName name="_931oqc50m28" localSheetId="3">'[5]wybrane dane finansowe 1'!#REF!</definedName>
    <definedName name="_931oqc50m28" localSheetId="9">'[5]wybrane dane finansowe 1'!#REF!</definedName>
    <definedName name="_931oqc50m28" localSheetId="15">'[5]wybrane dane finansowe 1'!#REF!</definedName>
    <definedName name="_931oqc50m28">'[5]wybrane dane finansowe 1'!#REF!</definedName>
    <definedName name="_940t3o518e" localSheetId="20">'[5]wybrane dane finansowe 1'!#REF!</definedName>
    <definedName name="_940t3o518e" localSheetId="1">'[5]wybrane dane finansowe 1'!#REF!</definedName>
    <definedName name="_940t3o518e" localSheetId="4">'[5]wybrane dane finansowe 1'!#REF!</definedName>
    <definedName name="_940t3o518e" localSheetId="0">'[5]wybrane dane finansowe 1'!#REF!</definedName>
    <definedName name="_940t3o518e" localSheetId="3">'[5]wybrane dane finansowe 1'!#REF!</definedName>
    <definedName name="_940t3o518e" localSheetId="9">'[5]wybrane dane finansowe 1'!#REF!</definedName>
    <definedName name="_940t3o518e" localSheetId="15">'[5]wybrane dane finansowe 1'!#REF!</definedName>
    <definedName name="_940t3o518e">'[5]wybrane dane finansowe 1'!#REF!</definedName>
    <definedName name="_973bfx4y22s" localSheetId="20">'[5]wybrane dane finansowe 1'!#REF!</definedName>
    <definedName name="_973bfx4y22s" localSheetId="1">'[5]wybrane dane finansowe 1'!#REF!</definedName>
    <definedName name="_973bfx4y22s" localSheetId="4">'[5]wybrane dane finansowe 1'!#REF!</definedName>
    <definedName name="_973bfx4y22s" localSheetId="0">'[5]wybrane dane finansowe 1'!#REF!</definedName>
    <definedName name="_973bfx4y22s" localSheetId="3">'[5]wybrane dane finansowe 1'!#REF!</definedName>
    <definedName name="_973bfx4y22s" localSheetId="9">'[5]wybrane dane finansowe 1'!#REF!</definedName>
    <definedName name="_973bfx4y22s" localSheetId="15">'[5]wybrane dane finansowe 1'!#REF!</definedName>
    <definedName name="_973bfx4y22s">'[5]wybrane dane finansowe 1'!#REF!</definedName>
    <definedName name="_9cqbv74y21l" localSheetId="20">'[5]wybrane dane finansowe 1'!#REF!</definedName>
    <definedName name="_9cqbv74y21l" localSheetId="1">'[5]wybrane dane finansowe 1'!#REF!</definedName>
    <definedName name="_9cqbv74y21l" localSheetId="4">'[5]wybrane dane finansowe 1'!#REF!</definedName>
    <definedName name="_9cqbv74y21l" localSheetId="0">'[5]wybrane dane finansowe 1'!#REF!</definedName>
    <definedName name="_9cqbv74y21l" localSheetId="3">'[5]wybrane dane finansowe 1'!#REF!</definedName>
    <definedName name="_9cqbv74y21l" localSheetId="9">'[5]wybrane dane finansowe 1'!#REF!</definedName>
    <definedName name="_9cqbv74y21l" localSheetId="15">'[5]wybrane dane finansowe 1'!#REF!</definedName>
    <definedName name="_9cqbv74y21l">'[5]wybrane dane finansowe 1'!#REF!</definedName>
    <definedName name="_9fzab95181u" localSheetId="20">'[5]wybrane dane finansowe 1'!#REF!</definedName>
    <definedName name="_9fzab95181u" localSheetId="1">'[5]wybrane dane finansowe 1'!#REF!</definedName>
    <definedName name="_9fzab95181u" localSheetId="4">'[5]wybrane dane finansowe 1'!#REF!</definedName>
    <definedName name="_9fzab95181u" localSheetId="0">'[5]wybrane dane finansowe 1'!#REF!</definedName>
    <definedName name="_9fzab95181u" localSheetId="3">'[5]wybrane dane finansowe 1'!#REF!</definedName>
    <definedName name="_9fzab95181u" localSheetId="9">'[5]wybrane dane finansowe 1'!#REF!</definedName>
    <definedName name="_9fzab95181u" localSheetId="15">'[5]wybrane dane finansowe 1'!#REF!</definedName>
    <definedName name="_9fzab95181u">'[5]wybrane dane finansowe 1'!#REF!</definedName>
    <definedName name="_9j2fbv507r" localSheetId="20">'[5]wybrane dane finansowe 1'!#REF!</definedName>
    <definedName name="_9j2fbv507r" localSheetId="1">'[5]wybrane dane finansowe 1'!#REF!</definedName>
    <definedName name="_9j2fbv507r" localSheetId="4">'[5]wybrane dane finansowe 1'!#REF!</definedName>
    <definedName name="_9j2fbv507r" localSheetId="0">'[5]wybrane dane finansowe 1'!#REF!</definedName>
    <definedName name="_9j2fbv507r" localSheetId="3">'[5]wybrane dane finansowe 1'!#REF!</definedName>
    <definedName name="_9j2fbv507r" localSheetId="9">'[5]wybrane dane finansowe 1'!#REF!</definedName>
    <definedName name="_9j2fbv507r" localSheetId="15">'[5]wybrane dane finansowe 1'!#REF!</definedName>
    <definedName name="_9j2fbv507r">'[5]wybrane dane finansowe 1'!#REF!</definedName>
    <definedName name="_9ka1b453q20" localSheetId="20">'[5]wybrane dane finansowe 1'!#REF!</definedName>
    <definedName name="_9ka1b453q20" localSheetId="1">'[5]wybrane dane finansowe 1'!#REF!</definedName>
    <definedName name="_9ka1b453q20" localSheetId="4">'[5]wybrane dane finansowe 1'!#REF!</definedName>
    <definedName name="_9ka1b453q20" localSheetId="0">'[5]wybrane dane finansowe 1'!#REF!</definedName>
    <definedName name="_9ka1b453q20" localSheetId="3">'[5]wybrane dane finansowe 1'!#REF!</definedName>
    <definedName name="_9ka1b453q20" localSheetId="9">'[5]wybrane dane finansowe 1'!#REF!</definedName>
    <definedName name="_9ka1b453q20" localSheetId="15">'[5]wybrane dane finansowe 1'!#REF!</definedName>
    <definedName name="_9ka1b453q20">'[5]wybrane dane finansowe 1'!#REF!</definedName>
    <definedName name="_9obk1g4x9f" localSheetId="20">#REF!</definedName>
    <definedName name="_9obk1g4x9f" localSheetId="1">#REF!</definedName>
    <definedName name="_9obk1g4x9f" localSheetId="3">#REF!</definedName>
    <definedName name="_9obk1g4x9f" localSheetId="9">#REF!</definedName>
    <definedName name="_9obk1g4x9f">#REF!</definedName>
    <definedName name="_9uhxjw4y2k" localSheetId="20">'[5]wybrane dane finansowe 1'!#REF!</definedName>
    <definedName name="_9uhxjw4y2k" localSheetId="1">'[5]wybrane dane finansowe 1'!#REF!</definedName>
    <definedName name="_9uhxjw4y2k" localSheetId="4">'[5]wybrane dane finansowe 1'!#REF!</definedName>
    <definedName name="_9uhxjw4y2k" localSheetId="0">'[5]wybrane dane finansowe 1'!#REF!</definedName>
    <definedName name="_9uhxjw4y2k" localSheetId="3">'[5]wybrane dane finansowe 1'!#REF!</definedName>
    <definedName name="_9uhxjw4y2k" localSheetId="9">'[5]wybrane dane finansowe 1'!#REF!</definedName>
    <definedName name="_9uhxjw4y2k" localSheetId="15">'[5]wybrane dane finansowe 1'!#REF!</definedName>
    <definedName name="_9uhxjw4y2k">'[5]wybrane dane finansowe 1'!#REF!</definedName>
    <definedName name="_9uombz4x98" localSheetId="20">#REF!</definedName>
    <definedName name="_9uombz4x98" localSheetId="1">#REF!</definedName>
    <definedName name="_9uombz4x98" localSheetId="3">#REF!</definedName>
    <definedName name="_9uombz4x98" localSheetId="9">#REF!</definedName>
    <definedName name="_9uombz4x98">#REF!</definedName>
    <definedName name="_9xtk0n507l" localSheetId="20">'[5]wybrane dane finansowe 1'!#REF!</definedName>
    <definedName name="_9xtk0n507l" localSheetId="1">'[5]wybrane dane finansowe 1'!#REF!</definedName>
    <definedName name="_9xtk0n507l" localSheetId="4">'[5]wybrane dane finansowe 1'!#REF!</definedName>
    <definedName name="_9xtk0n507l" localSheetId="0">'[5]wybrane dane finansowe 1'!#REF!</definedName>
    <definedName name="_9xtk0n507l" localSheetId="3">'[5]wybrane dane finansowe 1'!#REF!</definedName>
    <definedName name="_9xtk0n507l" localSheetId="9">'[5]wybrane dane finansowe 1'!#REF!</definedName>
    <definedName name="_9xtk0n507l" localSheetId="15">'[5]wybrane dane finansowe 1'!#REF!</definedName>
    <definedName name="_9xtk0n507l">'[5]wybrane dane finansowe 1'!#REF!</definedName>
    <definedName name="_a09hj153619" localSheetId="20">'[5]wybrane dane finansowe 1'!#REF!</definedName>
    <definedName name="_a09hj153619" localSheetId="1">'[5]wybrane dane finansowe 1'!#REF!</definedName>
    <definedName name="_a09hj153619" localSheetId="4">'[5]wybrane dane finansowe 1'!#REF!</definedName>
    <definedName name="_a09hj153619" localSheetId="0">'[5]wybrane dane finansowe 1'!#REF!</definedName>
    <definedName name="_a09hj153619" localSheetId="3">'[5]wybrane dane finansowe 1'!#REF!</definedName>
    <definedName name="_a09hj153619" localSheetId="9">'[5]wybrane dane finansowe 1'!#REF!</definedName>
    <definedName name="_a09hj153619" localSheetId="15">'[5]wybrane dane finansowe 1'!#REF!</definedName>
    <definedName name="_a09hj153619">'[5]wybrane dane finansowe 1'!#REF!</definedName>
    <definedName name="_a2y7hx4y22v" localSheetId="20">'[5]wybrane dane finansowe 1'!#REF!</definedName>
    <definedName name="_a2y7hx4y22v" localSheetId="1">'[5]wybrane dane finansowe 1'!#REF!</definedName>
    <definedName name="_a2y7hx4y22v" localSheetId="4">'[5]wybrane dane finansowe 1'!#REF!</definedName>
    <definedName name="_a2y7hx4y22v" localSheetId="0">'[5]wybrane dane finansowe 1'!#REF!</definedName>
    <definedName name="_a2y7hx4y22v" localSheetId="3">'[5]wybrane dane finansowe 1'!#REF!</definedName>
    <definedName name="_a2y7hx4y22v" localSheetId="9">'[5]wybrane dane finansowe 1'!#REF!</definedName>
    <definedName name="_a2y7hx4y22v" localSheetId="15">'[5]wybrane dane finansowe 1'!#REF!</definedName>
    <definedName name="_a2y7hx4y22v">'[5]wybrane dane finansowe 1'!#REF!</definedName>
    <definedName name="_a3fjmr5071g" localSheetId="20">'[5]wybrane dane finansowe 1'!#REF!</definedName>
    <definedName name="_a3fjmr5071g" localSheetId="1">'[5]wybrane dane finansowe 1'!#REF!</definedName>
    <definedName name="_a3fjmr5071g" localSheetId="4">'[5]wybrane dane finansowe 1'!#REF!</definedName>
    <definedName name="_a3fjmr5071g" localSheetId="0">'[5]wybrane dane finansowe 1'!#REF!</definedName>
    <definedName name="_a3fjmr5071g" localSheetId="3">'[5]wybrane dane finansowe 1'!#REF!</definedName>
    <definedName name="_a3fjmr5071g" localSheetId="9">'[5]wybrane dane finansowe 1'!#REF!</definedName>
    <definedName name="_a3fjmr5071g" localSheetId="15">'[5]wybrane dane finansowe 1'!#REF!</definedName>
    <definedName name="_a3fjmr5071g">'[5]wybrane dane finansowe 1'!#REF!</definedName>
    <definedName name="_a55tnw54j25" localSheetId="20">'[5]wybrane dane finansowe 1'!#REF!</definedName>
    <definedName name="_a55tnw54j25" localSheetId="1">'[5]wybrane dane finansowe 1'!#REF!</definedName>
    <definedName name="_a55tnw54j25" localSheetId="4">'[5]wybrane dane finansowe 1'!#REF!</definedName>
    <definedName name="_a55tnw54j25" localSheetId="0">'[5]wybrane dane finansowe 1'!#REF!</definedName>
    <definedName name="_a55tnw54j25" localSheetId="3">'[5]wybrane dane finansowe 1'!#REF!</definedName>
    <definedName name="_a55tnw54j25" localSheetId="9">'[5]wybrane dane finansowe 1'!#REF!</definedName>
    <definedName name="_a55tnw54j25" localSheetId="15">'[5]wybrane dane finansowe 1'!#REF!</definedName>
    <definedName name="_a55tnw54j25">'[5]wybrane dane finansowe 1'!#REF!</definedName>
    <definedName name="_a854yq54j2c" localSheetId="20">'[5]wybrane dane finansowe 1'!#REF!</definedName>
    <definedName name="_a854yq54j2c" localSheetId="1">'[5]wybrane dane finansowe 1'!#REF!</definedName>
    <definedName name="_a854yq54j2c" localSheetId="4">'[5]wybrane dane finansowe 1'!#REF!</definedName>
    <definedName name="_a854yq54j2c" localSheetId="0">'[5]wybrane dane finansowe 1'!#REF!</definedName>
    <definedName name="_a854yq54j2c" localSheetId="3">'[5]wybrane dane finansowe 1'!#REF!</definedName>
    <definedName name="_a854yq54j2c" localSheetId="9">'[5]wybrane dane finansowe 1'!#REF!</definedName>
    <definedName name="_a854yq54j2c" localSheetId="15">'[5]wybrane dane finansowe 1'!#REF!</definedName>
    <definedName name="_a854yq54j2c">'[5]wybrane dane finansowe 1'!#REF!</definedName>
    <definedName name="_a9nai354ja" localSheetId="20">'[5]wybrane dane finansowe 1'!#REF!</definedName>
    <definedName name="_a9nai354ja" localSheetId="1">'[5]wybrane dane finansowe 1'!#REF!</definedName>
    <definedName name="_a9nai354ja" localSheetId="4">'[5]wybrane dane finansowe 1'!#REF!</definedName>
    <definedName name="_a9nai354ja" localSheetId="0">'[5]wybrane dane finansowe 1'!#REF!</definedName>
    <definedName name="_a9nai354ja" localSheetId="3">'[5]wybrane dane finansowe 1'!#REF!</definedName>
    <definedName name="_a9nai354ja" localSheetId="9">'[5]wybrane dane finansowe 1'!#REF!</definedName>
    <definedName name="_a9nai354ja" localSheetId="15">'[5]wybrane dane finansowe 1'!#REF!</definedName>
    <definedName name="_a9nai354ja">'[5]wybrane dane finansowe 1'!#REF!</definedName>
    <definedName name="_aa97mp53q1c" localSheetId="20">'[5]wybrane dane finansowe 1'!#REF!</definedName>
    <definedName name="_aa97mp53q1c" localSheetId="1">'[5]wybrane dane finansowe 1'!#REF!</definedName>
    <definedName name="_aa97mp53q1c" localSheetId="4">'[5]wybrane dane finansowe 1'!#REF!</definedName>
    <definedName name="_aa97mp53q1c" localSheetId="0">'[5]wybrane dane finansowe 1'!#REF!</definedName>
    <definedName name="_aa97mp53q1c" localSheetId="3">'[5]wybrane dane finansowe 1'!#REF!</definedName>
    <definedName name="_aa97mp53q1c" localSheetId="9">'[5]wybrane dane finansowe 1'!#REF!</definedName>
    <definedName name="_aa97mp53q1c" localSheetId="15">'[5]wybrane dane finansowe 1'!#REF!</definedName>
    <definedName name="_aa97mp53q1c">'[5]wybrane dane finansowe 1'!#REF!</definedName>
    <definedName name="_ab4xfo54jw" localSheetId="20">'[5]wybrane dane finansowe 1'!#REF!</definedName>
    <definedName name="_ab4xfo54jw" localSheetId="1">'[5]wybrane dane finansowe 1'!#REF!</definedName>
    <definedName name="_ab4xfo54jw" localSheetId="4">'[5]wybrane dane finansowe 1'!#REF!</definedName>
    <definedName name="_ab4xfo54jw" localSheetId="0">'[5]wybrane dane finansowe 1'!#REF!</definedName>
    <definedName name="_ab4xfo54jw" localSheetId="3">'[5]wybrane dane finansowe 1'!#REF!</definedName>
    <definedName name="_ab4xfo54jw" localSheetId="9">'[5]wybrane dane finansowe 1'!#REF!</definedName>
    <definedName name="_ab4xfo54jw" localSheetId="15">'[5]wybrane dane finansowe 1'!#REF!</definedName>
    <definedName name="_ab4xfo54jw">'[5]wybrane dane finansowe 1'!#REF!</definedName>
    <definedName name="_abref054j1s" localSheetId="20">'[5]wybrane dane finansowe 1'!#REF!</definedName>
    <definedName name="_abref054j1s" localSheetId="1">'[5]wybrane dane finansowe 1'!#REF!</definedName>
    <definedName name="_abref054j1s" localSheetId="4">'[5]wybrane dane finansowe 1'!#REF!</definedName>
    <definedName name="_abref054j1s" localSheetId="0">'[5]wybrane dane finansowe 1'!#REF!</definedName>
    <definedName name="_abref054j1s" localSheetId="3">'[5]wybrane dane finansowe 1'!#REF!</definedName>
    <definedName name="_abref054j1s" localSheetId="9">'[5]wybrane dane finansowe 1'!#REF!</definedName>
    <definedName name="_abref054j1s" localSheetId="15">'[5]wybrane dane finansowe 1'!#REF!</definedName>
    <definedName name="_abref054j1s">'[5]wybrane dane finansowe 1'!#REF!</definedName>
    <definedName name="_ac25lb50mc" localSheetId="20">'[5]wybrane dane finansowe 1'!#REF!</definedName>
    <definedName name="_ac25lb50mc" localSheetId="1">'[5]wybrane dane finansowe 1'!#REF!</definedName>
    <definedName name="_ac25lb50mc" localSheetId="4">'[5]wybrane dane finansowe 1'!#REF!</definedName>
    <definedName name="_ac25lb50mc" localSheetId="0">'[5]wybrane dane finansowe 1'!#REF!</definedName>
    <definedName name="_ac25lb50mc" localSheetId="3">'[5]wybrane dane finansowe 1'!#REF!</definedName>
    <definedName name="_ac25lb50mc" localSheetId="9">'[5]wybrane dane finansowe 1'!#REF!</definedName>
    <definedName name="_ac25lb50mc" localSheetId="15">'[5]wybrane dane finansowe 1'!#REF!</definedName>
    <definedName name="_ac25lb50mc">'[5]wybrane dane finansowe 1'!#REF!</definedName>
    <definedName name="_add58f54j2d" localSheetId="20">'[5]wybrane dane finansowe 1'!#REF!</definedName>
    <definedName name="_add58f54j2d" localSheetId="1">'[5]wybrane dane finansowe 1'!#REF!</definedName>
    <definedName name="_add58f54j2d" localSheetId="4">'[5]wybrane dane finansowe 1'!#REF!</definedName>
    <definedName name="_add58f54j2d" localSheetId="0">'[5]wybrane dane finansowe 1'!#REF!</definedName>
    <definedName name="_add58f54j2d" localSheetId="3">'[5]wybrane dane finansowe 1'!#REF!</definedName>
    <definedName name="_add58f54j2d" localSheetId="9">'[5]wybrane dane finansowe 1'!#REF!</definedName>
    <definedName name="_add58f54j2d" localSheetId="15">'[5]wybrane dane finansowe 1'!#REF!</definedName>
    <definedName name="_add58f54j2d">'[5]wybrane dane finansowe 1'!#REF!</definedName>
    <definedName name="_adnssb4y213" localSheetId="20">'[5]wybrane dane finansowe 1'!#REF!</definedName>
    <definedName name="_adnssb4y213" localSheetId="1">'[5]wybrane dane finansowe 1'!#REF!</definedName>
    <definedName name="_adnssb4y213" localSheetId="4">'[5]wybrane dane finansowe 1'!#REF!</definedName>
    <definedName name="_adnssb4y213" localSheetId="0">'[5]wybrane dane finansowe 1'!#REF!</definedName>
    <definedName name="_adnssb4y213" localSheetId="3">'[5]wybrane dane finansowe 1'!#REF!</definedName>
    <definedName name="_adnssb4y213" localSheetId="9">'[5]wybrane dane finansowe 1'!#REF!</definedName>
    <definedName name="_adnssb4y213" localSheetId="15">'[5]wybrane dane finansowe 1'!#REF!</definedName>
    <definedName name="_adnssb4y213">'[5]wybrane dane finansowe 1'!#REF!</definedName>
    <definedName name="_ah6z4b54j1a" localSheetId="20">'[5]wybrane dane finansowe 1'!#REF!</definedName>
    <definedName name="_ah6z4b54j1a" localSheetId="1">'[5]wybrane dane finansowe 1'!#REF!</definedName>
    <definedName name="_ah6z4b54j1a" localSheetId="4">'[5]wybrane dane finansowe 1'!#REF!</definedName>
    <definedName name="_ah6z4b54j1a" localSheetId="0">'[5]wybrane dane finansowe 1'!#REF!</definedName>
    <definedName name="_ah6z4b54j1a" localSheetId="3">'[5]wybrane dane finansowe 1'!#REF!</definedName>
    <definedName name="_ah6z4b54j1a" localSheetId="9">'[5]wybrane dane finansowe 1'!#REF!</definedName>
    <definedName name="_ah6z4b54j1a" localSheetId="15">'[5]wybrane dane finansowe 1'!#REF!</definedName>
    <definedName name="_ah6z4b54j1a">'[5]wybrane dane finansowe 1'!#REF!</definedName>
    <definedName name="_alg88351po" localSheetId="20">'[5]wybrane dane finansowe 1'!#REF!</definedName>
    <definedName name="_alg88351po" localSheetId="1">'[5]wybrane dane finansowe 1'!#REF!</definedName>
    <definedName name="_alg88351po" localSheetId="4">'[5]wybrane dane finansowe 1'!#REF!</definedName>
    <definedName name="_alg88351po" localSheetId="0">'[5]wybrane dane finansowe 1'!#REF!</definedName>
    <definedName name="_alg88351po" localSheetId="3">'[5]wybrane dane finansowe 1'!#REF!</definedName>
    <definedName name="_alg88351po" localSheetId="9">'[5]wybrane dane finansowe 1'!#REF!</definedName>
    <definedName name="_alg88351po" localSheetId="15">'[5]wybrane dane finansowe 1'!#REF!</definedName>
    <definedName name="_alg88351po">'[5]wybrane dane finansowe 1'!#REF!</definedName>
    <definedName name="_ALI1" localSheetId="20">#REF!</definedName>
    <definedName name="_ALI1" localSheetId="1">#REF!</definedName>
    <definedName name="_ALI1" localSheetId="3">#REF!</definedName>
    <definedName name="_ALI1" localSheetId="9">#REF!</definedName>
    <definedName name="_ALI1">#REF!</definedName>
    <definedName name="_ALI2" localSheetId="20">#REF!</definedName>
    <definedName name="_ALI2" localSheetId="1">#REF!</definedName>
    <definedName name="_ALI2" localSheetId="3">#REF!</definedName>
    <definedName name="_ALI2" localSheetId="9">#REF!</definedName>
    <definedName name="_ALI2">#REF!</definedName>
    <definedName name="_alm9sd507b" localSheetId="20">'[5]wybrane dane finansowe 1'!#REF!</definedName>
    <definedName name="_alm9sd507b" localSheetId="1">'[5]wybrane dane finansowe 1'!#REF!</definedName>
    <definedName name="_alm9sd507b" localSheetId="4">'[5]wybrane dane finansowe 1'!#REF!</definedName>
    <definedName name="_alm9sd507b" localSheetId="0">'[5]wybrane dane finansowe 1'!#REF!</definedName>
    <definedName name="_alm9sd507b" localSheetId="3">'[5]wybrane dane finansowe 1'!#REF!</definedName>
    <definedName name="_alm9sd507b" localSheetId="9">'[5]wybrane dane finansowe 1'!#REF!</definedName>
    <definedName name="_alm9sd507b" localSheetId="15">'[5]wybrane dane finansowe 1'!#REF!</definedName>
    <definedName name="_alm9sd507b">'[5]wybrane dane finansowe 1'!#REF!</definedName>
    <definedName name="_AMI1" localSheetId="20">#REF!</definedName>
    <definedName name="_AMI1" localSheetId="1">#REF!</definedName>
    <definedName name="_AMI1" localSheetId="3">#REF!</definedName>
    <definedName name="_AMI1" localSheetId="9">#REF!</definedName>
    <definedName name="_AMI1">#REF!</definedName>
    <definedName name="_AMI2" localSheetId="20">#REF!</definedName>
    <definedName name="_AMI2" localSheetId="1">#REF!</definedName>
    <definedName name="_AMI2" localSheetId="3">#REF!</definedName>
    <definedName name="_AMI2" localSheetId="9">#REF!</definedName>
    <definedName name="_AMI2">#REF!</definedName>
    <definedName name="_ano1or507a" localSheetId="20">'[5]wybrane dane finansowe 1'!#REF!</definedName>
    <definedName name="_ano1or507a" localSheetId="1">'[5]wybrane dane finansowe 1'!#REF!</definedName>
    <definedName name="_ano1or507a" localSheetId="4">'[5]wybrane dane finansowe 1'!#REF!</definedName>
    <definedName name="_ano1or507a" localSheetId="0">'[5]wybrane dane finansowe 1'!#REF!</definedName>
    <definedName name="_ano1or507a" localSheetId="3">'[5]wybrane dane finansowe 1'!#REF!</definedName>
    <definedName name="_ano1or507a" localSheetId="9">'[5]wybrane dane finansowe 1'!#REF!</definedName>
    <definedName name="_ano1or507a" localSheetId="15">'[5]wybrane dane finansowe 1'!#REF!</definedName>
    <definedName name="_ano1or507a">'[5]wybrane dane finansowe 1'!#REF!</definedName>
    <definedName name="_AOI1" localSheetId="20">#REF!</definedName>
    <definedName name="_AOI1" localSheetId="1">#REF!</definedName>
    <definedName name="_AOI1" localSheetId="3">#REF!</definedName>
    <definedName name="_AOI1" localSheetId="9">#REF!</definedName>
    <definedName name="_AOI1">#REF!</definedName>
    <definedName name="_AOI2" localSheetId="20">#REF!</definedName>
    <definedName name="_AOI2" localSheetId="1">#REF!</definedName>
    <definedName name="_AOI2" localSheetId="3">#REF!</definedName>
    <definedName name="_AOI2" localSheetId="9">#REF!</definedName>
    <definedName name="_AOI2">#REF!</definedName>
    <definedName name="_aplzg65181k" localSheetId="20">'[5]wybrane dane finansowe 1'!#REF!</definedName>
    <definedName name="_aplzg65181k" localSheetId="1">'[5]wybrane dane finansowe 1'!#REF!</definedName>
    <definedName name="_aplzg65181k" localSheetId="4">'[5]wybrane dane finansowe 1'!#REF!</definedName>
    <definedName name="_aplzg65181k" localSheetId="0">'[5]wybrane dane finansowe 1'!#REF!</definedName>
    <definedName name="_aplzg65181k" localSheetId="3">'[5]wybrane dane finansowe 1'!#REF!</definedName>
    <definedName name="_aplzg65181k" localSheetId="9">'[5]wybrane dane finansowe 1'!#REF!</definedName>
    <definedName name="_aplzg65181k" localSheetId="15">'[5]wybrane dane finansowe 1'!#REF!</definedName>
    <definedName name="_aplzg65181k">'[5]wybrane dane finansowe 1'!#REF!</definedName>
    <definedName name="_aq9xl24ysj" localSheetId="20">'[5]wybrane dane finansowe 1'!#REF!</definedName>
    <definedName name="_aq9xl24ysj" localSheetId="1">'[5]wybrane dane finansowe 1'!#REF!</definedName>
    <definedName name="_aq9xl24ysj" localSheetId="4">'[5]wybrane dane finansowe 1'!#REF!</definedName>
    <definedName name="_aq9xl24ysj" localSheetId="0">'[5]wybrane dane finansowe 1'!#REF!</definedName>
    <definedName name="_aq9xl24ysj" localSheetId="3">'[5]wybrane dane finansowe 1'!#REF!</definedName>
    <definedName name="_aq9xl24ysj" localSheetId="9">'[5]wybrane dane finansowe 1'!#REF!</definedName>
    <definedName name="_aq9xl24ysj" localSheetId="15">'[5]wybrane dane finansowe 1'!#REF!</definedName>
    <definedName name="_aq9xl24ysj">'[5]wybrane dane finansowe 1'!#REF!</definedName>
    <definedName name="_aqazn654jd" localSheetId="20">'[5]wybrane dane finansowe 1'!#REF!</definedName>
    <definedName name="_aqazn654jd" localSheetId="1">'[5]wybrane dane finansowe 1'!#REF!</definedName>
    <definedName name="_aqazn654jd" localSheetId="4">'[5]wybrane dane finansowe 1'!#REF!</definedName>
    <definedName name="_aqazn654jd" localSheetId="0">'[5]wybrane dane finansowe 1'!#REF!</definedName>
    <definedName name="_aqazn654jd" localSheetId="3">'[5]wybrane dane finansowe 1'!#REF!</definedName>
    <definedName name="_aqazn654jd" localSheetId="9">'[5]wybrane dane finansowe 1'!#REF!</definedName>
    <definedName name="_aqazn654jd" localSheetId="15">'[5]wybrane dane finansowe 1'!#REF!</definedName>
    <definedName name="_aqazn654jd">'[5]wybrane dane finansowe 1'!#REF!</definedName>
    <definedName name="_au9s9051821" localSheetId="20">'[5]wybrane dane finansowe 1'!#REF!</definedName>
    <definedName name="_au9s9051821" localSheetId="1">'[5]wybrane dane finansowe 1'!#REF!</definedName>
    <definedName name="_au9s9051821" localSheetId="4">'[5]wybrane dane finansowe 1'!#REF!</definedName>
    <definedName name="_au9s9051821" localSheetId="0">'[5]wybrane dane finansowe 1'!#REF!</definedName>
    <definedName name="_au9s9051821" localSheetId="3">'[5]wybrane dane finansowe 1'!#REF!</definedName>
    <definedName name="_au9s9051821" localSheetId="9">'[5]wybrane dane finansowe 1'!#REF!</definedName>
    <definedName name="_au9s9051821" localSheetId="15">'[5]wybrane dane finansowe 1'!#REF!</definedName>
    <definedName name="_au9s9051821">'[5]wybrane dane finansowe 1'!#REF!</definedName>
    <definedName name="_ax1feu4zlj" localSheetId="20">'[5]wybrane dane finansowe 1'!#REF!</definedName>
    <definedName name="_ax1feu4zlj" localSheetId="1">'[5]wybrane dane finansowe 1'!#REF!</definedName>
    <definedName name="_ax1feu4zlj" localSheetId="4">'[5]wybrane dane finansowe 1'!#REF!</definedName>
    <definedName name="_ax1feu4zlj" localSheetId="0">'[5]wybrane dane finansowe 1'!#REF!</definedName>
    <definedName name="_ax1feu4zlj" localSheetId="3">'[5]wybrane dane finansowe 1'!#REF!</definedName>
    <definedName name="_ax1feu4zlj" localSheetId="9">'[5]wybrane dane finansowe 1'!#REF!</definedName>
    <definedName name="_ax1feu4zlj" localSheetId="15">'[5]wybrane dane finansowe 1'!#REF!</definedName>
    <definedName name="_ax1feu4zlj">'[5]wybrane dane finansowe 1'!#REF!</definedName>
    <definedName name="_ay1qzp4zl1o" localSheetId="20">'[5]wybrane dane finansowe 1'!#REF!</definedName>
    <definedName name="_ay1qzp4zl1o" localSheetId="1">'[5]wybrane dane finansowe 1'!#REF!</definedName>
    <definedName name="_ay1qzp4zl1o" localSheetId="4">'[5]wybrane dane finansowe 1'!#REF!</definedName>
    <definedName name="_ay1qzp4zl1o" localSheetId="0">'[5]wybrane dane finansowe 1'!#REF!</definedName>
    <definedName name="_ay1qzp4zl1o" localSheetId="3">'[5]wybrane dane finansowe 1'!#REF!</definedName>
    <definedName name="_ay1qzp4zl1o" localSheetId="9">'[5]wybrane dane finansowe 1'!#REF!</definedName>
    <definedName name="_ay1qzp4zl1o" localSheetId="15">'[5]wybrane dane finansowe 1'!#REF!</definedName>
    <definedName name="_ay1qzp4zl1o">'[5]wybrane dane finansowe 1'!#REF!</definedName>
    <definedName name="_az9g1_95hezpfuu2" localSheetId="20">'[5]wybrane dane finansowe 1'!#REF!</definedName>
    <definedName name="_az9g1_95hezpfuu2" localSheetId="1">'[5]wybrane dane finansowe 1'!#REF!</definedName>
    <definedName name="_az9g1_95hezpfuu2" localSheetId="4">'[5]wybrane dane finansowe 1'!#REF!</definedName>
    <definedName name="_az9g1_95hezpfuu2" localSheetId="0">'[5]wybrane dane finansowe 1'!#REF!</definedName>
    <definedName name="_az9g1_95hezpfuu2" localSheetId="3">'[5]wybrane dane finansowe 1'!#REF!</definedName>
    <definedName name="_az9g1_95hezpfuu2" localSheetId="9">'[5]wybrane dane finansowe 1'!#REF!</definedName>
    <definedName name="_az9g1_95hezpfuu2" localSheetId="15">'[5]wybrane dane finansowe 1'!#REF!</definedName>
    <definedName name="_az9g1_95hezpfuu2">'[5]wybrane dane finansowe 1'!#REF!</definedName>
    <definedName name="_az9hi34zl19" localSheetId="20">'[5]wybrane dane finansowe 1'!#REF!</definedName>
    <definedName name="_az9hi34zl19" localSheetId="1">'[5]wybrane dane finansowe 1'!#REF!</definedName>
    <definedName name="_az9hi34zl19" localSheetId="4">'[5]wybrane dane finansowe 1'!#REF!</definedName>
    <definedName name="_az9hi34zl19" localSheetId="0">'[5]wybrane dane finansowe 1'!#REF!</definedName>
    <definedName name="_az9hi34zl19" localSheetId="3">'[5]wybrane dane finansowe 1'!#REF!</definedName>
    <definedName name="_az9hi34zl19" localSheetId="9">'[5]wybrane dane finansowe 1'!#REF!</definedName>
    <definedName name="_az9hi34zl19" localSheetId="15">'[5]wybrane dane finansowe 1'!#REF!</definedName>
    <definedName name="_az9hi34zl19">'[5]wybrane dane finansowe 1'!#REF!</definedName>
    <definedName name="_b4sc6850mj" localSheetId="20">'[5]wybrane dane finansowe 1'!#REF!</definedName>
    <definedName name="_b4sc6850mj" localSheetId="1">'[5]wybrane dane finansowe 1'!#REF!</definedName>
    <definedName name="_b4sc6850mj" localSheetId="4">'[5]wybrane dane finansowe 1'!#REF!</definedName>
    <definedName name="_b4sc6850mj" localSheetId="0">'[5]wybrane dane finansowe 1'!#REF!</definedName>
    <definedName name="_b4sc6850mj" localSheetId="3">'[5]wybrane dane finansowe 1'!#REF!</definedName>
    <definedName name="_b4sc6850mj" localSheetId="9">'[5]wybrane dane finansowe 1'!#REF!</definedName>
    <definedName name="_b4sc6850mj" localSheetId="15">'[5]wybrane dane finansowe 1'!#REF!</definedName>
    <definedName name="_b4sc6850mj">'[5]wybrane dane finansowe 1'!#REF!</definedName>
    <definedName name="_b4ymqi4zl1h" localSheetId="20">'[5]wybrane dane finansowe 1'!#REF!</definedName>
    <definedName name="_b4ymqi4zl1h" localSheetId="1">'[5]wybrane dane finansowe 1'!#REF!</definedName>
    <definedName name="_b4ymqi4zl1h" localSheetId="4">'[5]wybrane dane finansowe 1'!#REF!</definedName>
    <definedName name="_b4ymqi4zl1h" localSheetId="0">'[5]wybrane dane finansowe 1'!#REF!</definedName>
    <definedName name="_b4ymqi4zl1h" localSheetId="3">'[5]wybrane dane finansowe 1'!#REF!</definedName>
    <definedName name="_b4ymqi4zl1h" localSheetId="9">'[5]wybrane dane finansowe 1'!#REF!</definedName>
    <definedName name="_b4ymqi4zl1h" localSheetId="15">'[5]wybrane dane finansowe 1'!#REF!</definedName>
    <definedName name="_b4ymqi4zl1h">'[5]wybrane dane finansowe 1'!#REF!</definedName>
    <definedName name="_b9mrb6507u" localSheetId="20">'[5]wybrane dane finansowe 1'!#REF!</definedName>
    <definedName name="_b9mrb6507u" localSheetId="1">'[5]wybrane dane finansowe 1'!#REF!</definedName>
    <definedName name="_b9mrb6507u" localSheetId="4">'[5]wybrane dane finansowe 1'!#REF!</definedName>
    <definedName name="_b9mrb6507u" localSheetId="0">'[5]wybrane dane finansowe 1'!#REF!</definedName>
    <definedName name="_b9mrb6507u" localSheetId="3">'[5]wybrane dane finansowe 1'!#REF!</definedName>
    <definedName name="_b9mrb6507u" localSheetId="9">'[5]wybrane dane finansowe 1'!#REF!</definedName>
    <definedName name="_b9mrb6507u" localSheetId="15">'[5]wybrane dane finansowe 1'!#REF!</definedName>
    <definedName name="_b9mrb6507u">'[5]wybrane dane finansowe 1'!#REF!</definedName>
    <definedName name="_ba030s51811" localSheetId="20">'[5]wybrane dane finansowe 1'!#REF!</definedName>
    <definedName name="_ba030s51811" localSheetId="1">'[5]wybrane dane finansowe 1'!#REF!</definedName>
    <definedName name="_ba030s51811" localSheetId="4">'[5]wybrane dane finansowe 1'!#REF!</definedName>
    <definedName name="_ba030s51811" localSheetId="0">'[5]wybrane dane finansowe 1'!#REF!</definedName>
    <definedName name="_ba030s51811" localSheetId="3">'[5]wybrane dane finansowe 1'!#REF!</definedName>
    <definedName name="_ba030s51811" localSheetId="9">'[5]wybrane dane finansowe 1'!#REF!</definedName>
    <definedName name="_ba030s51811" localSheetId="15">'[5]wybrane dane finansowe 1'!#REF!</definedName>
    <definedName name="_ba030s51811">'[5]wybrane dane finansowe 1'!#REF!</definedName>
    <definedName name="_bcv4fh50m21" localSheetId="20">'[5]wybrane dane finansowe 1'!#REF!</definedName>
    <definedName name="_bcv4fh50m21" localSheetId="1">'[5]wybrane dane finansowe 1'!#REF!</definedName>
    <definedName name="_bcv4fh50m21" localSheetId="4">'[5]wybrane dane finansowe 1'!#REF!</definedName>
    <definedName name="_bcv4fh50m21" localSheetId="0">'[5]wybrane dane finansowe 1'!#REF!</definedName>
    <definedName name="_bcv4fh50m21" localSheetId="3">'[5]wybrane dane finansowe 1'!#REF!</definedName>
    <definedName name="_bcv4fh50m21" localSheetId="9">'[5]wybrane dane finansowe 1'!#REF!</definedName>
    <definedName name="_bcv4fh50m21" localSheetId="15">'[5]wybrane dane finansowe 1'!#REF!</definedName>
    <definedName name="_bcv4fh50m21">'[5]wybrane dane finansowe 1'!#REF!</definedName>
    <definedName name="_beoxxt4zl1s" localSheetId="20">'[5]wybrane dane finansowe 1'!#REF!</definedName>
    <definedName name="_beoxxt4zl1s" localSheetId="1">'[5]wybrane dane finansowe 1'!#REF!</definedName>
    <definedName name="_beoxxt4zl1s" localSheetId="4">'[5]wybrane dane finansowe 1'!#REF!</definedName>
    <definedName name="_beoxxt4zl1s" localSheetId="0">'[5]wybrane dane finansowe 1'!#REF!</definedName>
    <definedName name="_beoxxt4zl1s" localSheetId="3">'[5]wybrane dane finansowe 1'!#REF!</definedName>
    <definedName name="_beoxxt4zl1s" localSheetId="9">'[5]wybrane dane finansowe 1'!#REF!</definedName>
    <definedName name="_beoxxt4zl1s" localSheetId="15">'[5]wybrane dane finansowe 1'!#REF!</definedName>
    <definedName name="_beoxxt4zl1s">'[5]wybrane dane finansowe 1'!#REF!</definedName>
    <definedName name="_bf4lm750718" localSheetId="20">'[5]wybrane dane finansowe 1'!#REF!</definedName>
    <definedName name="_bf4lm750718" localSheetId="1">'[5]wybrane dane finansowe 1'!#REF!</definedName>
    <definedName name="_bf4lm750718" localSheetId="4">'[5]wybrane dane finansowe 1'!#REF!</definedName>
    <definedName name="_bf4lm750718" localSheetId="0">'[5]wybrane dane finansowe 1'!#REF!</definedName>
    <definedName name="_bf4lm750718" localSheetId="3">'[5]wybrane dane finansowe 1'!#REF!</definedName>
    <definedName name="_bf4lm750718" localSheetId="9">'[5]wybrane dane finansowe 1'!#REF!</definedName>
    <definedName name="_bf4lm750718" localSheetId="15">'[5]wybrane dane finansowe 1'!#REF!</definedName>
    <definedName name="_bf4lm750718">'[5]wybrane dane finansowe 1'!#REF!</definedName>
    <definedName name="_bjcssd4zlo" localSheetId="20">'[5]wybrane dane finansowe 1'!#REF!</definedName>
    <definedName name="_bjcssd4zlo" localSheetId="1">'[5]wybrane dane finansowe 1'!#REF!</definedName>
    <definedName name="_bjcssd4zlo" localSheetId="4">'[5]wybrane dane finansowe 1'!#REF!</definedName>
    <definedName name="_bjcssd4zlo" localSheetId="0">'[5]wybrane dane finansowe 1'!#REF!</definedName>
    <definedName name="_bjcssd4zlo" localSheetId="3">'[5]wybrane dane finansowe 1'!#REF!</definedName>
    <definedName name="_bjcssd4zlo" localSheetId="9">'[5]wybrane dane finansowe 1'!#REF!</definedName>
    <definedName name="_bjcssd4zlo" localSheetId="15">'[5]wybrane dane finansowe 1'!#REF!</definedName>
    <definedName name="_bjcssd4zlo">'[5]wybrane dane finansowe 1'!#REF!</definedName>
    <definedName name="_bjiia153q11" localSheetId="20">'[5]wybrane dane finansowe 1'!#REF!</definedName>
    <definedName name="_bjiia153q11" localSheetId="1">'[5]wybrane dane finansowe 1'!#REF!</definedName>
    <definedName name="_bjiia153q11" localSheetId="4">'[5]wybrane dane finansowe 1'!#REF!</definedName>
    <definedName name="_bjiia153q11" localSheetId="0">'[5]wybrane dane finansowe 1'!#REF!</definedName>
    <definedName name="_bjiia153q11" localSheetId="3">'[5]wybrane dane finansowe 1'!#REF!</definedName>
    <definedName name="_bjiia153q11" localSheetId="9">'[5]wybrane dane finansowe 1'!#REF!</definedName>
    <definedName name="_bjiia153q11" localSheetId="15">'[5]wybrane dane finansowe 1'!#REF!</definedName>
    <definedName name="_bjiia153q11">'[5]wybrane dane finansowe 1'!#REF!</definedName>
    <definedName name="_btblij4zla" localSheetId="20">'[5]wybrane dane finansowe 1'!#REF!</definedName>
    <definedName name="_btblij4zla" localSheetId="1">'[5]wybrane dane finansowe 1'!#REF!</definedName>
    <definedName name="_btblij4zla" localSheetId="4">'[5]wybrane dane finansowe 1'!#REF!</definedName>
    <definedName name="_btblij4zla" localSheetId="0">'[5]wybrane dane finansowe 1'!#REF!</definedName>
    <definedName name="_btblij4zla" localSheetId="3">'[5]wybrane dane finansowe 1'!#REF!</definedName>
    <definedName name="_btblij4zla" localSheetId="9">'[5]wybrane dane finansowe 1'!#REF!</definedName>
    <definedName name="_btblij4zla" localSheetId="15">'[5]wybrane dane finansowe 1'!#REF!</definedName>
    <definedName name="_btblij4zla">'[5]wybrane dane finansowe 1'!#REF!</definedName>
    <definedName name="_bxw28v4x9o" localSheetId="20">#REF!</definedName>
    <definedName name="_bxw28v4x9o" localSheetId="1">#REF!</definedName>
    <definedName name="_bxw28v4x9o" localSheetId="3">#REF!</definedName>
    <definedName name="_bxw28v4x9o" localSheetId="9">#REF!</definedName>
    <definedName name="_bxw28v4x9o">#REF!</definedName>
    <definedName name="_bzhhsd53q1o" localSheetId="20">'[5]wybrane dane finansowe 1'!#REF!</definedName>
    <definedName name="_bzhhsd53q1o" localSheetId="1">'[5]wybrane dane finansowe 1'!#REF!</definedName>
    <definedName name="_bzhhsd53q1o" localSheetId="4">'[5]wybrane dane finansowe 1'!#REF!</definedName>
    <definedName name="_bzhhsd53q1o" localSheetId="0">'[5]wybrane dane finansowe 1'!#REF!</definedName>
    <definedName name="_bzhhsd53q1o" localSheetId="3">'[5]wybrane dane finansowe 1'!#REF!</definedName>
    <definedName name="_bzhhsd53q1o" localSheetId="9">'[5]wybrane dane finansowe 1'!#REF!</definedName>
    <definedName name="_bzhhsd53q1o" localSheetId="15">'[5]wybrane dane finansowe 1'!#REF!</definedName>
    <definedName name="_bzhhsd53q1o">'[5]wybrane dane finansowe 1'!#REF!</definedName>
    <definedName name="_bzk2kn53qv" localSheetId="20">'[5]wybrane dane finansowe 1'!#REF!</definedName>
    <definedName name="_bzk2kn53qv" localSheetId="1">'[5]wybrane dane finansowe 1'!#REF!</definedName>
    <definedName name="_bzk2kn53qv" localSheetId="4">'[5]wybrane dane finansowe 1'!#REF!</definedName>
    <definedName name="_bzk2kn53qv" localSheetId="0">'[5]wybrane dane finansowe 1'!#REF!</definedName>
    <definedName name="_bzk2kn53qv" localSheetId="3">'[5]wybrane dane finansowe 1'!#REF!</definedName>
    <definedName name="_bzk2kn53qv" localSheetId="9">'[5]wybrane dane finansowe 1'!#REF!</definedName>
    <definedName name="_bzk2kn53qv" localSheetId="15">'[5]wybrane dane finansowe 1'!#REF!</definedName>
    <definedName name="_bzk2kn53qv">'[5]wybrane dane finansowe 1'!#REF!</definedName>
    <definedName name="_c00puh51823" localSheetId="20">'[5]wybrane dane finansowe 1'!#REF!</definedName>
    <definedName name="_c00puh51823" localSheetId="1">'[5]wybrane dane finansowe 1'!#REF!</definedName>
    <definedName name="_c00puh51823" localSheetId="4">'[5]wybrane dane finansowe 1'!#REF!</definedName>
    <definedName name="_c00puh51823" localSheetId="0">'[5]wybrane dane finansowe 1'!#REF!</definedName>
    <definedName name="_c00puh51823" localSheetId="3">'[5]wybrane dane finansowe 1'!#REF!</definedName>
    <definedName name="_c00puh51823" localSheetId="9">'[5]wybrane dane finansowe 1'!#REF!</definedName>
    <definedName name="_c00puh51823" localSheetId="15">'[5]wybrane dane finansowe 1'!#REF!</definedName>
    <definedName name="_c00puh51823">'[5]wybrane dane finansowe 1'!#REF!</definedName>
    <definedName name="_c49dm54y225" localSheetId="20">'[5]wybrane dane finansowe 1'!#REF!</definedName>
    <definedName name="_c49dm54y225" localSheetId="1">'[5]wybrane dane finansowe 1'!#REF!</definedName>
    <definedName name="_c49dm54y225" localSheetId="4">'[5]wybrane dane finansowe 1'!#REF!</definedName>
    <definedName name="_c49dm54y225" localSheetId="0">'[5]wybrane dane finansowe 1'!#REF!</definedName>
    <definedName name="_c49dm54y225" localSheetId="3">'[5]wybrane dane finansowe 1'!#REF!</definedName>
    <definedName name="_c49dm54y225" localSheetId="9">'[5]wybrane dane finansowe 1'!#REF!</definedName>
    <definedName name="_c49dm54y225" localSheetId="15">'[5]wybrane dane finansowe 1'!#REF!</definedName>
    <definedName name="_c49dm54y225">'[5]wybrane dane finansowe 1'!#REF!</definedName>
    <definedName name="_c93krs5071s" localSheetId="20">'[5]wybrane dane finansowe 1'!#REF!</definedName>
    <definedName name="_c93krs5071s" localSheetId="1">'[5]wybrane dane finansowe 1'!#REF!</definedName>
    <definedName name="_c93krs5071s" localSheetId="4">'[5]wybrane dane finansowe 1'!#REF!</definedName>
    <definedName name="_c93krs5071s" localSheetId="0">'[5]wybrane dane finansowe 1'!#REF!</definedName>
    <definedName name="_c93krs5071s" localSheetId="3">'[5]wybrane dane finansowe 1'!#REF!</definedName>
    <definedName name="_c93krs5071s" localSheetId="9">'[5]wybrane dane finansowe 1'!#REF!</definedName>
    <definedName name="_c93krs5071s" localSheetId="15">'[5]wybrane dane finansowe 1'!#REF!</definedName>
    <definedName name="_c93krs5071s">'[5]wybrane dane finansowe 1'!#REF!</definedName>
    <definedName name="_cbpmtw5072d" localSheetId="20">'[5]wybrane dane finansowe 1'!#REF!</definedName>
    <definedName name="_cbpmtw5072d" localSheetId="1">'[5]wybrane dane finansowe 1'!#REF!</definedName>
    <definedName name="_cbpmtw5072d" localSheetId="4">'[5]wybrane dane finansowe 1'!#REF!</definedName>
    <definedName name="_cbpmtw5072d" localSheetId="0">'[5]wybrane dane finansowe 1'!#REF!</definedName>
    <definedName name="_cbpmtw5072d" localSheetId="3">'[5]wybrane dane finansowe 1'!#REF!</definedName>
    <definedName name="_cbpmtw5072d" localSheetId="9">'[5]wybrane dane finansowe 1'!#REF!</definedName>
    <definedName name="_cbpmtw5072d" localSheetId="15">'[5]wybrane dane finansowe 1'!#REF!</definedName>
    <definedName name="_cbpmtw5072d">'[5]wybrane dane finansowe 1'!#REF!</definedName>
    <definedName name="_cc4q584y217" localSheetId="20">'[5]wybrane dane finansowe 1'!#REF!</definedName>
    <definedName name="_cc4q584y217" localSheetId="1">'[5]wybrane dane finansowe 1'!#REF!</definedName>
    <definedName name="_cc4q584y217" localSheetId="4">'[5]wybrane dane finansowe 1'!#REF!</definedName>
    <definedName name="_cc4q584y217" localSheetId="0">'[5]wybrane dane finansowe 1'!#REF!</definedName>
    <definedName name="_cc4q584y217" localSheetId="3">'[5]wybrane dane finansowe 1'!#REF!</definedName>
    <definedName name="_cc4q584y217" localSheetId="9">'[5]wybrane dane finansowe 1'!#REF!</definedName>
    <definedName name="_cc4q584y217" localSheetId="15">'[5]wybrane dane finansowe 1'!#REF!</definedName>
    <definedName name="_cc4q584y217">'[5]wybrane dane finansowe 1'!#REF!</definedName>
    <definedName name="_cew3u153q1l" localSheetId="20">'[5]wybrane dane finansowe 1'!#REF!</definedName>
    <definedName name="_cew3u153q1l" localSheetId="1">'[5]wybrane dane finansowe 1'!#REF!</definedName>
    <definedName name="_cew3u153q1l" localSheetId="4">'[5]wybrane dane finansowe 1'!#REF!</definedName>
    <definedName name="_cew3u153q1l" localSheetId="0">'[5]wybrane dane finansowe 1'!#REF!</definedName>
    <definedName name="_cew3u153q1l" localSheetId="3">'[5]wybrane dane finansowe 1'!#REF!</definedName>
    <definedName name="_cew3u153q1l" localSheetId="9">'[5]wybrane dane finansowe 1'!#REF!</definedName>
    <definedName name="_cew3u153q1l" localSheetId="15">'[5]wybrane dane finansowe 1'!#REF!</definedName>
    <definedName name="_cew3u153q1l">'[5]wybrane dane finansowe 1'!#REF!</definedName>
    <definedName name="_cohjqg50728" localSheetId="20">'[5]wybrane dane finansowe 1'!#REF!</definedName>
    <definedName name="_cohjqg50728" localSheetId="1">'[5]wybrane dane finansowe 1'!#REF!</definedName>
    <definedName name="_cohjqg50728" localSheetId="4">'[5]wybrane dane finansowe 1'!#REF!</definedName>
    <definedName name="_cohjqg50728" localSheetId="0">'[5]wybrane dane finansowe 1'!#REF!</definedName>
    <definedName name="_cohjqg50728" localSheetId="3">'[5]wybrane dane finansowe 1'!#REF!</definedName>
    <definedName name="_cohjqg50728" localSheetId="9">'[5]wybrane dane finansowe 1'!#REF!</definedName>
    <definedName name="_cohjqg50728" localSheetId="15">'[5]wybrane dane finansowe 1'!#REF!</definedName>
    <definedName name="_cohjqg50728">'[5]wybrane dane finansowe 1'!#REF!</definedName>
    <definedName name="_cp1usj50m2b" localSheetId="20">'[5]wybrane dane finansowe 1'!#REF!</definedName>
    <definedName name="_cp1usj50m2b" localSheetId="1">'[5]wybrane dane finansowe 1'!#REF!</definedName>
    <definedName name="_cp1usj50m2b" localSheetId="4">'[5]wybrane dane finansowe 1'!#REF!</definedName>
    <definedName name="_cp1usj50m2b" localSheetId="0">'[5]wybrane dane finansowe 1'!#REF!</definedName>
    <definedName name="_cp1usj50m2b" localSheetId="3">'[5]wybrane dane finansowe 1'!#REF!</definedName>
    <definedName name="_cp1usj50m2b" localSheetId="9">'[5]wybrane dane finansowe 1'!#REF!</definedName>
    <definedName name="_cp1usj50m2b" localSheetId="15">'[5]wybrane dane finansowe 1'!#REF!</definedName>
    <definedName name="_cp1usj50m2b">'[5]wybrane dane finansowe 1'!#REF!</definedName>
    <definedName name="_cufmxh4ysm" localSheetId="20">'[5]wybrane dane finansowe 1'!#REF!</definedName>
    <definedName name="_cufmxh4ysm" localSheetId="1">'[5]wybrane dane finansowe 1'!#REF!</definedName>
    <definedName name="_cufmxh4ysm" localSheetId="4">'[5]wybrane dane finansowe 1'!#REF!</definedName>
    <definedName name="_cufmxh4ysm" localSheetId="0">'[5]wybrane dane finansowe 1'!#REF!</definedName>
    <definedName name="_cufmxh4ysm" localSheetId="3">'[5]wybrane dane finansowe 1'!#REF!</definedName>
    <definedName name="_cufmxh4ysm" localSheetId="9">'[5]wybrane dane finansowe 1'!#REF!</definedName>
    <definedName name="_cufmxh4ysm" localSheetId="15">'[5]wybrane dane finansowe 1'!#REF!</definedName>
    <definedName name="_cufmxh4ysm">'[5]wybrane dane finansowe 1'!#REF!</definedName>
    <definedName name="_cx6l69536o" localSheetId="20">'[5]wybrane dane finansowe 1'!#REF!</definedName>
    <definedName name="_cx6l69536o" localSheetId="1">'[5]wybrane dane finansowe 1'!#REF!</definedName>
    <definedName name="_cx6l69536o" localSheetId="4">'[5]wybrane dane finansowe 1'!#REF!</definedName>
    <definedName name="_cx6l69536o" localSheetId="0">'[5]wybrane dane finansowe 1'!#REF!</definedName>
    <definedName name="_cx6l69536o" localSheetId="3">'[5]wybrane dane finansowe 1'!#REF!</definedName>
    <definedName name="_cx6l69536o" localSheetId="9">'[5]wybrane dane finansowe 1'!#REF!</definedName>
    <definedName name="_cx6l69536o" localSheetId="15">'[5]wybrane dane finansowe 1'!#REF!</definedName>
    <definedName name="_cx6l69536o">'[5]wybrane dane finansowe 1'!#REF!</definedName>
    <definedName name="_cxm2xi53q13" localSheetId="20">'[5]wybrane dane finansowe 1'!#REF!</definedName>
    <definedName name="_cxm2xi53q13" localSheetId="1">'[5]wybrane dane finansowe 1'!#REF!</definedName>
    <definedName name="_cxm2xi53q13" localSheetId="4">'[5]wybrane dane finansowe 1'!#REF!</definedName>
    <definedName name="_cxm2xi53q13" localSheetId="0">'[5]wybrane dane finansowe 1'!#REF!</definedName>
    <definedName name="_cxm2xi53q13" localSheetId="3">'[5]wybrane dane finansowe 1'!#REF!</definedName>
    <definedName name="_cxm2xi53q13" localSheetId="9">'[5]wybrane dane finansowe 1'!#REF!</definedName>
    <definedName name="_cxm2xi53q13" localSheetId="15">'[5]wybrane dane finansowe 1'!#REF!</definedName>
    <definedName name="_cxm2xi53q13">'[5]wybrane dane finansowe 1'!#REF!</definedName>
    <definedName name="_cxzk2w5072l" localSheetId="20">'[5]wybrane dane finansowe 1'!#REF!</definedName>
    <definedName name="_cxzk2w5072l" localSheetId="1">'[5]wybrane dane finansowe 1'!#REF!</definedName>
    <definedName name="_cxzk2w5072l" localSheetId="4">'[5]wybrane dane finansowe 1'!#REF!</definedName>
    <definedName name="_cxzk2w5072l" localSheetId="0">'[5]wybrane dane finansowe 1'!#REF!</definedName>
    <definedName name="_cxzk2w5072l" localSheetId="3">'[5]wybrane dane finansowe 1'!#REF!</definedName>
    <definedName name="_cxzk2w5072l" localSheetId="9">'[5]wybrane dane finansowe 1'!#REF!</definedName>
    <definedName name="_cxzk2w5072l" localSheetId="15">'[5]wybrane dane finansowe 1'!#REF!</definedName>
    <definedName name="_cxzk2w5072l">'[5]wybrane dane finansowe 1'!#REF!</definedName>
    <definedName name="_d1byk151pd" localSheetId="20">'[5]wybrane dane finansowe 1'!#REF!</definedName>
    <definedName name="_d1byk151pd" localSheetId="1">'[5]wybrane dane finansowe 1'!#REF!</definedName>
    <definedName name="_d1byk151pd" localSheetId="4">'[5]wybrane dane finansowe 1'!#REF!</definedName>
    <definedName name="_d1byk151pd" localSheetId="0">'[5]wybrane dane finansowe 1'!#REF!</definedName>
    <definedName name="_d1byk151pd" localSheetId="3">'[5]wybrane dane finansowe 1'!#REF!</definedName>
    <definedName name="_d1byk151pd" localSheetId="9">'[5]wybrane dane finansowe 1'!#REF!</definedName>
    <definedName name="_d1byk151pd" localSheetId="15">'[5]wybrane dane finansowe 1'!#REF!</definedName>
    <definedName name="_d1byk151pd">'[5]wybrane dane finansowe 1'!#REF!</definedName>
    <definedName name="_d4a0km4zl12" localSheetId="20">'[5]wybrane dane finansowe 1'!#REF!</definedName>
    <definedName name="_d4a0km4zl12" localSheetId="1">'[5]wybrane dane finansowe 1'!#REF!</definedName>
    <definedName name="_d4a0km4zl12" localSheetId="4">'[5]wybrane dane finansowe 1'!#REF!</definedName>
    <definedName name="_d4a0km4zl12" localSheetId="0">'[5]wybrane dane finansowe 1'!#REF!</definedName>
    <definedName name="_d4a0km4zl12" localSheetId="3">'[5]wybrane dane finansowe 1'!#REF!</definedName>
    <definedName name="_d4a0km4zl12" localSheetId="9">'[5]wybrane dane finansowe 1'!#REF!</definedName>
    <definedName name="_d4a0km4zl12" localSheetId="15">'[5]wybrane dane finansowe 1'!#REF!</definedName>
    <definedName name="_d4a0km4zl12">'[5]wybrane dane finansowe 1'!#REF!</definedName>
    <definedName name="_d4dy3j4zl1d" localSheetId="20">'[5]wybrane dane finansowe 1'!#REF!</definedName>
    <definedName name="_d4dy3j4zl1d" localSheetId="1">'[5]wybrane dane finansowe 1'!#REF!</definedName>
    <definedName name="_d4dy3j4zl1d" localSheetId="4">'[5]wybrane dane finansowe 1'!#REF!</definedName>
    <definedName name="_d4dy3j4zl1d" localSheetId="0">'[5]wybrane dane finansowe 1'!#REF!</definedName>
    <definedName name="_d4dy3j4zl1d" localSheetId="3">'[5]wybrane dane finansowe 1'!#REF!</definedName>
    <definedName name="_d4dy3j4zl1d" localSheetId="9">'[5]wybrane dane finansowe 1'!#REF!</definedName>
    <definedName name="_d4dy3j4zl1d" localSheetId="15">'[5]wybrane dane finansowe 1'!#REF!</definedName>
    <definedName name="_d4dy3j4zl1d">'[5]wybrane dane finansowe 1'!#REF!</definedName>
    <definedName name="_d7n43d50m1f" localSheetId="20">'[5]wybrane dane finansowe 1'!#REF!</definedName>
    <definedName name="_d7n43d50m1f" localSheetId="1">'[5]wybrane dane finansowe 1'!#REF!</definedName>
    <definedName name="_d7n43d50m1f" localSheetId="4">'[5]wybrane dane finansowe 1'!#REF!</definedName>
    <definedName name="_d7n43d50m1f" localSheetId="0">'[5]wybrane dane finansowe 1'!#REF!</definedName>
    <definedName name="_d7n43d50m1f" localSheetId="3">'[5]wybrane dane finansowe 1'!#REF!</definedName>
    <definedName name="_d7n43d50m1f" localSheetId="9">'[5]wybrane dane finansowe 1'!#REF!</definedName>
    <definedName name="_d7n43d50m1f" localSheetId="15">'[5]wybrane dane finansowe 1'!#REF!</definedName>
    <definedName name="_d7n43d50m1f">'[5]wybrane dane finansowe 1'!#REF!</definedName>
    <definedName name="_d8il095181v" localSheetId="20">'[5]wybrane dane finansowe 1'!#REF!</definedName>
    <definedName name="_d8il095181v" localSheetId="1">'[5]wybrane dane finansowe 1'!#REF!</definedName>
    <definedName name="_d8il095181v" localSheetId="4">'[5]wybrane dane finansowe 1'!#REF!</definedName>
    <definedName name="_d8il095181v" localSheetId="0">'[5]wybrane dane finansowe 1'!#REF!</definedName>
    <definedName name="_d8il095181v" localSheetId="3">'[5]wybrane dane finansowe 1'!#REF!</definedName>
    <definedName name="_d8il095181v" localSheetId="9">'[5]wybrane dane finansowe 1'!#REF!</definedName>
    <definedName name="_d8il095181v" localSheetId="15">'[5]wybrane dane finansowe 1'!#REF!</definedName>
    <definedName name="_d8il095181v">'[5]wybrane dane finansowe 1'!#REF!</definedName>
    <definedName name="_d9zpz453q17" localSheetId="20">'[5]wybrane dane finansowe 1'!#REF!</definedName>
    <definedName name="_d9zpz453q17" localSheetId="1">'[5]wybrane dane finansowe 1'!#REF!</definedName>
    <definedName name="_d9zpz453q17" localSheetId="4">'[5]wybrane dane finansowe 1'!#REF!</definedName>
    <definedName name="_d9zpz453q17" localSheetId="0">'[5]wybrane dane finansowe 1'!#REF!</definedName>
    <definedName name="_d9zpz453q17" localSheetId="3">'[5]wybrane dane finansowe 1'!#REF!</definedName>
    <definedName name="_d9zpz453q17" localSheetId="9">'[5]wybrane dane finansowe 1'!#REF!</definedName>
    <definedName name="_d9zpz453q17" localSheetId="15">'[5]wybrane dane finansowe 1'!#REF!</definedName>
    <definedName name="_d9zpz453q17">'[5]wybrane dane finansowe 1'!#REF!</definedName>
    <definedName name="_da3sip4x9y" localSheetId="20">#REF!</definedName>
    <definedName name="_da3sip4x9y" localSheetId="1">#REF!</definedName>
    <definedName name="_da3sip4x9y" localSheetId="3">#REF!</definedName>
    <definedName name="_da3sip4x9y" localSheetId="9">#REF!</definedName>
    <definedName name="_da3sip4x9y">#REF!</definedName>
    <definedName name="_DAI1" localSheetId="20">#REF!</definedName>
    <definedName name="_DAI1" localSheetId="1">#REF!</definedName>
    <definedName name="_DAI1" localSheetId="3">#REF!</definedName>
    <definedName name="_DAI1" localSheetId="9">#REF!</definedName>
    <definedName name="_DAI1">#REF!</definedName>
    <definedName name="_DAI2" localSheetId="20">#REF!</definedName>
    <definedName name="_DAI2" localSheetId="1">#REF!</definedName>
    <definedName name="_DAI2" localSheetId="3">#REF!</definedName>
    <definedName name="_DAI2" localSheetId="9">#REF!</definedName>
    <definedName name="_DAI2">#REF!</definedName>
    <definedName name="_DCI1" localSheetId="20">#REF!</definedName>
    <definedName name="_DCI1" localSheetId="1">#REF!</definedName>
    <definedName name="_DCI1" localSheetId="3">#REF!</definedName>
    <definedName name="_DCI1" localSheetId="9">#REF!</definedName>
    <definedName name="_DCI1">#REF!</definedName>
    <definedName name="_DCI2" localSheetId="20">#REF!</definedName>
    <definedName name="_DCI2" localSheetId="1">#REF!</definedName>
    <definedName name="_DCI2" localSheetId="3">#REF!</definedName>
    <definedName name="_DCI2" localSheetId="9">#REF!</definedName>
    <definedName name="_DCI2">#REF!</definedName>
    <definedName name="_dfrs1q5181i" localSheetId="20">'[5]wybrane dane finansowe 1'!#REF!</definedName>
    <definedName name="_dfrs1q5181i" localSheetId="1">'[5]wybrane dane finansowe 1'!#REF!</definedName>
    <definedName name="_dfrs1q5181i" localSheetId="4">'[5]wybrane dane finansowe 1'!#REF!</definedName>
    <definedName name="_dfrs1q5181i" localSheetId="0">'[5]wybrane dane finansowe 1'!#REF!</definedName>
    <definedName name="_dfrs1q5181i" localSheetId="3">'[5]wybrane dane finansowe 1'!#REF!</definedName>
    <definedName name="_dfrs1q5181i" localSheetId="9">'[5]wybrane dane finansowe 1'!#REF!</definedName>
    <definedName name="_dfrs1q5181i" localSheetId="15">'[5]wybrane dane finansowe 1'!#REF!</definedName>
    <definedName name="_dfrs1q5181i">'[5]wybrane dane finansowe 1'!#REF!</definedName>
    <definedName name="_dfuiln50m20" localSheetId="20">'[5]wybrane dane finansowe 1'!#REF!</definedName>
    <definedName name="_dfuiln50m20" localSheetId="1">'[5]wybrane dane finansowe 1'!#REF!</definedName>
    <definedName name="_dfuiln50m20" localSheetId="4">'[5]wybrane dane finansowe 1'!#REF!</definedName>
    <definedName name="_dfuiln50m20" localSheetId="0">'[5]wybrane dane finansowe 1'!#REF!</definedName>
    <definedName name="_dfuiln50m20" localSheetId="3">'[5]wybrane dane finansowe 1'!#REF!</definedName>
    <definedName name="_dfuiln50m20" localSheetId="9">'[5]wybrane dane finansowe 1'!#REF!</definedName>
    <definedName name="_dfuiln50m20" localSheetId="15">'[5]wybrane dane finansowe 1'!#REF!</definedName>
    <definedName name="_dfuiln50m20">'[5]wybrane dane finansowe 1'!#REF!</definedName>
    <definedName name="_dhwk4l50m13" localSheetId="20">'[5]wybrane dane finansowe 1'!#REF!</definedName>
    <definedName name="_dhwk4l50m13" localSheetId="1">'[5]wybrane dane finansowe 1'!#REF!</definedName>
    <definedName name="_dhwk4l50m13" localSheetId="4">'[5]wybrane dane finansowe 1'!#REF!</definedName>
    <definedName name="_dhwk4l50m13" localSheetId="0">'[5]wybrane dane finansowe 1'!#REF!</definedName>
    <definedName name="_dhwk4l50m13" localSheetId="3">'[5]wybrane dane finansowe 1'!#REF!</definedName>
    <definedName name="_dhwk4l50m13" localSheetId="9">'[5]wybrane dane finansowe 1'!#REF!</definedName>
    <definedName name="_dhwk4l50m13" localSheetId="15">'[5]wybrane dane finansowe 1'!#REF!</definedName>
    <definedName name="_dhwk4l50m13">'[5]wybrane dane finansowe 1'!#REF!</definedName>
    <definedName name="_djnp9v4zl16" localSheetId="20">'[5]wybrane dane finansowe 1'!#REF!</definedName>
    <definedName name="_djnp9v4zl16" localSheetId="1">'[5]wybrane dane finansowe 1'!#REF!</definedName>
    <definedName name="_djnp9v4zl16" localSheetId="4">'[5]wybrane dane finansowe 1'!#REF!</definedName>
    <definedName name="_djnp9v4zl16" localSheetId="0">'[5]wybrane dane finansowe 1'!#REF!</definedName>
    <definedName name="_djnp9v4zl16" localSheetId="3">'[5]wybrane dane finansowe 1'!#REF!</definedName>
    <definedName name="_djnp9v4zl16" localSheetId="9">'[5]wybrane dane finansowe 1'!#REF!</definedName>
    <definedName name="_djnp9v4zl16" localSheetId="15">'[5]wybrane dane finansowe 1'!#REF!</definedName>
    <definedName name="_djnp9v4zl16">'[5]wybrane dane finansowe 1'!#REF!</definedName>
    <definedName name="_dlztx24y220" localSheetId="20">'[5]wybrane dane finansowe 1'!#REF!</definedName>
    <definedName name="_dlztx24y220" localSheetId="1">'[5]wybrane dane finansowe 1'!#REF!</definedName>
    <definedName name="_dlztx24y220" localSheetId="4">'[5]wybrane dane finansowe 1'!#REF!</definedName>
    <definedName name="_dlztx24y220" localSheetId="0">'[5]wybrane dane finansowe 1'!#REF!</definedName>
    <definedName name="_dlztx24y220" localSheetId="3">'[5]wybrane dane finansowe 1'!#REF!</definedName>
    <definedName name="_dlztx24y220" localSheetId="9">'[5]wybrane dane finansowe 1'!#REF!</definedName>
    <definedName name="_dlztx24y220" localSheetId="15">'[5]wybrane dane finansowe 1'!#REF!</definedName>
    <definedName name="_dlztx24y220">'[5]wybrane dane finansowe 1'!#REF!</definedName>
    <definedName name="_dpaojn53q2t" localSheetId="20">'[5]wybrane dane finansowe 1'!#REF!</definedName>
    <definedName name="_dpaojn53q2t" localSheetId="1">'[5]wybrane dane finansowe 1'!#REF!</definedName>
    <definedName name="_dpaojn53q2t" localSheetId="4">'[5]wybrane dane finansowe 1'!#REF!</definedName>
    <definedName name="_dpaojn53q2t" localSheetId="0">'[5]wybrane dane finansowe 1'!#REF!</definedName>
    <definedName name="_dpaojn53q2t" localSheetId="3">'[5]wybrane dane finansowe 1'!#REF!</definedName>
    <definedName name="_dpaojn53q2t" localSheetId="9">'[5]wybrane dane finansowe 1'!#REF!</definedName>
    <definedName name="_dpaojn53q2t" localSheetId="15">'[5]wybrane dane finansowe 1'!#REF!</definedName>
    <definedName name="_dpaojn53q2t">'[5]wybrane dane finansowe 1'!#REF!</definedName>
    <definedName name="_dtkx2v4y21a" localSheetId="20">'[5]wybrane dane finansowe 1'!#REF!</definedName>
    <definedName name="_dtkx2v4y21a" localSheetId="1">'[5]wybrane dane finansowe 1'!#REF!</definedName>
    <definedName name="_dtkx2v4y21a" localSheetId="4">'[5]wybrane dane finansowe 1'!#REF!</definedName>
    <definedName name="_dtkx2v4y21a" localSheetId="0">'[5]wybrane dane finansowe 1'!#REF!</definedName>
    <definedName name="_dtkx2v4y21a" localSheetId="3">'[5]wybrane dane finansowe 1'!#REF!</definedName>
    <definedName name="_dtkx2v4y21a" localSheetId="9">'[5]wybrane dane finansowe 1'!#REF!</definedName>
    <definedName name="_dtkx2v4y21a" localSheetId="15">'[5]wybrane dane finansowe 1'!#REF!</definedName>
    <definedName name="_dtkx2v4y21a">'[5]wybrane dane finansowe 1'!#REF!</definedName>
    <definedName name="_dv7oj753ql" localSheetId="20">'[5]wybrane dane finansowe 1'!#REF!</definedName>
    <definedName name="_dv7oj753ql" localSheetId="1">'[5]wybrane dane finansowe 1'!#REF!</definedName>
    <definedName name="_dv7oj753ql" localSheetId="4">'[5]wybrane dane finansowe 1'!#REF!</definedName>
    <definedName name="_dv7oj753ql" localSheetId="0">'[5]wybrane dane finansowe 1'!#REF!</definedName>
    <definedName name="_dv7oj753ql" localSheetId="3">'[5]wybrane dane finansowe 1'!#REF!</definedName>
    <definedName name="_dv7oj753ql" localSheetId="9">'[5]wybrane dane finansowe 1'!#REF!</definedName>
    <definedName name="_dv7oj753ql" localSheetId="15">'[5]wybrane dane finansowe 1'!#REF!</definedName>
    <definedName name="_dv7oj753ql">'[5]wybrane dane finansowe 1'!#REF!</definedName>
    <definedName name="_dxa2yj53qc" localSheetId="20">'[5]wybrane dane finansowe 1'!#REF!</definedName>
    <definedName name="_dxa2yj53qc" localSheetId="1">'[5]wybrane dane finansowe 1'!#REF!</definedName>
    <definedName name="_dxa2yj53qc" localSheetId="4">'[5]wybrane dane finansowe 1'!#REF!</definedName>
    <definedName name="_dxa2yj53qc" localSheetId="0">'[5]wybrane dane finansowe 1'!#REF!</definedName>
    <definedName name="_dxa2yj53qc" localSheetId="3">'[5]wybrane dane finansowe 1'!#REF!</definedName>
    <definedName name="_dxa2yj53qc" localSheetId="9">'[5]wybrane dane finansowe 1'!#REF!</definedName>
    <definedName name="_dxa2yj53qc" localSheetId="15">'[5]wybrane dane finansowe 1'!#REF!</definedName>
    <definedName name="_dxa2yj53qc">'[5]wybrane dane finansowe 1'!#REF!</definedName>
    <definedName name="_dysnqb5071p" localSheetId="20">'[5]wybrane dane finansowe 1'!#REF!</definedName>
    <definedName name="_dysnqb5071p" localSheetId="1">'[5]wybrane dane finansowe 1'!#REF!</definedName>
    <definedName name="_dysnqb5071p" localSheetId="4">'[5]wybrane dane finansowe 1'!#REF!</definedName>
    <definedName name="_dysnqb5071p" localSheetId="0">'[5]wybrane dane finansowe 1'!#REF!</definedName>
    <definedName name="_dysnqb5071p" localSheetId="3">'[5]wybrane dane finansowe 1'!#REF!</definedName>
    <definedName name="_dysnqb5071p" localSheetId="9">'[5]wybrane dane finansowe 1'!#REF!</definedName>
    <definedName name="_dysnqb5071p" localSheetId="15">'[5]wybrane dane finansowe 1'!#REF!</definedName>
    <definedName name="_dysnqb5071p">'[5]wybrane dane finansowe 1'!#REF!</definedName>
    <definedName name="_e3waao54jn" localSheetId="20">'[5]wybrane dane finansowe 1'!#REF!</definedName>
    <definedName name="_e3waao54jn" localSheetId="1">'[5]wybrane dane finansowe 1'!#REF!</definedName>
    <definedName name="_e3waao54jn" localSheetId="4">'[5]wybrane dane finansowe 1'!#REF!</definedName>
    <definedName name="_e3waao54jn" localSheetId="0">'[5]wybrane dane finansowe 1'!#REF!</definedName>
    <definedName name="_e3waao54jn" localSheetId="3">'[5]wybrane dane finansowe 1'!#REF!</definedName>
    <definedName name="_e3waao54jn" localSheetId="9">'[5]wybrane dane finansowe 1'!#REF!</definedName>
    <definedName name="_e3waao54jn" localSheetId="15">'[5]wybrane dane finansowe 1'!#REF!</definedName>
    <definedName name="_e3waao54jn">'[5]wybrane dane finansowe 1'!#REF!</definedName>
    <definedName name="_e58d3n507d" localSheetId="20">'[5]wybrane dane finansowe 1'!#REF!</definedName>
    <definedName name="_e58d3n507d" localSheetId="1">'[5]wybrane dane finansowe 1'!#REF!</definedName>
    <definedName name="_e58d3n507d" localSheetId="4">'[5]wybrane dane finansowe 1'!#REF!</definedName>
    <definedName name="_e58d3n507d" localSheetId="0">'[5]wybrane dane finansowe 1'!#REF!</definedName>
    <definedName name="_e58d3n507d" localSheetId="3">'[5]wybrane dane finansowe 1'!#REF!</definedName>
    <definedName name="_e58d3n507d" localSheetId="9">'[5]wybrane dane finansowe 1'!#REF!</definedName>
    <definedName name="_e58d3n507d" localSheetId="15">'[5]wybrane dane finansowe 1'!#REF!</definedName>
    <definedName name="_e58d3n507d">'[5]wybrane dane finansowe 1'!#REF!</definedName>
    <definedName name="_e893nm4y210" localSheetId="20">'[5]wybrane dane finansowe 1'!#REF!</definedName>
    <definedName name="_e893nm4y210" localSheetId="1">'[5]wybrane dane finansowe 1'!#REF!</definedName>
    <definedName name="_e893nm4y210" localSheetId="4">'[5]wybrane dane finansowe 1'!#REF!</definedName>
    <definedName name="_e893nm4y210" localSheetId="0">'[5]wybrane dane finansowe 1'!#REF!</definedName>
    <definedName name="_e893nm4y210" localSheetId="3">'[5]wybrane dane finansowe 1'!#REF!</definedName>
    <definedName name="_e893nm4y210" localSheetId="9">'[5]wybrane dane finansowe 1'!#REF!</definedName>
    <definedName name="_e893nm4y210" localSheetId="15">'[5]wybrane dane finansowe 1'!#REF!</definedName>
    <definedName name="_e893nm4y210">'[5]wybrane dane finansowe 1'!#REF!</definedName>
    <definedName name="_e8axrz4ysh" localSheetId="20">'[5]wybrane dane finansowe 1'!#REF!</definedName>
    <definedName name="_e8axrz4ysh" localSheetId="1">'[5]wybrane dane finansowe 1'!#REF!</definedName>
    <definedName name="_e8axrz4ysh" localSheetId="4">'[5]wybrane dane finansowe 1'!#REF!</definedName>
    <definedName name="_e8axrz4ysh" localSheetId="0">'[5]wybrane dane finansowe 1'!#REF!</definedName>
    <definedName name="_e8axrz4ysh" localSheetId="3">'[5]wybrane dane finansowe 1'!#REF!</definedName>
    <definedName name="_e8axrz4ysh" localSheetId="9">'[5]wybrane dane finansowe 1'!#REF!</definedName>
    <definedName name="_e8axrz4ysh" localSheetId="15">'[5]wybrane dane finansowe 1'!#REF!</definedName>
    <definedName name="_e8axrz4ysh">'[5]wybrane dane finansowe 1'!#REF!</definedName>
    <definedName name="_eb2diu4zl1a" localSheetId="20">'[5]wybrane dane finansowe 1'!#REF!</definedName>
    <definedName name="_eb2diu4zl1a" localSheetId="1">'[5]wybrane dane finansowe 1'!#REF!</definedName>
    <definedName name="_eb2diu4zl1a" localSheetId="4">'[5]wybrane dane finansowe 1'!#REF!</definedName>
    <definedName name="_eb2diu4zl1a" localSheetId="0">'[5]wybrane dane finansowe 1'!#REF!</definedName>
    <definedName name="_eb2diu4zl1a" localSheetId="3">'[5]wybrane dane finansowe 1'!#REF!</definedName>
    <definedName name="_eb2diu4zl1a" localSheetId="9">'[5]wybrane dane finansowe 1'!#REF!</definedName>
    <definedName name="_eb2diu4zl1a" localSheetId="15">'[5]wybrane dane finansowe 1'!#REF!</definedName>
    <definedName name="_eb2diu4zl1a">'[5]wybrane dane finansowe 1'!#REF!</definedName>
    <definedName name="_edd52d5072r" localSheetId="20">'[5]wybrane dane finansowe 1'!#REF!</definedName>
    <definedName name="_edd52d5072r" localSheetId="1">'[5]wybrane dane finansowe 1'!#REF!</definedName>
    <definedName name="_edd52d5072r" localSheetId="4">'[5]wybrane dane finansowe 1'!#REF!</definedName>
    <definedName name="_edd52d5072r" localSheetId="0">'[5]wybrane dane finansowe 1'!#REF!</definedName>
    <definedName name="_edd52d5072r" localSheetId="3">'[5]wybrane dane finansowe 1'!#REF!</definedName>
    <definedName name="_edd52d5072r" localSheetId="9">'[5]wybrane dane finansowe 1'!#REF!</definedName>
    <definedName name="_edd52d5072r" localSheetId="15">'[5]wybrane dane finansowe 1'!#REF!</definedName>
    <definedName name="_edd52d5072r">'[5]wybrane dane finansowe 1'!#REF!</definedName>
    <definedName name="_edz6tg50729" localSheetId="20">'[5]wybrane dane finansowe 1'!#REF!</definedName>
    <definedName name="_edz6tg50729" localSheetId="1">'[5]wybrane dane finansowe 1'!#REF!</definedName>
    <definedName name="_edz6tg50729" localSheetId="4">'[5]wybrane dane finansowe 1'!#REF!</definedName>
    <definedName name="_edz6tg50729" localSheetId="0">'[5]wybrane dane finansowe 1'!#REF!</definedName>
    <definedName name="_edz6tg50729" localSheetId="3">'[5]wybrane dane finansowe 1'!#REF!</definedName>
    <definedName name="_edz6tg50729" localSheetId="9">'[5]wybrane dane finansowe 1'!#REF!</definedName>
    <definedName name="_edz6tg50729" localSheetId="15">'[5]wybrane dane finansowe 1'!#REF!</definedName>
    <definedName name="_edz6tg50729">'[5]wybrane dane finansowe 1'!#REF!</definedName>
    <definedName name="_eemf0254jt" localSheetId="20">'[5]wybrane dane finansowe 1'!#REF!</definedName>
    <definedName name="_eemf0254jt" localSheetId="1">'[5]wybrane dane finansowe 1'!#REF!</definedName>
    <definedName name="_eemf0254jt" localSheetId="4">'[5]wybrane dane finansowe 1'!#REF!</definedName>
    <definedName name="_eemf0254jt" localSheetId="0">'[5]wybrane dane finansowe 1'!#REF!</definedName>
    <definedName name="_eemf0254jt" localSheetId="3">'[5]wybrane dane finansowe 1'!#REF!</definedName>
    <definedName name="_eemf0254jt" localSheetId="9">'[5]wybrane dane finansowe 1'!#REF!</definedName>
    <definedName name="_eemf0254jt" localSheetId="15">'[5]wybrane dane finansowe 1'!#REF!</definedName>
    <definedName name="_eemf0254jt">'[5]wybrane dane finansowe 1'!#REF!</definedName>
    <definedName name="_ef8xt454j1z" localSheetId="20">'[5]wybrane dane finansowe 1'!#REF!</definedName>
    <definedName name="_ef8xt454j1z" localSheetId="1">'[5]wybrane dane finansowe 1'!#REF!</definedName>
    <definedName name="_ef8xt454j1z" localSheetId="4">'[5]wybrane dane finansowe 1'!#REF!</definedName>
    <definedName name="_ef8xt454j1z" localSheetId="0">'[5]wybrane dane finansowe 1'!#REF!</definedName>
    <definedName name="_ef8xt454j1z" localSheetId="3">'[5]wybrane dane finansowe 1'!#REF!</definedName>
    <definedName name="_ef8xt454j1z" localSheetId="9">'[5]wybrane dane finansowe 1'!#REF!</definedName>
    <definedName name="_ef8xt454j1z" localSheetId="15">'[5]wybrane dane finansowe 1'!#REF!</definedName>
    <definedName name="_ef8xt454j1z">'[5]wybrane dane finansowe 1'!#REF!</definedName>
    <definedName name="_eg8sxt53qd" localSheetId="20">'[5]wybrane dane finansowe 1'!#REF!</definedName>
    <definedName name="_eg8sxt53qd" localSheetId="1">'[5]wybrane dane finansowe 1'!#REF!</definedName>
    <definedName name="_eg8sxt53qd" localSheetId="4">'[5]wybrane dane finansowe 1'!#REF!</definedName>
    <definedName name="_eg8sxt53qd" localSheetId="0">'[5]wybrane dane finansowe 1'!#REF!</definedName>
    <definedName name="_eg8sxt53qd" localSheetId="3">'[5]wybrane dane finansowe 1'!#REF!</definedName>
    <definedName name="_eg8sxt53qd" localSheetId="9">'[5]wybrane dane finansowe 1'!#REF!</definedName>
    <definedName name="_eg8sxt53qd" localSheetId="15">'[5]wybrane dane finansowe 1'!#REF!</definedName>
    <definedName name="_eg8sxt53qd">'[5]wybrane dane finansowe 1'!#REF!</definedName>
    <definedName name="_egr5ex4y22t" localSheetId="20">'[5]wybrane dane finansowe 1'!#REF!</definedName>
    <definedName name="_egr5ex4y22t" localSheetId="1">'[5]wybrane dane finansowe 1'!#REF!</definedName>
    <definedName name="_egr5ex4y22t" localSheetId="4">'[5]wybrane dane finansowe 1'!#REF!</definedName>
    <definedName name="_egr5ex4y22t" localSheetId="0">'[5]wybrane dane finansowe 1'!#REF!</definedName>
    <definedName name="_egr5ex4y22t" localSheetId="3">'[5]wybrane dane finansowe 1'!#REF!</definedName>
    <definedName name="_egr5ex4y22t" localSheetId="9">'[5]wybrane dane finansowe 1'!#REF!</definedName>
    <definedName name="_egr5ex4y22t" localSheetId="15">'[5]wybrane dane finansowe 1'!#REF!</definedName>
    <definedName name="_egr5ex4y22t">'[5]wybrane dane finansowe 1'!#REF!</definedName>
    <definedName name="_ek8f1753q1e" localSheetId="20">'[5]wybrane dane finansowe 1'!#REF!</definedName>
    <definedName name="_ek8f1753q1e" localSheetId="1">'[5]wybrane dane finansowe 1'!#REF!</definedName>
    <definedName name="_ek8f1753q1e" localSheetId="4">'[5]wybrane dane finansowe 1'!#REF!</definedName>
    <definedName name="_ek8f1753q1e" localSheetId="0">'[5]wybrane dane finansowe 1'!#REF!</definedName>
    <definedName name="_ek8f1753q1e" localSheetId="3">'[5]wybrane dane finansowe 1'!#REF!</definedName>
    <definedName name="_ek8f1753q1e" localSheetId="9">'[5]wybrane dane finansowe 1'!#REF!</definedName>
    <definedName name="_ek8f1753q1e" localSheetId="15">'[5]wybrane dane finansowe 1'!#REF!</definedName>
    <definedName name="_ek8f1753q1e">'[5]wybrane dane finansowe 1'!#REF!</definedName>
    <definedName name="_ELI1" localSheetId="20">#REF!</definedName>
    <definedName name="_ELI1" localSheetId="1">#REF!</definedName>
    <definedName name="_ELI1" localSheetId="3">#REF!</definedName>
    <definedName name="_ELI1" localSheetId="9">#REF!</definedName>
    <definedName name="_ELI1">#REF!</definedName>
    <definedName name="_ELI2" localSheetId="20">#REF!</definedName>
    <definedName name="_ELI2" localSheetId="1">#REF!</definedName>
    <definedName name="_ELI2" localSheetId="3">#REF!</definedName>
    <definedName name="_ELI2" localSheetId="9">#REF!</definedName>
    <definedName name="_ELI2">#REF!</definedName>
    <definedName name="_endtbl" localSheetId="20">'[5]wybrane dane finansowe 1'!#REF!</definedName>
    <definedName name="_endtbl" localSheetId="1">'[5]wybrane dane finansowe 1'!#REF!</definedName>
    <definedName name="_endtbl" localSheetId="4">'[5]wybrane dane finansowe 1'!#REF!</definedName>
    <definedName name="_endtbl" localSheetId="0">'[5]wybrane dane finansowe 1'!#REF!</definedName>
    <definedName name="_endtbl" localSheetId="3">'[5]wybrane dane finansowe 1'!#REF!</definedName>
    <definedName name="_endtbl" localSheetId="9">'[5]wybrane dane finansowe 1'!#REF!</definedName>
    <definedName name="_endtbl" localSheetId="15">'[5]wybrane dane finansowe 1'!#REF!</definedName>
    <definedName name="_endtbl">'[5]wybrane dane finansowe 1'!#REF!</definedName>
    <definedName name="_endtbl10" localSheetId="20">'[5]wybrane dane finansowe 1'!#REF!</definedName>
    <definedName name="_endtbl10" localSheetId="1">'[5]wybrane dane finansowe 1'!#REF!</definedName>
    <definedName name="_endtbl10" localSheetId="4">'[5]wybrane dane finansowe 1'!#REF!</definedName>
    <definedName name="_endtbl10" localSheetId="0">'[5]wybrane dane finansowe 1'!#REF!</definedName>
    <definedName name="_endtbl10" localSheetId="3">'[5]wybrane dane finansowe 1'!#REF!</definedName>
    <definedName name="_endtbl10" localSheetId="9">'[5]wybrane dane finansowe 1'!#REF!</definedName>
    <definedName name="_endtbl10" localSheetId="15">'[5]wybrane dane finansowe 1'!#REF!</definedName>
    <definedName name="_endtbl10">'[5]wybrane dane finansowe 1'!#REF!</definedName>
    <definedName name="_endtbl11" localSheetId="20">'[5]wybrane dane finansowe 1'!#REF!</definedName>
    <definedName name="_endtbl11" localSheetId="1">'[5]wybrane dane finansowe 1'!#REF!</definedName>
    <definedName name="_endtbl11" localSheetId="4">'[5]wybrane dane finansowe 1'!#REF!</definedName>
    <definedName name="_endtbl11" localSheetId="0">'[5]wybrane dane finansowe 1'!#REF!</definedName>
    <definedName name="_endtbl11" localSheetId="3">'[5]wybrane dane finansowe 1'!#REF!</definedName>
    <definedName name="_endtbl11" localSheetId="9">'[5]wybrane dane finansowe 1'!#REF!</definedName>
    <definedName name="_endtbl11" localSheetId="15">'[5]wybrane dane finansowe 1'!#REF!</definedName>
    <definedName name="_endtbl11">'[5]wybrane dane finansowe 1'!#REF!</definedName>
    <definedName name="_endtbl12" localSheetId="20">'[5]wybrane dane finansowe 1'!#REF!</definedName>
    <definedName name="_endtbl12" localSheetId="1">'[5]wybrane dane finansowe 1'!#REF!</definedName>
    <definedName name="_endtbl12" localSheetId="4">'[5]wybrane dane finansowe 1'!#REF!</definedName>
    <definedName name="_endtbl12" localSheetId="0">'[5]wybrane dane finansowe 1'!#REF!</definedName>
    <definedName name="_endtbl12" localSheetId="3">'[5]wybrane dane finansowe 1'!#REF!</definedName>
    <definedName name="_endtbl12" localSheetId="9">'[5]wybrane dane finansowe 1'!#REF!</definedName>
    <definedName name="_endtbl12" localSheetId="15">'[5]wybrane dane finansowe 1'!#REF!</definedName>
    <definedName name="_endtbl12">'[5]wybrane dane finansowe 1'!#REF!</definedName>
    <definedName name="_endtbl13" localSheetId="20">'[5]wybrane dane finansowe 1'!#REF!</definedName>
    <definedName name="_endtbl13" localSheetId="1">'[5]wybrane dane finansowe 1'!#REF!</definedName>
    <definedName name="_endtbl13" localSheetId="4">'[5]wybrane dane finansowe 1'!#REF!</definedName>
    <definedName name="_endtbl13" localSheetId="0">'[5]wybrane dane finansowe 1'!#REF!</definedName>
    <definedName name="_endtbl13" localSheetId="3">'[5]wybrane dane finansowe 1'!#REF!</definedName>
    <definedName name="_endtbl13" localSheetId="9">'[5]wybrane dane finansowe 1'!#REF!</definedName>
    <definedName name="_endtbl13" localSheetId="15">'[5]wybrane dane finansowe 1'!#REF!</definedName>
    <definedName name="_endtbl13">'[5]wybrane dane finansowe 1'!#REF!</definedName>
    <definedName name="_endtbl2" localSheetId="20">#REF!</definedName>
    <definedName name="_endtbl2" localSheetId="1">#REF!</definedName>
    <definedName name="_endtbl2" localSheetId="3">#REF!</definedName>
    <definedName name="_endtbl2" localSheetId="9">#REF!</definedName>
    <definedName name="_endtbl2">#REF!</definedName>
    <definedName name="_endtbl4" localSheetId="20">'[5]wybrane dane finansowe 1'!#REF!</definedName>
    <definedName name="_endtbl4" localSheetId="1">'[5]wybrane dane finansowe 1'!#REF!</definedName>
    <definedName name="_endtbl4" localSheetId="4">'[5]wybrane dane finansowe 1'!#REF!</definedName>
    <definedName name="_endtbl4" localSheetId="0">'[5]wybrane dane finansowe 1'!#REF!</definedName>
    <definedName name="_endtbl4" localSheetId="3">'[5]wybrane dane finansowe 1'!#REF!</definedName>
    <definedName name="_endtbl4" localSheetId="9">'[5]wybrane dane finansowe 1'!#REF!</definedName>
    <definedName name="_endtbl4" localSheetId="15">'[5]wybrane dane finansowe 1'!#REF!</definedName>
    <definedName name="_endtbl4">'[5]wybrane dane finansowe 1'!#REF!</definedName>
    <definedName name="_endtbl5" localSheetId="20">'[5]wybrane dane finansowe 1'!#REF!</definedName>
    <definedName name="_endtbl5" localSheetId="1">'[5]wybrane dane finansowe 1'!#REF!</definedName>
    <definedName name="_endtbl5" localSheetId="4">'[5]wybrane dane finansowe 1'!#REF!</definedName>
    <definedName name="_endtbl5" localSheetId="0">'[5]wybrane dane finansowe 1'!#REF!</definedName>
    <definedName name="_endtbl5" localSheetId="3">'[5]wybrane dane finansowe 1'!#REF!</definedName>
    <definedName name="_endtbl5" localSheetId="9">'[5]wybrane dane finansowe 1'!#REF!</definedName>
    <definedName name="_endtbl5" localSheetId="15">'[5]wybrane dane finansowe 1'!#REF!</definedName>
    <definedName name="_endtbl5">'[5]wybrane dane finansowe 1'!#REF!</definedName>
    <definedName name="_endtbl6" localSheetId="20">'[5]wybrane dane finansowe 1'!#REF!</definedName>
    <definedName name="_endtbl6" localSheetId="1">'[5]wybrane dane finansowe 1'!#REF!</definedName>
    <definedName name="_endtbl6" localSheetId="4">'[5]wybrane dane finansowe 1'!#REF!</definedName>
    <definedName name="_endtbl6" localSheetId="0">'[5]wybrane dane finansowe 1'!#REF!</definedName>
    <definedName name="_endtbl6" localSheetId="3">'[5]wybrane dane finansowe 1'!#REF!</definedName>
    <definedName name="_endtbl6" localSheetId="9">'[5]wybrane dane finansowe 1'!#REF!</definedName>
    <definedName name="_endtbl6" localSheetId="15">'[5]wybrane dane finansowe 1'!#REF!</definedName>
    <definedName name="_endtbl6">'[5]wybrane dane finansowe 1'!#REF!</definedName>
    <definedName name="_endtbl7" localSheetId="20">'[5]wybrane dane finansowe 1'!#REF!</definedName>
    <definedName name="_endtbl7" localSheetId="1">'[5]wybrane dane finansowe 1'!#REF!</definedName>
    <definedName name="_endtbl7" localSheetId="4">'[5]wybrane dane finansowe 1'!#REF!</definedName>
    <definedName name="_endtbl7" localSheetId="0">'[5]wybrane dane finansowe 1'!#REF!</definedName>
    <definedName name="_endtbl7" localSheetId="3">'[5]wybrane dane finansowe 1'!#REF!</definedName>
    <definedName name="_endtbl7" localSheetId="9">'[5]wybrane dane finansowe 1'!#REF!</definedName>
    <definedName name="_endtbl7" localSheetId="15">'[5]wybrane dane finansowe 1'!#REF!</definedName>
    <definedName name="_endtbl7">'[5]wybrane dane finansowe 1'!#REF!</definedName>
    <definedName name="_endtbl8" localSheetId="20">'[5]wybrane dane finansowe 1'!#REF!</definedName>
    <definedName name="_endtbl8" localSheetId="1">'[5]wybrane dane finansowe 1'!#REF!</definedName>
    <definedName name="_endtbl8" localSheetId="4">'[5]wybrane dane finansowe 1'!#REF!</definedName>
    <definedName name="_endtbl8" localSheetId="0">'[5]wybrane dane finansowe 1'!#REF!</definedName>
    <definedName name="_endtbl8" localSheetId="3">'[5]wybrane dane finansowe 1'!#REF!</definedName>
    <definedName name="_endtbl8" localSheetId="9">'[5]wybrane dane finansowe 1'!#REF!</definedName>
    <definedName name="_endtbl8" localSheetId="15">'[5]wybrane dane finansowe 1'!#REF!</definedName>
    <definedName name="_endtbl8">'[5]wybrane dane finansowe 1'!#REF!</definedName>
    <definedName name="_endtbl9" localSheetId="20">'[5]wybrane dane finansowe 1'!#REF!</definedName>
    <definedName name="_endtbl9" localSheetId="1">'[5]wybrane dane finansowe 1'!#REF!</definedName>
    <definedName name="_endtbl9" localSheetId="4">'[5]wybrane dane finansowe 1'!#REF!</definedName>
    <definedName name="_endtbl9" localSheetId="0">'[5]wybrane dane finansowe 1'!#REF!</definedName>
    <definedName name="_endtbl9" localSheetId="3">'[5]wybrane dane finansowe 1'!#REF!</definedName>
    <definedName name="_endtbl9" localSheetId="9">'[5]wybrane dane finansowe 1'!#REF!</definedName>
    <definedName name="_endtbl9" localSheetId="15">'[5]wybrane dane finansowe 1'!#REF!</definedName>
    <definedName name="_endtbl9">'[5]wybrane dane finansowe 1'!#REF!</definedName>
    <definedName name="_eppk7550717" localSheetId="20">'[5]wybrane dane finansowe 1'!#REF!</definedName>
    <definedName name="_eppk7550717" localSheetId="1">'[5]wybrane dane finansowe 1'!#REF!</definedName>
    <definedName name="_eppk7550717" localSheetId="4">'[5]wybrane dane finansowe 1'!#REF!</definedName>
    <definedName name="_eppk7550717" localSheetId="0">'[5]wybrane dane finansowe 1'!#REF!</definedName>
    <definedName name="_eppk7550717" localSheetId="3">'[5]wybrane dane finansowe 1'!#REF!</definedName>
    <definedName name="_eppk7550717" localSheetId="9">'[5]wybrane dane finansowe 1'!#REF!</definedName>
    <definedName name="_eppk7550717" localSheetId="15">'[5]wybrane dane finansowe 1'!#REF!</definedName>
    <definedName name="_eppk7550717">'[5]wybrane dane finansowe 1'!#REF!</definedName>
    <definedName name="_eqpiq94y21y" localSheetId="20">'[5]wybrane dane finansowe 1'!#REF!</definedName>
    <definedName name="_eqpiq94y21y" localSheetId="1">'[5]wybrane dane finansowe 1'!#REF!</definedName>
    <definedName name="_eqpiq94y21y" localSheetId="4">'[5]wybrane dane finansowe 1'!#REF!</definedName>
    <definedName name="_eqpiq94y21y" localSheetId="0">'[5]wybrane dane finansowe 1'!#REF!</definedName>
    <definedName name="_eqpiq94y21y" localSheetId="3">'[5]wybrane dane finansowe 1'!#REF!</definedName>
    <definedName name="_eqpiq94y21y" localSheetId="9">'[5]wybrane dane finansowe 1'!#REF!</definedName>
    <definedName name="_eqpiq94y21y" localSheetId="15">'[5]wybrane dane finansowe 1'!#REF!</definedName>
    <definedName name="_eqpiq94y21y">'[5]wybrane dane finansowe 1'!#REF!</definedName>
    <definedName name="_es09xg51817" localSheetId="20">'[5]wybrane dane finansowe 1'!#REF!</definedName>
    <definedName name="_es09xg51817" localSheetId="1">'[5]wybrane dane finansowe 1'!#REF!</definedName>
    <definedName name="_es09xg51817" localSheetId="4">'[5]wybrane dane finansowe 1'!#REF!</definedName>
    <definedName name="_es09xg51817" localSheetId="0">'[5]wybrane dane finansowe 1'!#REF!</definedName>
    <definedName name="_es09xg51817" localSheetId="3">'[5]wybrane dane finansowe 1'!#REF!</definedName>
    <definedName name="_es09xg51817" localSheetId="9">'[5]wybrane dane finansowe 1'!#REF!</definedName>
    <definedName name="_es09xg51817" localSheetId="15">'[5]wybrane dane finansowe 1'!#REF!</definedName>
    <definedName name="_es09xg51817">'[5]wybrane dane finansowe 1'!#REF!</definedName>
    <definedName name="_esi2kv53qy" localSheetId="20">'[5]wybrane dane finansowe 1'!#REF!</definedName>
    <definedName name="_esi2kv53qy" localSheetId="1">'[5]wybrane dane finansowe 1'!#REF!</definedName>
    <definedName name="_esi2kv53qy" localSheetId="4">'[5]wybrane dane finansowe 1'!#REF!</definedName>
    <definedName name="_esi2kv53qy" localSheetId="0">'[5]wybrane dane finansowe 1'!#REF!</definedName>
    <definedName name="_esi2kv53qy" localSheetId="3">'[5]wybrane dane finansowe 1'!#REF!</definedName>
    <definedName name="_esi2kv53qy" localSheetId="9">'[5]wybrane dane finansowe 1'!#REF!</definedName>
    <definedName name="_esi2kv53qy" localSheetId="15">'[5]wybrane dane finansowe 1'!#REF!</definedName>
    <definedName name="_esi2kv53qy">'[5]wybrane dane finansowe 1'!#REF!</definedName>
    <definedName name="_etx8tb51pk" localSheetId="20">'[5]wybrane dane finansowe 1'!#REF!</definedName>
    <definedName name="_etx8tb51pk" localSheetId="1">'[5]wybrane dane finansowe 1'!#REF!</definedName>
    <definedName name="_etx8tb51pk" localSheetId="4">'[5]wybrane dane finansowe 1'!#REF!</definedName>
    <definedName name="_etx8tb51pk" localSheetId="0">'[5]wybrane dane finansowe 1'!#REF!</definedName>
    <definedName name="_etx8tb51pk" localSheetId="3">'[5]wybrane dane finansowe 1'!#REF!</definedName>
    <definedName name="_etx8tb51pk" localSheetId="9">'[5]wybrane dane finansowe 1'!#REF!</definedName>
    <definedName name="_etx8tb51pk" localSheetId="15">'[5]wybrane dane finansowe 1'!#REF!</definedName>
    <definedName name="_etx8tb51pk">'[5]wybrane dane finansowe 1'!#REF!</definedName>
    <definedName name="_ew6mn75181m" localSheetId="20">'[5]wybrane dane finansowe 1'!#REF!</definedName>
    <definedName name="_ew6mn75181m" localSheetId="1">'[5]wybrane dane finansowe 1'!#REF!</definedName>
    <definedName name="_ew6mn75181m" localSheetId="4">'[5]wybrane dane finansowe 1'!#REF!</definedName>
    <definedName name="_ew6mn75181m" localSheetId="0">'[5]wybrane dane finansowe 1'!#REF!</definedName>
    <definedName name="_ew6mn75181m" localSheetId="3">'[5]wybrane dane finansowe 1'!#REF!</definedName>
    <definedName name="_ew6mn75181m" localSheetId="9">'[5]wybrane dane finansowe 1'!#REF!</definedName>
    <definedName name="_ew6mn75181m" localSheetId="15">'[5]wybrane dane finansowe 1'!#REF!</definedName>
    <definedName name="_ew6mn75181m">'[5]wybrane dane finansowe 1'!#REF!</definedName>
    <definedName name="_ezb82w50m2i" localSheetId="20">'[5]wybrane dane finansowe 1'!#REF!</definedName>
    <definedName name="_ezb82w50m2i" localSheetId="1">'[5]wybrane dane finansowe 1'!#REF!</definedName>
    <definedName name="_ezb82w50m2i" localSheetId="4">'[5]wybrane dane finansowe 1'!#REF!</definedName>
    <definedName name="_ezb82w50m2i" localSheetId="0">'[5]wybrane dane finansowe 1'!#REF!</definedName>
    <definedName name="_ezb82w50m2i" localSheetId="3">'[5]wybrane dane finansowe 1'!#REF!</definedName>
    <definedName name="_ezb82w50m2i" localSheetId="9">'[5]wybrane dane finansowe 1'!#REF!</definedName>
    <definedName name="_ezb82w50m2i" localSheetId="15">'[5]wybrane dane finansowe 1'!#REF!</definedName>
    <definedName name="_ezb82w50m2i">'[5]wybrane dane finansowe 1'!#REF!</definedName>
    <definedName name="_f0f41650m2j" localSheetId="20">'[5]wybrane dane finansowe 1'!#REF!</definedName>
    <definedName name="_f0f41650m2j" localSheetId="1">'[5]wybrane dane finansowe 1'!#REF!</definedName>
    <definedName name="_f0f41650m2j" localSheetId="4">'[5]wybrane dane finansowe 1'!#REF!</definedName>
    <definedName name="_f0f41650m2j" localSheetId="0">'[5]wybrane dane finansowe 1'!#REF!</definedName>
    <definedName name="_f0f41650m2j" localSheetId="3">'[5]wybrane dane finansowe 1'!#REF!</definedName>
    <definedName name="_f0f41650m2j" localSheetId="9">'[5]wybrane dane finansowe 1'!#REF!</definedName>
    <definedName name="_f0f41650m2j" localSheetId="15">'[5]wybrane dane finansowe 1'!#REF!</definedName>
    <definedName name="_f0f41650m2j">'[5]wybrane dane finansowe 1'!#REF!</definedName>
    <definedName name="_f1l2n853qn" localSheetId="20">'[5]wybrane dane finansowe 1'!#REF!</definedName>
    <definedName name="_f1l2n853qn" localSheetId="1">'[5]wybrane dane finansowe 1'!#REF!</definedName>
    <definedName name="_f1l2n853qn" localSheetId="4">'[5]wybrane dane finansowe 1'!#REF!</definedName>
    <definedName name="_f1l2n853qn" localSheetId="0">'[5]wybrane dane finansowe 1'!#REF!</definedName>
    <definedName name="_f1l2n853qn" localSheetId="3">'[5]wybrane dane finansowe 1'!#REF!</definedName>
    <definedName name="_f1l2n853qn" localSheetId="9">'[5]wybrane dane finansowe 1'!#REF!</definedName>
    <definedName name="_f1l2n853qn" localSheetId="15">'[5]wybrane dane finansowe 1'!#REF!</definedName>
    <definedName name="_f1l2n853qn">'[5]wybrane dane finansowe 1'!#REF!</definedName>
    <definedName name="_f1pn4v50m17" localSheetId="20">'[5]wybrane dane finansowe 1'!#REF!</definedName>
    <definedName name="_f1pn4v50m17" localSheetId="1">'[5]wybrane dane finansowe 1'!#REF!</definedName>
    <definedName name="_f1pn4v50m17" localSheetId="4">'[5]wybrane dane finansowe 1'!#REF!</definedName>
    <definedName name="_f1pn4v50m17" localSheetId="0">'[5]wybrane dane finansowe 1'!#REF!</definedName>
    <definedName name="_f1pn4v50m17" localSheetId="3">'[5]wybrane dane finansowe 1'!#REF!</definedName>
    <definedName name="_f1pn4v50m17" localSheetId="9">'[5]wybrane dane finansowe 1'!#REF!</definedName>
    <definedName name="_f1pn4v50m17" localSheetId="15">'[5]wybrane dane finansowe 1'!#REF!</definedName>
    <definedName name="_f1pn4v50m17">'[5]wybrane dane finansowe 1'!#REF!</definedName>
    <definedName name="_f51tul50710" localSheetId="20">'[5]wybrane dane finansowe 1'!#REF!</definedName>
    <definedName name="_f51tul50710" localSheetId="1">'[5]wybrane dane finansowe 1'!#REF!</definedName>
    <definedName name="_f51tul50710" localSheetId="4">'[5]wybrane dane finansowe 1'!#REF!</definedName>
    <definedName name="_f51tul50710" localSheetId="0">'[5]wybrane dane finansowe 1'!#REF!</definedName>
    <definedName name="_f51tul50710" localSheetId="3">'[5]wybrane dane finansowe 1'!#REF!</definedName>
    <definedName name="_f51tul50710" localSheetId="9">'[5]wybrane dane finansowe 1'!#REF!</definedName>
    <definedName name="_f51tul50710" localSheetId="15">'[5]wybrane dane finansowe 1'!#REF!</definedName>
    <definedName name="_f51tul50710">'[5]wybrane dane finansowe 1'!#REF!</definedName>
    <definedName name="_f61ave50m2c" localSheetId="20">'[5]wybrane dane finansowe 1'!#REF!</definedName>
    <definedName name="_f61ave50m2c" localSheetId="1">'[5]wybrane dane finansowe 1'!#REF!</definedName>
    <definedName name="_f61ave50m2c" localSheetId="4">'[5]wybrane dane finansowe 1'!#REF!</definedName>
    <definedName name="_f61ave50m2c" localSheetId="0">'[5]wybrane dane finansowe 1'!#REF!</definedName>
    <definedName name="_f61ave50m2c" localSheetId="3">'[5]wybrane dane finansowe 1'!#REF!</definedName>
    <definedName name="_f61ave50m2c" localSheetId="9">'[5]wybrane dane finansowe 1'!#REF!</definedName>
    <definedName name="_f61ave50m2c" localSheetId="15">'[5]wybrane dane finansowe 1'!#REF!</definedName>
    <definedName name="_f61ave50m2c">'[5]wybrane dane finansowe 1'!#REF!</definedName>
    <definedName name="_f6y0z0536w" localSheetId="20">'[5]wybrane dane finansowe 1'!#REF!</definedName>
    <definedName name="_f6y0z0536w" localSheetId="1">'[5]wybrane dane finansowe 1'!#REF!</definedName>
    <definedName name="_f6y0z0536w" localSheetId="4">'[5]wybrane dane finansowe 1'!#REF!</definedName>
    <definedName name="_f6y0z0536w" localSheetId="0">'[5]wybrane dane finansowe 1'!#REF!</definedName>
    <definedName name="_f6y0z0536w" localSheetId="3">'[5]wybrane dane finansowe 1'!#REF!</definedName>
    <definedName name="_f6y0z0536w" localSheetId="9">'[5]wybrane dane finansowe 1'!#REF!</definedName>
    <definedName name="_f6y0z0536w" localSheetId="15">'[5]wybrane dane finansowe 1'!#REF!</definedName>
    <definedName name="_f6y0z0536w">'[5]wybrane dane finansowe 1'!#REF!</definedName>
    <definedName name="_f7vh1654jq" localSheetId="20">'[5]wybrane dane finansowe 1'!#REF!</definedName>
    <definedName name="_f7vh1654jq" localSheetId="1">'[5]wybrane dane finansowe 1'!#REF!</definedName>
    <definedName name="_f7vh1654jq" localSheetId="4">'[5]wybrane dane finansowe 1'!#REF!</definedName>
    <definedName name="_f7vh1654jq" localSheetId="0">'[5]wybrane dane finansowe 1'!#REF!</definedName>
    <definedName name="_f7vh1654jq" localSheetId="3">'[5]wybrane dane finansowe 1'!#REF!</definedName>
    <definedName name="_f7vh1654jq" localSheetId="9">'[5]wybrane dane finansowe 1'!#REF!</definedName>
    <definedName name="_f7vh1654jq" localSheetId="15">'[5]wybrane dane finansowe 1'!#REF!</definedName>
    <definedName name="_f7vh1654jq">'[5]wybrane dane finansowe 1'!#REF!</definedName>
    <definedName name="_fag8614y22k" localSheetId="20">'[5]wybrane dane finansowe 1'!#REF!</definedName>
    <definedName name="_fag8614y22k" localSheetId="1">'[5]wybrane dane finansowe 1'!#REF!</definedName>
    <definedName name="_fag8614y22k" localSheetId="4">'[5]wybrane dane finansowe 1'!#REF!</definedName>
    <definedName name="_fag8614y22k" localSheetId="0">'[5]wybrane dane finansowe 1'!#REF!</definedName>
    <definedName name="_fag8614y22k" localSheetId="3">'[5]wybrane dane finansowe 1'!#REF!</definedName>
    <definedName name="_fag8614y22k" localSheetId="9">'[5]wybrane dane finansowe 1'!#REF!</definedName>
    <definedName name="_fag8614y22k" localSheetId="15">'[5]wybrane dane finansowe 1'!#REF!</definedName>
    <definedName name="_fag8614y22k">'[5]wybrane dane finansowe 1'!#REF!</definedName>
    <definedName name="_fffn8t536z" localSheetId="20">'[5]wybrane dane finansowe 1'!#REF!</definedName>
    <definedName name="_fffn8t536z" localSheetId="1">'[5]wybrane dane finansowe 1'!#REF!</definedName>
    <definedName name="_fffn8t536z" localSheetId="4">'[5]wybrane dane finansowe 1'!#REF!</definedName>
    <definedName name="_fffn8t536z" localSheetId="0">'[5]wybrane dane finansowe 1'!#REF!</definedName>
    <definedName name="_fffn8t536z" localSheetId="3">'[5]wybrane dane finansowe 1'!#REF!</definedName>
    <definedName name="_fffn8t536z" localSheetId="9">'[5]wybrane dane finansowe 1'!#REF!</definedName>
    <definedName name="_fffn8t536z" localSheetId="15">'[5]wybrane dane finansowe 1'!#REF!</definedName>
    <definedName name="_fffn8t536z">'[5]wybrane dane finansowe 1'!#REF!</definedName>
    <definedName name="_fforr54ysn" localSheetId="20">'[5]wybrane dane finansowe 1'!#REF!</definedName>
    <definedName name="_fforr54ysn" localSheetId="1">'[5]wybrane dane finansowe 1'!#REF!</definedName>
    <definedName name="_fforr54ysn" localSheetId="4">'[5]wybrane dane finansowe 1'!#REF!</definedName>
    <definedName name="_fforr54ysn" localSheetId="0">'[5]wybrane dane finansowe 1'!#REF!</definedName>
    <definedName name="_fforr54ysn" localSheetId="3">'[5]wybrane dane finansowe 1'!#REF!</definedName>
    <definedName name="_fforr54ysn" localSheetId="9">'[5]wybrane dane finansowe 1'!#REF!</definedName>
    <definedName name="_fforr54ysn" localSheetId="15">'[5]wybrane dane finansowe 1'!#REF!</definedName>
    <definedName name="_fforr54ysn">'[5]wybrane dane finansowe 1'!#REF!</definedName>
    <definedName name="_fg9whv54j28" localSheetId="20">'[5]wybrane dane finansowe 1'!#REF!</definedName>
    <definedName name="_fg9whv54j28" localSheetId="1">'[5]wybrane dane finansowe 1'!#REF!</definedName>
    <definedName name="_fg9whv54j28" localSheetId="4">'[5]wybrane dane finansowe 1'!#REF!</definedName>
    <definedName name="_fg9whv54j28" localSheetId="0">'[5]wybrane dane finansowe 1'!#REF!</definedName>
    <definedName name="_fg9whv54j28" localSheetId="3">'[5]wybrane dane finansowe 1'!#REF!</definedName>
    <definedName name="_fg9whv54j28" localSheetId="9">'[5]wybrane dane finansowe 1'!#REF!</definedName>
    <definedName name="_fg9whv54j28" localSheetId="15">'[5]wybrane dane finansowe 1'!#REF!</definedName>
    <definedName name="_fg9whv54j28">'[5]wybrane dane finansowe 1'!#REF!</definedName>
    <definedName name="_xlnm._FilterDatabase" localSheetId="20">#REF!</definedName>
    <definedName name="_xlnm._FilterDatabase" localSheetId="1">#REF!</definedName>
    <definedName name="_xlnm._FilterDatabase" localSheetId="3">#REF!</definedName>
    <definedName name="_xlnm._FilterDatabase" localSheetId="9">#REF!</definedName>
    <definedName name="_xlnm._FilterDatabase">#REF!</definedName>
    <definedName name="_fjoxwy5181b" localSheetId="20">'[5]wybrane dane finansowe 1'!#REF!</definedName>
    <definedName name="_fjoxwy5181b" localSheetId="1">'[5]wybrane dane finansowe 1'!#REF!</definedName>
    <definedName name="_fjoxwy5181b" localSheetId="4">'[5]wybrane dane finansowe 1'!#REF!</definedName>
    <definedName name="_fjoxwy5181b" localSheetId="0">'[5]wybrane dane finansowe 1'!#REF!</definedName>
    <definedName name="_fjoxwy5181b" localSheetId="3">'[5]wybrane dane finansowe 1'!#REF!</definedName>
    <definedName name="_fjoxwy5181b" localSheetId="9">'[5]wybrane dane finansowe 1'!#REF!</definedName>
    <definedName name="_fjoxwy5181b" localSheetId="15">'[5]wybrane dane finansowe 1'!#REF!</definedName>
    <definedName name="_fjoxwy5181b">'[5]wybrane dane finansowe 1'!#REF!</definedName>
    <definedName name="_flzkb64y2j" localSheetId="20">'[5]wybrane dane finansowe 1'!#REF!</definedName>
    <definedName name="_flzkb64y2j" localSheetId="1">'[5]wybrane dane finansowe 1'!#REF!</definedName>
    <definedName name="_flzkb64y2j" localSheetId="4">'[5]wybrane dane finansowe 1'!#REF!</definedName>
    <definedName name="_flzkb64y2j" localSheetId="0">'[5]wybrane dane finansowe 1'!#REF!</definedName>
    <definedName name="_flzkb64y2j" localSheetId="3">'[5]wybrane dane finansowe 1'!#REF!</definedName>
    <definedName name="_flzkb64y2j" localSheetId="9">'[5]wybrane dane finansowe 1'!#REF!</definedName>
    <definedName name="_flzkb64y2j" localSheetId="15">'[5]wybrane dane finansowe 1'!#REF!</definedName>
    <definedName name="_flzkb64y2j">'[5]wybrane dane finansowe 1'!#REF!</definedName>
    <definedName name="_fnrxdu518o" localSheetId="20">'[5]wybrane dane finansowe 1'!#REF!</definedName>
    <definedName name="_fnrxdu518o" localSheetId="1">'[5]wybrane dane finansowe 1'!#REF!</definedName>
    <definedName name="_fnrxdu518o" localSheetId="4">'[5]wybrane dane finansowe 1'!#REF!</definedName>
    <definedName name="_fnrxdu518o" localSheetId="0">'[5]wybrane dane finansowe 1'!#REF!</definedName>
    <definedName name="_fnrxdu518o" localSheetId="3">'[5]wybrane dane finansowe 1'!#REF!</definedName>
    <definedName name="_fnrxdu518o" localSheetId="9">'[5]wybrane dane finansowe 1'!#REF!</definedName>
    <definedName name="_fnrxdu518o" localSheetId="15">'[5]wybrane dane finansowe 1'!#REF!</definedName>
    <definedName name="_fnrxdu518o">'[5]wybrane dane finansowe 1'!#REF!</definedName>
    <definedName name="_fo0mzb4x9p" localSheetId="20">#REF!</definedName>
    <definedName name="_fo0mzb4x9p" localSheetId="1">#REF!</definedName>
    <definedName name="_fo0mzb4x9p" localSheetId="3">#REF!</definedName>
    <definedName name="_fo0mzb4x9p" localSheetId="9">#REF!</definedName>
    <definedName name="_fo0mzb4x9p">#REF!</definedName>
    <definedName name="_foc5pv50m2d" localSheetId="20">'[5]wybrane dane finansowe 1'!#REF!</definedName>
    <definedName name="_foc5pv50m2d" localSheetId="1">'[5]wybrane dane finansowe 1'!#REF!</definedName>
    <definedName name="_foc5pv50m2d" localSheetId="4">'[5]wybrane dane finansowe 1'!#REF!</definedName>
    <definedName name="_foc5pv50m2d" localSheetId="0">'[5]wybrane dane finansowe 1'!#REF!</definedName>
    <definedName name="_foc5pv50m2d" localSheetId="3">'[5]wybrane dane finansowe 1'!#REF!</definedName>
    <definedName name="_foc5pv50m2d" localSheetId="9">'[5]wybrane dane finansowe 1'!#REF!</definedName>
    <definedName name="_foc5pv50m2d" localSheetId="15">'[5]wybrane dane finansowe 1'!#REF!</definedName>
    <definedName name="_foc5pv50m2d">'[5]wybrane dane finansowe 1'!#REF!</definedName>
    <definedName name="_fpnnme4y221" localSheetId="20">'[5]wybrane dane finansowe 1'!#REF!</definedName>
    <definedName name="_fpnnme4y221" localSheetId="1">'[5]wybrane dane finansowe 1'!#REF!</definedName>
    <definedName name="_fpnnme4y221" localSheetId="4">'[5]wybrane dane finansowe 1'!#REF!</definedName>
    <definedName name="_fpnnme4y221" localSheetId="0">'[5]wybrane dane finansowe 1'!#REF!</definedName>
    <definedName name="_fpnnme4y221" localSheetId="3">'[5]wybrane dane finansowe 1'!#REF!</definedName>
    <definedName name="_fpnnme4y221" localSheetId="9">'[5]wybrane dane finansowe 1'!#REF!</definedName>
    <definedName name="_fpnnme4y221" localSheetId="15">'[5]wybrane dane finansowe 1'!#REF!</definedName>
    <definedName name="_fpnnme4y221">'[5]wybrane dane finansowe 1'!#REF!</definedName>
    <definedName name="_fpoxsx4y223" localSheetId="20">'[5]wybrane dane finansowe 1'!#REF!</definedName>
    <definedName name="_fpoxsx4y223" localSheetId="1">'[5]wybrane dane finansowe 1'!#REF!</definedName>
    <definedName name="_fpoxsx4y223" localSheetId="4">'[5]wybrane dane finansowe 1'!#REF!</definedName>
    <definedName name="_fpoxsx4y223" localSheetId="0">'[5]wybrane dane finansowe 1'!#REF!</definedName>
    <definedName name="_fpoxsx4y223" localSheetId="3">'[5]wybrane dane finansowe 1'!#REF!</definedName>
    <definedName name="_fpoxsx4y223" localSheetId="9">'[5]wybrane dane finansowe 1'!#REF!</definedName>
    <definedName name="_fpoxsx4y223" localSheetId="15">'[5]wybrane dane finansowe 1'!#REF!</definedName>
    <definedName name="_fpoxsx4y223">'[5]wybrane dane finansowe 1'!#REF!</definedName>
    <definedName name="_fsm5j850716" localSheetId="20">'[5]wybrane dane finansowe 1'!#REF!</definedName>
    <definedName name="_fsm5j850716" localSheetId="1">'[5]wybrane dane finansowe 1'!#REF!</definedName>
    <definedName name="_fsm5j850716" localSheetId="4">'[5]wybrane dane finansowe 1'!#REF!</definedName>
    <definedName name="_fsm5j850716" localSheetId="0">'[5]wybrane dane finansowe 1'!#REF!</definedName>
    <definedName name="_fsm5j850716" localSheetId="3">'[5]wybrane dane finansowe 1'!#REF!</definedName>
    <definedName name="_fsm5j850716" localSheetId="9">'[5]wybrane dane finansowe 1'!#REF!</definedName>
    <definedName name="_fsm5j850716" localSheetId="15">'[5]wybrane dane finansowe 1'!#REF!</definedName>
    <definedName name="_fsm5j850716">'[5]wybrane dane finansowe 1'!#REF!</definedName>
    <definedName name="_ft7n6n54j1r" localSheetId="20">'[5]wybrane dane finansowe 1'!#REF!</definedName>
    <definedName name="_ft7n6n54j1r" localSheetId="1">'[5]wybrane dane finansowe 1'!#REF!</definedName>
    <definedName name="_ft7n6n54j1r" localSheetId="4">'[5]wybrane dane finansowe 1'!#REF!</definedName>
    <definedName name="_ft7n6n54j1r" localSheetId="0">'[5]wybrane dane finansowe 1'!#REF!</definedName>
    <definedName name="_ft7n6n54j1r" localSheetId="3">'[5]wybrane dane finansowe 1'!#REF!</definedName>
    <definedName name="_ft7n6n54j1r" localSheetId="9">'[5]wybrane dane finansowe 1'!#REF!</definedName>
    <definedName name="_ft7n6n54j1r" localSheetId="15">'[5]wybrane dane finansowe 1'!#REF!</definedName>
    <definedName name="_ft7n6n54j1r">'[5]wybrane dane finansowe 1'!#REF!</definedName>
    <definedName name="_ft8u7q5072k" localSheetId="20">'[5]wybrane dane finansowe 1'!#REF!</definedName>
    <definedName name="_ft8u7q5072k" localSheetId="1">'[5]wybrane dane finansowe 1'!#REF!</definedName>
    <definedName name="_ft8u7q5072k" localSheetId="4">'[5]wybrane dane finansowe 1'!#REF!</definedName>
    <definedName name="_ft8u7q5072k" localSheetId="0">'[5]wybrane dane finansowe 1'!#REF!</definedName>
    <definedName name="_ft8u7q5072k" localSheetId="3">'[5]wybrane dane finansowe 1'!#REF!</definedName>
    <definedName name="_ft8u7q5072k" localSheetId="9">'[5]wybrane dane finansowe 1'!#REF!</definedName>
    <definedName name="_ft8u7q5072k" localSheetId="15">'[5]wybrane dane finansowe 1'!#REF!</definedName>
    <definedName name="_ft8u7q5072k">'[5]wybrane dane finansowe 1'!#REF!</definedName>
    <definedName name="_ftnref1_50" localSheetId="20">'[13]Table 39_'!#REF!</definedName>
    <definedName name="_ftnref1_50" localSheetId="1">'[13]Table 39_'!#REF!</definedName>
    <definedName name="_ftnref1_50" localSheetId="3">'[13]Table 39_'!#REF!</definedName>
    <definedName name="_ftnref1_50" localSheetId="9">'[13]Table 39_'!#REF!</definedName>
    <definedName name="_ftnref1_50">'[13]Table 39_'!#REF!</definedName>
    <definedName name="_ftnref1_50_10" localSheetId="20">'[14]Table 39_'!#REF!</definedName>
    <definedName name="_ftnref1_50_10" localSheetId="1">'[14]Table 39_'!#REF!</definedName>
    <definedName name="_ftnref1_50_10" localSheetId="3">'[14]Table 39_'!#REF!</definedName>
    <definedName name="_ftnref1_50_10" localSheetId="9">'[14]Table 39_'!#REF!</definedName>
    <definedName name="_ftnref1_50_10">'[14]Table 39_'!#REF!</definedName>
    <definedName name="_ftnref1_50_15" localSheetId="20">'[14]Table 39_'!#REF!</definedName>
    <definedName name="_ftnref1_50_15" localSheetId="1">'[14]Table 39_'!#REF!</definedName>
    <definedName name="_ftnref1_50_15" localSheetId="3">'[14]Table 39_'!#REF!</definedName>
    <definedName name="_ftnref1_50_15" localSheetId="9">'[14]Table 39_'!#REF!</definedName>
    <definedName name="_ftnref1_50_15">'[14]Table 39_'!#REF!</definedName>
    <definedName name="_ftnref1_50_18" localSheetId="20">'[14]Table 39_'!#REF!</definedName>
    <definedName name="_ftnref1_50_18" localSheetId="1">'[14]Table 39_'!#REF!</definedName>
    <definedName name="_ftnref1_50_18" localSheetId="3">'[14]Table 39_'!#REF!</definedName>
    <definedName name="_ftnref1_50_18" localSheetId="9">'[14]Table 39_'!#REF!</definedName>
    <definedName name="_ftnref1_50_18">'[14]Table 39_'!#REF!</definedName>
    <definedName name="_ftnref1_50_19" localSheetId="20">'[14]Table 39_'!#REF!</definedName>
    <definedName name="_ftnref1_50_19" localSheetId="1">'[14]Table 39_'!#REF!</definedName>
    <definedName name="_ftnref1_50_19" localSheetId="3">'[14]Table 39_'!#REF!</definedName>
    <definedName name="_ftnref1_50_19" localSheetId="9">'[14]Table 39_'!#REF!</definedName>
    <definedName name="_ftnref1_50_19">'[14]Table 39_'!#REF!</definedName>
    <definedName name="_ftnref1_50_20" localSheetId="20">'[14]Table 39_'!#REF!</definedName>
    <definedName name="_ftnref1_50_20" localSheetId="1">'[14]Table 39_'!#REF!</definedName>
    <definedName name="_ftnref1_50_20" localSheetId="3">'[14]Table 39_'!#REF!</definedName>
    <definedName name="_ftnref1_50_20" localSheetId="9">'[14]Table 39_'!#REF!</definedName>
    <definedName name="_ftnref1_50_20">'[14]Table 39_'!#REF!</definedName>
    <definedName name="_ftnref1_50_21" localSheetId="20">'[14]Table 39_'!#REF!</definedName>
    <definedName name="_ftnref1_50_21" localSheetId="1">'[14]Table 39_'!#REF!</definedName>
    <definedName name="_ftnref1_50_21" localSheetId="3">'[14]Table 39_'!#REF!</definedName>
    <definedName name="_ftnref1_50_21" localSheetId="9">'[14]Table 39_'!#REF!</definedName>
    <definedName name="_ftnref1_50_21">'[14]Table 39_'!#REF!</definedName>
    <definedName name="_ftnref1_50_23" localSheetId="20">'[14]Table 39_'!#REF!</definedName>
    <definedName name="_ftnref1_50_23" localSheetId="1">'[14]Table 39_'!#REF!</definedName>
    <definedName name="_ftnref1_50_23" localSheetId="3">'[14]Table 39_'!#REF!</definedName>
    <definedName name="_ftnref1_50_23" localSheetId="9">'[14]Table 39_'!#REF!</definedName>
    <definedName name="_ftnref1_50_23">'[14]Table 39_'!#REF!</definedName>
    <definedName name="_ftnref1_50_24" localSheetId="20">'[14]Table 39_'!#REF!</definedName>
    <definedName name="_ftnref1_50_24" localSheetId="1">'[14]Table 39_'!#REF!</definedName>
    <definedName name="_ftnref1_50_24" localSheetId="3">'[14]Table 39_'!#REF!</definedName>
    <definedName name="_ftnref1_50_24" localSheetId="9">'[14]Table 39_'!#REF!</definedName>
    <definedName name="_ftnref1_50_24">'[14]Table 39_'!#REF!</definedName>
    <definedName name="_ftnref1_50_27" localSheetId="20">'[15]Table 39_'!#REF!</definedName>
    <definedName name="_ftnref1_50_27" localSheetId="1">'[15]Table 39_'!#REF!</definedName>
    <definedName name="_ftnref1_50_27" localSheetId="3">'[15]Table 39_'!#REF!</definedName>
    <definedName name="_ftnref1_50_27" localSheetId="9">'[15]Table 39_'!#REF!</definedName>
    <definedName name="_ftnref1_50_27">'[15]Table 39_'!#REF!</definedName>
    <definedName name="_ftnref1_50_28" localSheetId="20">'[15]Table 39_'!#REF!</definedName>
    <definedName name="_ftnref1_50_28" localSheetId="1">'[15]Table 39_'!#REF!</definedName>
    <definedName name="_ftnref1_50_28" localSheetId="3">'[15]Table 39_'!#REF!</definedName>
    <definedName name="_ftnref1_50_28" localSheetId="9">'[15]Table 39_'!#REF!</definedName>
    <definedName name="_ftnref1_50_28">'[15]Table 39_'!#REF!</definedName>
    <definedName name="_ftnref1_50_4" localSheetId="20">'[14]Table 39_'!#REF!</definedName>
    <definedName name="_ftnref1_50_4" localSheetId="1">'[14]Table 39_'!#REF!</definedName>
    <definedName name="_ftnref1_50_4" localSheetId="3">'[14]Table 39_'!#REF!</definedName>
    <definedName name="_ftnref1_50_4" localSheetId="9">'[14]Table 39_'!#REF!</definedName>
    <definedName name="_ftnref1_50_4">'[14]Table 39_'!#REF!</definedName>
    <definedName name="_ftnref1_50_5" localSheetId="20">'[14]Table 39_'!#REF!</definedName>
    <definedName name="_ftnref1_50_5" localSheetId="1">'[14]Table 39_'!#REF!</definedName>
    <definedName name="_ftnref1_50_5" localSheetId="3">'[14]Table 39_'!#REF!</definedName>
    <definedName name="_ftnref1_50_5" localSheetId="9">'[14]Table 39_'!#REF!</definedName>
    <definedName name="_ftnref1_50_5">'[14]Table 39_'!#REF!</definedName>
    <definedName name="_ftnref1_50_9" localSheetId="20">'[15]Table 39_'!#REF!</definedName>
    <definedName name="_ftnref1_50_9" localSheetId="1">'[15]Table 39_'!#REF!</definedName>
    <definedName name="_ftnref1_50_9" localSheetId="3">'[15]Table 39_'!#REF!</definedName>
    <definedName name="_ftnref1_50_9" localSheetId="9">'[15]Table 39_'!#REF!</definedName>
    <definedName name="_ftnref1_50_9">'[15]Table 39_'!#REF!</definedName>
    <definedName name="_ftnref1_51" localSheetId="20">'[13]Table 39_'!#REF!</definedName>
    <definedName name="_ftnref1_51" localSheetId="1">'[13]Table 39_'!#REF!</definedName>
    <definedName name="_ftnref1_51" localSheetId="3">'[13]Table 39_'!#REF!</definedName>
    <definedName name="_ftnref1_51" localSheetId="9">'[13]Table 39_'!#REF!</definedName>
    <definedName name="_ftnref1_51">'[13]Table 39_'!#REF!</definedName>
    <definedName name="_ftnref1_51_10" localSheetId="20">'[14]Table 39_'!#REF!</definedName>
    <definedName name="_ftnref1_51_10" localSheetId="1">'[14]Table 39_'!#REF!</definedName>
    <definedName name="_ftnref1_51_10" localSheetId="3">'[14]Table 39_'!#REF!</definedName>
    <definedName name="_ftnref1_51_10" localSheetId="9">'[14]Table 39_'!#REF!</definedName>
    <definedName name="_ftnref1_51_10">'[14]Table 39_'!#REF!</definedName>
    <definedName name="_ftnref1_51_15" localSheetId="20">'[14]Table 39_'!#REF!</definedName>
    <definedName name="_ftnref1_51_15" localSheetId="1">'[14]Table 39_'!#REF!</definedName>
    <definedName name="_ftnref1_51_15" localSheetId="3">'[14]Table 39_'!#REF!</definedName>
    <definedName name="_ftnref1_51_15" localSheetId="9">'[14]Table 39_'!#REF!</definedName>
    <definedName name="_ftnref1_51_15">'[14]Table 39_'!#REF!</definedName>
    <definedName name="_ftnref1_51_18" localSheetId="20">'[14]Table 39_'!#REF!</definedName>
    <definedName name="_ftnref1_51_18" localSheetId="1">'[14]Table 39_'!#REF!</definedName>
    <definedName name="_ftnref1_51_18" localSheetId="3">'[14]Table 39_'!#REF!</definedName>
    <definedName name="_ftnref1_51_18" localSheetId="9">'[14]Table 39_'!#REF!</definedName>
    <definedName name="_ftnref1_51_18">'[14]Table 39_'!#REF!</definedName>
    <definedName name="_ftnref1_51_19" localSheetId="20">'[14]Table 39_'!#REF!</definedName>
    <definedName name="_ftnref1_51_19" localSheetId="1">'[14]Table 39_'!#REF!</definedName>
    <definedName name="_ftnref1_51_19" localSheetId="3">'[14]Table 39_'!#REF!</definedName>
    <definedName name="_ftnref1_51_19" localSheetId="9">'[14]Table 39_'!#REF!</definedName>
    <definedName name="_ftnref1_51_19">'[14]Table 39_'!#REF!</definedName>
    <definedName name="_ftnref1_51_20" localSheetId="20">'[14]Table 39_'!#REF!</definedName>
    <definedName name="_ftnref1_51_20" localSheetId="1">'[14]Table 39_'!#REF!</definedName>
    <definedName name="_ftnref1_51_20" localSheetId="3">'[14]Table 39_'!#REF!</definedName>
    <definedName name="_ftnref1_51_20" localSheetId="9">'[14]Table 39_'!#REF!</definedName>
    <definedName name="_ftnref1_51_20">'[14]Table 39_'!#REF!</definedName>
    <definedName name="_ftnref1_51_21" localSheetId="20">'[14]Table 39_'!#REF!</definedName>
    <definedName name="_ftnref1_51_21" localSheetId="1">'[14]Table 39_'!#REF!</definedName>
    <definedName name="_ftnref1_51_21" localSheetId="3">'[14]Table 39_'!#REF!</definedName>
    <definedName name="_ftnref1_51_21" localSheetId="9">'[14]Table 39_'!#REF!</definedName>
    <definedName name="_ftnref1_51_21">'[14]Table 39_'!#REF!</definedName>
    <definedName name="_ftnref1_51_23" localSheetId="20">'[14]Table 39_'!#REF!</definedName>
    <definedName name="_ftnref1_51_23" localSheetId="1">'[14]Table 39_'!#REF!</definedName>
    <definedName name="_ftnref1_51_23" localSheetId="3">'[14]Table 39_'!#REF!</definedName>
    <definedName name="_ftnref1_51_23" localSheetId="9">'[14]Table 39_'!#REF!</definedName>
    <definedName name="_ftnref1_51_23">'[14]Table 39_'!#REF!</definedName>
    <definedName name="_ftnref1_51_24" localSheetId="20">'[14]Table 39_'!#REF!</definedName>
    <definedName name="_ftnref1_51_24" localSheetId="1">'[14]Table 39_'!#REF!</definedName>
    <definedName name="_ftnref1_51_24" localSheetId="3">'[14]Table 39_'!#REF!</definedName>
    <definedName name="_ftnref1_51_24" localSheetId="9">'[14]Table 39_'!#REF!</definedName>
    <definedName name="_ftnref1_51_24">'[14]Table 39_'!#REF!</definedName>
    <definedName name="_ftnref1_51_4" localSheetId="20">'[14]Table 39_'!#REF!</definedName>
    <definedName name="_ftnref1_51_4" localSheetId="1">'[14]Table 39_'!#REF!</definedName>
    <definedName name="_ftnref1_51_4" localSheetId="3">'[14]Table 39_'!#REF!</definedName>
    <definedName name="_ftnref1_51_4" localSheetId="9">'[14]Table 39_'!#REF!</definedName>
    <definedName name="_ftnref1_51_4">'[14]Table 39_'!#REF!</definedName>
    <definedName name="_ftnref1_51_5" localSheetId="20">'[14]Table 39_'!#REF!</definedName>
    <definedName name="_ftnref1_51_5" localSheetId="1">'[14]Table 39_'!#REF!</definedName>
    <definedName name="_ftnref1_51_5" localSheetId="3">'[14]Table 39_'!#REF!</definedName>
    <definedName name="_ftnref1_51_5" localSheetId="9">'[14]Table 39_'!#REF!</definedName>
    <definedName name="_ftnref1_51_5">'[14]Table 39_'!#REF!</definedName>
    <definedName name="_ftref1_50" localSheetId="20">'[13]Table 39_'!#REF!</definedName>
    <definedName name="_ftref1_50" localSheetId="1">'[13]Table 39_'!#REF!</definedName>
    <definedName name="_ftref1_50" localSheetId="3">'[13]Table 39_'!#REF!</definedName>
    <definedName name="_ftref1_50" localSheetId="9">'[13]Table 39_'!#REF!</definedName>
    <definedName name="_ftref1_50">'[13]Table 39_'!#REF!</definedName>
    <definedName name="_fu2x09518z" localSheetId="20">'[5]wybrane dane finansowe 1'!#REF!</definedName>
    <definedName name="_fu2x09518z" localSheetId="1">'[5]wybrane dane finansowe 1'!#REF!</definedName>
    <definedName name="_fu2x09518z" localSheetId="4">'[5]wybrane dane finansowe 1'!#REF!</definedName>
    <definedName name="_fu2x09518z" localSheetId="0">'[5]wybrane dane finansowe 1'!#REF!</definedName>
    <definedName name="_fu2x09518z" localSheetId="3">'[5]wybrane dane finansowe 1'!#REF!</definedName>
    <definedName name="_fu2x09518z" localSheetId="9">'[5]wybrane dane finansowe 1'!#REF!</definedName>
    <definedName name="_fu2x09518z" localSheetId="15">'[5]wybrane dane finansowe 1'!#REF!</definedName>
    <definedName name="_fu2x09518z">'[5]wybrane dane finansowe 1'!#REF!</definedName>
    <definedName name="_fudv2f50720" localSheetId="20">'[5]wybrane dane finansowe 1'!#REF!</definedName>
    <definedName name="_fudv2f50720" localSheetId="1">'[5]wybrane dane finansowe 1'!#REF!</definedName>
    <definedName name="_fudv2f50720" localSheetId="4">'[5]wybrane dane finansowe 1'!#REF!</definedName>
    <definedName name="_fudv2f50720" localSheetId="0">'[5]wybrane dane finansowe 1'!#REF!</definedName>
    <definedName name="_fudv2f50720" localSheetId="3">'[5]wybrane dane finansowe 1'!#REF!</definedName>
    <definedName name="_fudv2f50720" localSheetId="9">'[5]wybrane dane finansowe 1'!#REF!</definedName>
    <definedName name="_fudv2f50720" localSheetId="15">'[5]wybrane dane finansowe 1'!#REF!</definedName>
    <definedName name="_fudv2f50720">'[5]wybrane dane finansowe 1'!#REF!</definedName>
    <definedName name="_fwn7gi5072e" localSheetId="20">'[5]wybrane dane finansowe 1'!#REF!</definedName>
    <definedName name="_fwn7gi5072e" localSheetId="1">'[5]wybrane dane finansowe 1'!#REF!</definedName>
    <definedName name="_fwn7gi5072e" localSheetId="4">'[5]wybrane dane finansowe 1'!#REF!</definedName>
    <definedName name="_fwn7gi5072e" localSheetId="0">'[5]wybrane dane finansowe 1'!#REF!</definedName>
    <definedName name="_fwn7gi5072e" localSheetId="3">'[5]wybrane dane finansowe 1'!#REF!</definedName>
    <definedName name="_fwn7gi5072e" localSheetId="9">'[5]wybrane dane finansowe 1'!#REF!</definedName>
    <definedName name="_fwn7gi5072e" localSheetId="15">'[5]wybrane dane finansowe 1'!#REF!</definedName>
    <definedName name="_fwn7gi5072e">'[5]wybrane dane finansowe 1'!#REF!</definedName>
    <definedName name="_fwz5uq53q22" localSheetId="20">'[5]wybrane dane finansowe 1'!#REF!</definedName>
    <definedName name="_fwz5uq53q22" localSheetId="1">'[5]wybrane dane finansowe 1'!#REF!</definedName>
    <definedName name="_fwz5uq53q22" localSheetId="4">'[5]wybrane dane finansowe 1'!#REF!</definedName>
    <definedName name="_fwz5uq53q22" localSheetId="0">'[5]wybrane dane finansowe 1'!#REF!</definedName>
    <definedName name="_fwz5uq53q22" localSheetId="3">'[5]wybrane dane finansowe 1'!#REF!</definedName>
    <definedName name="_fwz5uq53q22" localSheetId="9">'[5]wybrane dane finansowe 1'!#REF!</definedName>
    <definedName name="_fwz5uq53q22" localSheetId="15">'[5]wybrane dane finansowe 1'!#REF!</definedName>
    <definedName name="_fwz5uq53q22">'[5]wybrane dane finansowe 1'!#REF!</definedName>
    <definedName name="_FXI1" localSheetId="20">#REF!</definedName>
    <definedName name="_FXI1" localSheetId="1">#REF!</definedName>
    <definedName name="_FXI1" localSheetId="3">#REF!</definedName>
    <definedName name="_FXI1" localSheetId="9">#REF!</definedName>
    <definedName name="_FXI1">#REF!</definedName>
    <definedName name="_FXI2" localSheetId="20">#REF!</definedName>
    <definedName name="_FXI2" localSheetId="1">#REF!</definedName>
    <definedName name="_FXI2" localSheetId="3">#REF!</definedName>
    <definedName name="_FXI2" localSheetId="9">#REF!</definedName>
    <definedName name="_FXI2">#REF!</definedName>
    <definedName name="_g00bl94y21n" localSheetId="20">'[5]wybrane dane finansowe 1'!#REF!</definedName>
    <definedName name="_g00bl94y21n" localSheetId="1">'[5]wybrane dane finansowe 1'!#REF!</definedName>
    <definedName name="_g00bl94y21n" localSheetId="4">'[5]wybrane dane finansowe 1'!#REF!</definedName>
    <definedName name="_g00bl94y21n" localSheetId="0">'[5]wybrane dane finansowe 1'!#REF!</definedName>
    <definedName name="_g00bl94y21n" localSheetId="3">'[5]wybrane dane finansowe 1'!#REF!</definedName>
    <definedName name="_g00bl94y21n" localSheetId="9">'[5]wybrane dane finansowe 1'!#REF!</definedName>
    <definedName name="_g00bl94y21n" localSheetId="15">'[5]wybrane dane finansowe 1'!#REF!</definedName>
    <definedName name="_g00bl94y21n">'[5]wybrane dane finansowe 1'!#REF!</definedName>
    <definedName name="_g14mhi4y2x" localSheetId="20">'[5]wybrane dane finansowe 1'!#REF!</definedName>
    <definedName name="_g14mhi4y2x" localSheetId="1">'[5]wybrane dane finansowe 1'!#REF!</definedName>
    <definedName name="_g14mhi4y2x" localSheetId="4">'[5]wybrane dane finansowe 1'!#REF!</definedName>
    <definedName name="_g14mhi4y2x" localSheetId="0">'[5]wybrane dane finansowe 1'!#REF!</definedName>
    <definedName name="_g14mhi4y2x" localSheetId="3">'[5]wybrane dane finansowe 1'!#REF!</definedName>
    <definedName name="_g14mhi4y2x" localSheetId="9">'[5]wybrane dane finansowe 1'!#REF!</definedName>
    <definedName name="_g14mhi4y2x" localSheetId="15">'[5]wybrane dane finansowe 1'!#REF!</definedName>
    <definedName name="_g14mhi4y2x">'[5]wybrane dane finansowe 1'!#REF!</definedName>
    <definedName name="_g2u68c5181h" localSheetId="20">'[5]wybrane dane finansowe 1'!#REF!</definedName>
    <definedName name="_g2u68c5181h" localSheetId="1">'[5]wybrane dane finansowe 1'!#REF!</definedName>
    <definedName name="_g2u68c5181h" localSheetId="4">'[5]wybrane dane finansowe 1'!#REF!</definedName>
    <definedName name="_g2u68c5181h" localSheetId="0">'[5]wybrane dane finansowe 1'!#REF!</definedName>
    <definedName name="_g2u68c5181h" localSheetId="3">'[5]wybrane dane finansowe 1'!#REF!</definedName>
    <definedName name="_g2u68c5181h" localSheetId="9">'[5]wybrane dane finansowe 1'!#REF!</definedName>
    <definedName name="_g2u68c5181h" localSheetId="15">'[5]wybrane dane finansowe 1'!#REF!</definedName>
    <definedName name="_g2u68c5181h">'[5]wybrane dane finansowe 1'!#REF!</definedName>
    <definedName name="_g841g74zl1e" localSheetId="20">'[5]wybrane dane finansowe 1'!#REF!</definedName>
    <definedName name="_g841g74zl1e" localSheetId="1">'[5]wybrane dane finansowe 1'!#REF!</definedName>
    <definedName name="_g841g74zl1e" localSheetId="4">'[5]wybrane dane finansowe 1'!#REF!</definedName>
    <definedName name="_g841g74zl1e" localSheetId="0">'[5]wybrane dane finansowe 1'!#REF!</definedName>
    <definedName name="_g841g74zl1e" localSheetId="3">'[5]wybrane dane finansowe 1'!#REF!</definedName>
    <definedName name="_g841g74zl1e" localSheetId="9">'[5]wybrane dane finansowe 1'!#REF!</definedName>
    <definedName name="_g841g74zl1e" localSheetId="15">'[5]wybrane dane finansowe 1'!#REF!</definedName>
    <definedName name="_g841g74zl1e">'[5]wybrane dane finansowe 1'!#REF!</definedName>
    <definedName name="_g9isme51828" localSheetId="20">'[5]wybrane dane finansowe 1'!#REF!</definedName>
    <definedName name="_g9isme51828" localSheetId="1">'[5]wybrane dane finansowe 1'!#REF!</definedName>
    <definedName name="_g9isme51828" localSheetId="4">'[5]wybrane dane finansowe 1'!#REF!</definedName>
    <definedName name="_g9isme51828" localSheetId="0">'[5]wybrane dane finansowe 1'!#REF!</definedName>
    <definedName name="_g9isme51828" localSheetId="3">'[5]wybrane dane finansowe 1'!#REF!</definedName>
    <definedName name="_g9isme51828" localSheetId="9">'[5]wybrane dane finansowe 1'!#REF!</definedName>
    <definedName name="_g9isme51828" localSheetId="15">'[5]wybrane dane finansowe 1'!#REF!</definedName>
    <definedName name="_g9isme51828">'[5]wybrane dane finansowe 1'!#REF!</definedName>
    <definedName name="_g9n6vq50mk" localSheetId="20">'[5]wybrane dane finansowe 1'!#REF!</definedName>
    <definedName name="_g9n6vq50mk" localSheetId="1">'[5]wybrane dane finansowe 1'!#REF!</definedName>
    <definedName name="_g9n6vq50mk" localSheetId="4">'[5]wybrane dane finansowe 1'!#REF!</definedName>
    <definedName name="_g9n6vq50mk" localSheetId="0">'[5]wybrane dane finansowe 1'!#REF!</definedName>
    <definedName name="_g9n6vq50mk" localSheetId="3">'[5]wybrane dane finansowe 1'!#REF!</definedName>
    <definedName name="_g9n6vq50mk" localSheetId="9">'[5]wybrane dane finansowe 1'!#REF!</definedName>
    <definedName name="_g9n6vq50mk" localSheetId="15">'[5]wybrane dane finansowe 1'!#REF!</definedName>
    <definedName name="_g9n6vq50mk">'[5]wybrane dane finansowe 1'!#REF!</definedName>
    <definedName name="_gft3zs536s" localSheetId="20">'[5]wybrane dane finansowe 1'!#REF!</definedName>
    <definedName name="_gft3zs536s" localSheetId="1">'[5]wybrane dane finansowe 1'!#REF!</definedName>
    <definedName name="_gft3zs536s" localSheetId="4">'[5]wybrane dane finansowe 1'!#REF!</definedName>
    <definedName name="_gft3zs536s" localSheetId="0">'[5]wybrane dane finansowe 1'!#REF!</definedName>
    <definedName name="_gft3zs536s" localSheetId="3">'[5]wybrane dane finansowe 1'!#REF!</definedName>
    <definedName name="_gft3zs536s" localSheetId="9">'[5]wybrane dane finansowe 1'!#REF!</definedName>
    <definedName name="_gft3zs536s" localSheetId="15">'[5]wybrane dane finansowe 1'!#REF!</definedName>
    <definedName name="_gft3zs536s">'[5]wybrane dane finansowe 1'!#REF!</definedName>
    <definedName name="_gh446v5072m" localSheetId="20">'[5]wybrane dane finansowe 1'!#REF!</definedName>
    <definedName name="_gh446v5072m" localSheetId="1">'[5]wybrane dane finansowe 1'!#REF!</definedName>
    <definedName name="_gh446v5072m" localSheetId="4">'[5]wybrane dane finansowe 1'!#REF!</definedName>
    <definedName name="_gh446v5072m" localSheetId="0">'[5]wybrane dane finansowe 1'!#REF!</definedName>
    <definedName name="_gh446v5072m" localSheetId="3">'[5]wybrane dane finansowe 1'!#REF!</definedName>
    <definedName name="_gh446v5072m" localSheetId="9">'[5]wybrane dane finansowe 1'!#REF!</definedName>
    <definedName name="_gh446v5072m" localSheetId="15">'[5]wybrane dane finansowe 1'!#REF!</definedName>
    <definedName name="_gh446v5072m">'[5]wybrane dane finansowe 1'!#REF!</definedName>
    <definedName name="_gijl1t4y229" localSheetId="20">'[5]wybrane dane finansowe 1'!#REF!</definedName>
    <definedName name="_gijl1t4y229" localSheetId="1">'[5]wybrane dane finansowe 1'!#REF!</definedName>
    <definedName name="_gijl1t4y229" localSheetId="4">'[5]wybrane dane finansowe 1'!#REF!</definedName>
    <definedName name="_gijl1t4y229" localSheetId="0">'[5]wybrane dane finansowe 1'!#REF!</definedName>
    <definedName name="_gijl1t4y229" localSheetId="3">'[5]wybrane dane finansowe 1'!#REF!</definedName>
    <definedName name="_gijl1t4y229" localSheetId="9">'[5]wybrane dane finansowe 1'!#REF!</definedName>
    <definedName name="_gijl1t4y229" localSheetId="15">'[5]wybrane dane finansowe 1'!#REF!</definedName>
    <definedName name="_gijl1t4y229">'[5]wybrane dane finansowe 1'!#REF!</definedName>
    <definedName name="_gisl6u518l" localSheetId="20">'[5]wybrane dane finansowe 1'!#REF!</definedName>
    <definedName name="_gisl6u518l" localSheetId="1">'[5]wybrane dane finansowe 1'!#REF!</definedName>
    <definedName name="_gisl6u518l" localSheetId="4">'[5]wybrane dane finansowe 1'!#REF!</definedName>
    <definedName name="_gisl6u518l" localSheetId="0">'[5]wybrane dane finansowe 1'!#REF!</definedName>
    <definedName name="_gisl6u518l" localSheetId="3">'[5]wybrane dane finansowe 1'!#REF!</definedName>
    <definedName name="_gisl6u518l" localSheetId="9">'[5]wybrane dane finansowe 1'!#REF!</definedName>
    <definedName name="_gisl6u518l" localSheetId="15">'[5]wybrane dane finansowe 1'!#REF!</definedName>
    <definedName name="_gisl6u518l">'[5]wybrane dane finansowe 1'!#REF!</definedName>
    <definedName name="_glao4p53qq" localSheetId="20">'[5]wybrane dane finansowe 1'!#REF!</definedName>
    <definedName name="_glao4p53qq" localSheetId="1">'[5]wybrane dane finansowe 1'!#REF!</definedName>
    <definedName name="_glao4p53qq" localSheetId="4">'[5]wybrane dane finansowe 1'!#REF!</definedName>
    <definedName name="_glao4p53qq" localSheetId="0">'[5]wybrane dane finansowe 1'!#REF!</definedName>
    <definedName name="_glao4p53qq" localSheetId="3">'[5]wybrane dane finansowe 1'!#REF!</definedName>
    <definedName name="_glao4p53qq" localSheetId="9">'[5]wybrane dane finansowe 1'!#REF!</definedName>
    <definedName name="_glao4p53qq" localSheetId="15">'[5]wybrane dane finansowe 1'!#REF!</definedName>
    <definedName name="_glao4p53qq">'[5]wybrane dane finansowe 1'!#REF!</definedName>
    <definedName name="_glz9qc54j22" localSheetId="20">'[5]wybrane dane finansowe 1'!#REF!</definedName>
    <definedName name="_glz9qc54j22" localSheetId="1">'[5]wybrane dane finansowe 1'!#REF!</definedName>
    <definedName name="_glz9qc54j22" localSheetId="4">'[5]wybrane dane finansowe 1'!#REF!</definedName>
    <definedName name="_glz9qc54j22" localSheetId="0">'[5]wybrane dane finansowe 1'!#REF!</definedName>
    <definedName name="_glz9qc54j22" localSheetId="3">'[5]wybrane dane finansowe 1'!#REF!</definedName>
    <definedName name="_glz9qc54j22" localSheetId="9">'[5]wybrane dane finansowe 1'!#REF!</definedName>
    <definedName name="_glz9qc54j22" localSheetId="15">'[5]wybrane dane finansowe 1'!#REF!</definedName>
    <definedName name="_glz9qc54j22">'[5]wybrane dane finansowe 1'!#REF!</definedName>
    <definedName name="_gogv6q50m1x" localSheetId="20">'[5]wybrane dane finansowe 1'!#REF!</definedName>
    <definedName name="_gogv6q50m1x" localSheetId="1">'[5]wybrane dane finansowe 1'!#REF!</definedName>
    <definedName name="_gogv6q50m1x" localSheetId="4">'[5]wybrane dane finansowe 1'!#REF!</definedName>
    <definedName name="_gogv6q50m1x" localSheetId="0">'[5]wybrane dane finansowe 1'!#REF!</definedName>
    <definedName name="_gogv6q50m1x" localSheetId="3">'[5]wybrane dane finansowe 1'!#REF!</definedName>
    <definedName name="_gogv6q50m1x" localSheetId="9">'[5]wybrane dane finansowe 1'!#REF!</definedName>
    <definedName name="_gogv6q50m1x" localSheetId="15">'[5]wybrane dane finansowe 1'!#REF!</definedName>
    <definedName name="_gogv6q50m1x">'[5]wybrane dane finansowe 1'!#REF!</definedName>
    <definedName name="_gpdggp50715" localSheetId="20">'[5]wybrane dane finansowe 1'!#REF!</definedName>
    <definedName name="_gpdggp50715" localSheetId="1">'[5]wybrane dane finansowe 1'!#REF!</definedName>
    <definedName name="_gpdggp50715" localSheetId="4">'[5]wybrane dane finansowe 1'!#REF!</definedName>
    <definedName name="_gpdggp50715" localSheetId="0">'[5]wybrane dane finansowe 1'!#REF!</definedName>
    <definedName name="_gpdggp50715" localSheetId="3">'[5]wybrane dane finansowe 1'!#REF!</definedName>
    <definedName name="_gpdggp50715" localSheetId="9">'[5]wybrane dane finansowe 1'!#REF!</definedName>
    <definedName name="_gpdggp50715" localSheetId="15">'[5]wybrane dane finansowe 1'!#REF!</definedName>
    <definedName name="_gpdggp50715">'[5]wybrane dane finansowe 1'!#REF!</definedName>
    <definedName name="_gpxtkz5181l" localSheetId="20">'[5]wybrane dane finansowe 1'!#REF!</definedName>
    <definedName name="_gpxtkz5181l" localSheetId="1">'[5]wybrane dane finansowe 1'!#REF!</definedName>
    <definedName name="_gpxtkz5181l" localSheetId="4">'[5]wybrane dane finansowe 1'!#REF!</definedName>
    <definedName name="_gpxtkz5181l" localSheetId="0">'[5]wybrane dane finansowe 1'!#REF!</definedName>
    <definedName name="_gpxtkz5181l" localSheetId="3">'[5]wybrane dane finansowe 1'!#REF!</definedName>
    <definedName name="_gpxtkz5181l" localSheetId="9">'[5]wybrane dane finansowe 1'!#REF!</definedName>
    <definedName name="_gpxtkz5181l" localSheetId="15">'[5]wybrane dane finansowe 1'!#REF!</definedName>
    <definedName name="_gpxtkz5181l">'[5]wybrane dane finansowe 1'!#REF!</definedName>
    <definedName name="_gs5k3g5181y" localSheetId="20">'[5]wybrane dane finansowe 1'!#REF!</definedName>
    <definedName name="_gs5k3g5181y" localSheetId="1">'[5]wybrane dane finansowe 1'!#REF!</definedName>
    <definedName name="_gs5k3g5181y" localSheetId="4">'[5]wybrane dane finansowe 1'!#REF!</definedName>
    <definedName name="_gs5k3g5181y" localSheetId="0">'[5]wybrane dane finansowe 1'!#REF!</definedName>
    <definedName name="_gs5k3g5181y" localSheetId="3">'[5]wybrane dane finansowe 1'!#REF!</definedName>
    <definedName name="_gs5k3g5181y" localSheetId="9">'[5]wybrane dane finansowe 1'!#REF!</definedName>
    <definedName name="_gs5k3g5181y" localSheetId="15">'[5]wybrane dane finansowe 1'!#REF!</definedName>
    <definedName name="_gs5k3g5181y">'[5]wybrane dane finansowe 1'!#REF!</definedName>
    <definedName name="_gxkuii4ysa" localSheetId="20">'[5]wybrane dane finansowe 1'!#REF!</definedName>
    <definedName name="_gxkuii4ysa" localSheetId="1">'[5]wybrane dane finansowe 1'!#REF!</definedName>
    <definedName name="_gxkuii4ysa" localSheetId="4">'[5]wybrane dane finansowe 1'!#REF!</definedName>
    <definedName name="_gxkuii4ysa" localSheetId="0">'[5]wybrane dane finansowe 1'!#REF!</definedName>
    <definedName name="_gxkuii4ysa" localSheetId="3">'[5]wybrane dane finansowe 1'!#REF!</definedName>
    <definedName name="_gxkuii4ysa" localSheetId="9">'[5]wybrane dane finansowe 1'!#REF!</definedName>
    <definedName name="_gxkuii4ysa" localSheetId="15">'[5]wybrane dane finansowe 1'!#REF!</definedName>
    <definedName name="_gxkuii4ysa">'[5]wybrane dane finansowe 1'!#REF!</definedName>
    <definedName name="_gxtt2z50m1s" localSheetId="20">'[5]wybrane dane finansowe 1'!#REF!</definedName>
    <definedName name="_gxtt2z50m1s" localSheetId="1">'[5]wybrane dane finansowe 1'!#REF!</definedName>
    <definedName name="_gxtt2z50m1s" localSheetId="4">'[5]wybrane dane finansowe 1'!#REF!</definedName>
    <definedName name="_gxtt2z50m1s" localSheetId="0">'[5]wybrane dane finansowe 1'!#REF!</definedName>
    <definedName name="_gxtt2z50m1s" localSheetId="3">'[5]wybrane dane finansowe 1'!#REF!</definedName>
    <definedName name="_gxtt2z50m1s" localSheetId="9">'[5]wybrane dane finansowe 1'!#REF!</definedName>
    <definedName name="_gxtt2z50m1s" localSheetId="15">'[5]wybrane dane finansowe 1'!#REF!</definedName>
    <definedName name="_gxtt2z50m1s">'[5]wybrane dane finansowe 1'!#REF!</definedName>
    <definedName name="_h" localSheetId="20">'[14]Table 39_'!#REF!</definedName>
    <definedName name="_h" localSheetId="1">'[14]Table 39_'!#REF!</definedName>
    <definedName name="_h" localSheetId="3">'[14]Table 39_'!#REF!</definedName>
    <definedName name="_h" localSheetId="9">'[14]Table 39_'!#REF!</definedName>
    <definedName name="_h">'[14]Table 39_'!#REF!</definedName>
    <definedName name="_h9eklb50m25" localSheetId="20">'[5]wybrane dane finansowe 1'!#REF!</definedName>
    <definedName name="_h9eklb50m25" localSheetId="1">'[5]wybrane dane finansowe 1'!#REF!</definedName>
    <definedName name="_h9eklb50m25" localSheetId="4">'[5]wybrane dane finansowe 1'!#REF!</definedName>
    <definedName name="_h9eklb50m25" localSheetId="0">'[5]wybrane dane finansowe 1'!#REF!</definedName>
    <definedName name="_h9eklb50m25" localSheetId="3">'[5]wybrane dane finansowe 1'!#REF!</definedName>
    <definedName name="_h9eklb50m25" localSheetId="9">'[5]wybrane dane finansowe 1'!#REF!</definedName>
    <definedName name="_h9eklb50m25" localSheetId="15">'[5]wybrane dane finansowe 1'!#REF!</definedName>
    <definedName name="_h9eklb50m25">'[5]wybrane dane finansowe 1'!#REF!</definedName>
    <definedName name="_hb2rv85072t" localSheetId="20">'[5]wybrane dane finansowe 1'!#REF!</definedName>
    <definedName name="_hb2rv85072t" localSheetId="1">'[5]wybrane dane finansowe 1'!#REF!</definedName>
    <definedName name="_hb2rv85072t" localSheetId="4">'[5]wybrane dane finansowe 1'!#REF!</definedName>
    <definedName name="_hb2rv85072t" localSheetId="0">'[5]wybrane dane finansowe 1'!#REF!</definedName>
    <definedName name="_hb2rv85072t" localSheetId="3">'[5]wybrane dane finansowe 1'!#REF!</definedName>
    <definedName name="_hb2rv85072t" localSheetId="9">'[5]wybrane dane finansowe 1'!#REF!</definedName>
    <definedName name="_hb2rv85072t" localSheetId="15">'[5]wybrane dane finansowe 1'!#REF!</definedName>
    <definedName name="_hb2rv85072t">'[5]wybrane dane finansowe 1'!#REF!</definedName>
    <definedName name="_hdeb7e507s" localSheetId="20">'[5]wybrane dane finansowe 1'!#REF!</definedName>
    <definedName name="_hdeb7e507s" localSheetId="1">'[5]wybrane dane finansowe 1'!#REF!</definedName>
    <definedName name="_hdeb7e507s" localSheetId="4">'[5]wybrane dane finansowe 1'!#REF!</definedName>
    <definedName name="_hdeb7e507s" localSheetId="0">'[5]wybrane dane finansowe 1'!#REF!</definedName>
    <definedName name="_hdeb7e507s" localSheetId="3">'[5]wybrane dane finansowe 1'!#REF!</definedName>
    <definedName name="_hdeb7e507s" localSheetId="9">'[5]wybrane dane finansowe 1'!#REF!</definedName>
    <definedName name="_hdeb7e507s" localSheetId="15">'[5]wybrane dane finansowe 1'!#REF!</definedName>
    <definedName name="_hdeb7e507s">'[5]wybrane dane finansowe 1'!#REF!</definedName>
    <definedName name="_hf0h0950711" localSheetId="20">'[5]wybrane dane finansowe 1'!#REF!</definedName>
    <definedName name="_hf0h0950711" localSheetId="1">'[5]wybrane dane finansowe 1'!#REF!</definedName>
    <definedName name="_hf0h0950711" localSheetId="4">'[5]wybrane dane finansowe 1'!#REF!</definedName>
    <definedName name="_hf0h0950711" localSheetId="0">'[5]wybrane dane finansowe 1'!#REF!</definedName>
    <definedName name="_hf0h0950711" localSheetId="3">'[5]wybrane dane finansowe 1'!#REF!</definedName>
    <definedName name="_hf0h0950711" localSheetId="9">'[5]wybrane dane finansowe 1'!#REF!</definedName>
    <definedName name="_hf0h0950711" localSheetId="15">'[5]wybrane dane finansowe 1'!#REF!</definedName>
    <definedName name="_hf0h0950711">'[5]wybrane dane finansowe 1'!#REF!</definedName>
    <definedName name="_hhkd5f53q2a" localSheetId="20">'[5]wybrane dane finansowe 1'!#REF!</definedName>
    <definedName name="_hhkd5f53q2a" localSheetId="1">'[5]wybrane dane finansowe 1'!#REF!</definedName>
    <definedName name="_hhkd5f53q2a" localSheetId="4">'[5]wybrane dane finansowe 1'!#REF!</definedName>
    <definedName name="_hhkd5f53q2a" localSheetId="0">'[5]wybrane dane finansowe 1'!#REF!</definedName>
    <definedName name="_hhkd5f53q2a" localSheetId="3">'[5]wybrane dane finansowe 1'!#REF!</definedName>
    <definedName name="_hhkd5f53q2a" localSheetId="9">'[5]wybrane dane finansowe 1'!#REF!</definedName>
    <definedName name="_hhkd5f53q2a" localSheetId="15">'[5]wybrane dane finansowe 1'!#REF!</definedName>
    <definedName name="_hhkd5f53q2a">'[5]wybrane dane finansowe 1'!#REF!</definedName>
    <definedName name="_hix51_8fuiuc27oj" localSheetId="20">'[5]wybrane dane finansowe 1'!#REF!</definedName>
    <definedName name="_hix51_8fuiuc27oj" localSheetId="1">'[5]wybrane dane finansowe 1'!#REF!</definedName>
    <definedName name="_hix51_8fuiuc27oj" localSheetId="4">'[5]wybrane dane finansowe 1'!#REF!</definedName>
    <definedName name="_hix51_8fuiuc27oj" localSheetId="0">'[5]wybrane dane finansowe 1'!#REF!</definedName>
    <definedName name="_hix51_8fuiuc27oj" localSheetId="3">'[5]wybrane dane finansowe 1'!#REF!</definedName>
    <definedName name="_hix51_8fuiuc27oj" localSheetId="9">'[5]wybrane dane finansowe 1'!#REF!</definedName>
    <definedName name="_hix51_8fuiuc27oj" localSheetId="15">'[5]wybrane dane finansowe 1'!#REF!</definedName>
    <definedName name="_hix51_8fuiuc27oj">'[5]wybrane dane finansowe 1'!#REF!</definedName>
    <definedName name="_hjtq6353q19" localSheetId="20">'[5]wybrane dane finansowe 1'!#REF!</definedName>
    <definedName name="_hjtq6353q19" localSheetId="1">'[5]wybrane dane finansowe 1'!#REF!</definedName>
    <definedName name="_hjtq6353q19" localSheetId="4">'[5]wybrane dane finansowe 1'!#REF!</definedName>
    <definedName name="_hjtq6353q19" localSheetId="0">'[5]wybrane dane finansowe 1'!#REF!</definedName>
    <definedName name="_hjtq6353q19" localSheetId="3">'[5]wybrane dane finansowe 1'!#REF!</definedName>
    <definedName name="_hjtq6353q19" localSheetId="9">'[5]wybrane dane finansowe 1'!#REF!</definedName>
    <definedName name="_hjtq6353q19" localSheetId="15">'[5]wybrane dane finansowe 1'!#REF!</definedName>
    <definedName name="_hjtq6353q19">'[5]wybrane dane finansowe 1'!#REF!</definedName>
    <definedName name="_hk2h5x4y2c" localSheetId="20">'[5]wybrane dane finansowe 1'!#REF!</definedName>
    <definedName name="_hk2h5x4y2c" localSheetId="1">'[5]wybrane dane finansowe 1'!#REF!</definedName>
    <definedName name="_hk2h5x4y2c" localSheetId="4">'[5]wybrane dane finansowe 1'!#REF!</definedName>
    <definedName name="_hk2h5x4y2c" localSheetId="0">'[5]wybrane dane finansowe 1'!#REF!</definedName>
    <definedName name="_hk2h5x4y2c" localSheetId="3">'[5]wybrane dane finansowe 1'!#REF!</definedName>
    <definedName name="_hk2h5x4y2c" localSheetId="9">'[5]wybrane dane finansowe 1'!#REF!</definedName>
    <definedName name="_hk2h5x4y2c" localSheetId="15">'[5]wybrane dane finansowe 1'!#REF!</definedName>
    <definedName name="_hk2h5x4y2c">'[5]wybrane dane finansowe 1'!#REF!</definedName>
    <definedName name="_hlw7t34zli" localSheetId="20">'[5]wybrane dane finansowe 1'!#REF!</definedName>
    <definedName name="_hlw7t34zli" localSheetId="1">'[5]wybrane dane finansowe 1'!#REF!</definedName>
    <definedName name="_hlw7t34zli" localSheetId="4">'[5]wybrane dane finansowe 1'!#REF!</definedName>
    <definedName name="_hlw7t34zli" localSheetId="0">'[5]wybrane dane finansowe 1'!#REF!</definedName>
    <definedName name="_hlw7t34zli" localSheetId="3">'[5]wybrane dane finansowe 1'!#REF!</definedName>
    <definedName name="_hlw7t34zli" localSheetId="9">'[5]wybrane dane finansowe 1'!#REF!</definedName>
    <definedName name="_hlw7t34zli" localSheetId="15">'[5]wybrane dane finansowe 1'!#REF!</definedName>
    <definedName name="_hlw7t34zli">'[5]wybrane dane finansowe 1'!#REF!</definedName>
    <definedName name="_hnc6cj51pb" localSheetId="20">'[5]wybrane dane finansowe 1'!#REF!</definedName>
    <definedName name="_hnc6cj51pb" localSheetId="1">'[5]wybrane dane finansowe 1'!#REF!</definedName>
    <definedName name="_hnc6cj51pb" localSheetId="4">'[5]wybrane dane finansowe 1'!#REF!</definedName>
    <definedName name="_hnc6cj51pb" localSheetId="0">'[5]wybrane dane finansowe 1'!#REF!</definedName>
    <definedName name="_hnc6cj51pb" localSheetId="3">'[5]wybrane dane finansowe 1'!#REF!</definedName>
    <definedName name="_hnc6cj51pb" localSheetId="9">'[5]wybrane dane finansowe 1'!#REF!</definedName>
    <definedName name="_hnc6cj51pb" localSheetId="15">'[5]wybrane dane finansowe 1'!#REF!</definedName>
    <definedName name="_hnc6cj51pb">'[5]wybrane dane finansowe 1'!#REF!</definedName>
    <definedName name="_hobqp454j16" localSheetId="20">'[5]wybrane dane finansowe 1'!#REF!</definedName>
    <definedName name="_hobqp454j16" localSheetId="1">'[5]wybrane dane finansowe 1'!#REF!</definedName>
    <definedName name="_hobqp454j16" localSheetId="4">'[5]wybrane dane finansowe 1'!#REF!</definedName>
    <definedName name="_hobqp454j16" localSheetId="0">'[5]wybrane dane finansowe 1'!#REF!</definedName>
    <definedName name="_hobqp454j16" localSheetId="3">'[5]wybrane dane finansowe 1'!#REF!</definedName>
    <definedName name="_hobqp454j16" localSheetId="9">'[5]wybrane dane finansowe 1'!#REF!</definedName>
    <definedName name="_hobqp454j16" localSheetId="15">'[5]wybrane dane finansowe 1'!#REF!</definedName>
    <definedName name="_hobqp454j16">'[5]wybrane dane finansowe 1'!#REF!</definedName>
    <definedName name="_hol7sp536x" localSheetId="20">'[5]wybrane dane finansowe 1'!#REF!</definedName>
    <definedName name="_hol7sp536x" localSheetId="1">'[5]wybrane dane finansowe 1'!#REF!</definedName>
    <definedName name="_hol7sp536x" localSheetId="4">'[5]wybrane dane finansowe 1'!#REF!</definedName>
    <definedName name="_hol7sp536x" localSheetId="0">'[5]wybrane dane finansowe 1'!#REF!</definedName>
    <definedName name="_hol7sp536x" localSheetId="3">'[5]wybrane dane finansowe 1'!#REF!</definedName>
    <definedName name="_hol7sp536x" localSheetId="9">'[5]wybrane dane finansowe 1'!#REF!</definedName>
    <definedName name="_hol7sp536x" localSheetId="15">'[5]wybrane dane finansowe 1'!#REF!</definedName>
    <definedName name="_hol7sp536x">'[5]wybrane dane finansowe 1'!#REF!</definedName>
    <definedName name="_hpkv5h5072i" localSheetId="20">'[5]wybrane dane finansowe 1'!#REF!</definedName>
    <definedName name="_hpkv5h5072i" localSheetId="1">'[5]wybrane dane finansowe 1'!#REF!</definedName>
    <definedName name="_hpkv5h5072i" localSheetId="4">'[5]wybrane dane finansowe 1'!#REF!</definedName>
    <definedName name="_hpkv5h5072i" localSheetId="0">'[5]wybrane dane finansowe 1'!#REF!</definedName>
    <definedName name="_hpkv5h5072i" localSheetId="3">'[5]wybrane dane finansowe 1'!#REF!</definedName>
    <definedName name="_hpkv5h5072i" localSheetId="9">'[5]wybrane dane finansowe 1'!#REF!</definedName>
    <definedName name="_hpkv5h5072i" localSheetId="15">'[5]wybrane dane finansowe 1'!#REF!</definedName>
    <definedName name="_hpkv5h5072i">'[5]wybrane dane finansowe 1'!#REF!</definedName>
    <definedName name="_hsag1t4y22j" localSheetId="20">'[5]wybrane dane finansowe 1'!#REF!</definedName>
    <definedName name="_hsag1t4y22j" localSheetId="1">'[5]wybrane dane finansowe 1'!#REF!</definedName>
    <definedName name="_hsag1t4y22j" localSheetId="4">'[5]wybrane dane finansowe 1'!#REF!</definedName>
    <definedName name="_hsag1t4y22j" localSheetId="0">'[5]wybrane dane finansowe 1'!#REF!</definedName>
    <definedName name="_hsag1t4y22j" localSheetId="3">'[5]wybrane dane finansowe 1'!#REF!</definedName>
    <definedName name="_hsag1t4y22j" localSheetId="9">'[5]wybrane dane finansowe 1'!#REF!</definedName>
    <definedName name="_hsag1t4y22j" localSheetId="15">'[5]wybrane dane finansowe 1'!#REF!</definedName>
    <definedName name="_hsag1t4y22j">'[5]wybrane dane finansowe 1'!#REF!</definedName>
    <definedName name="_ht4vuj5181g" localSheetId="20">'[5]wybrane dane finansowe 1'!#REF!</definedName>
    <definedName name="_ht4vuj5181g" localSheetId="1">'[5]wybrane dane finansowe 1'!#REF!</definedName>
    <definedName name="_ht4vuj5181g" localSheetId="4">'[5]wybrane dane finansowe 1'!#REF!</definedName>
    <definedName name="_ht4vuj5181g" localSheetId="0">'[5]wybrane dane finansowe 1'!#REF!</definedName>
    <definedName name="_ht4vuj5181g" localSheetId="3">'[5]wybrane dane finansowe 1'!#REF!</definedName>
    <definedName name="_ht4vuj5181g" localSheetId="9">'[5]wybrane dane finansowe 1'!#REF!</definedName>
    <definedName name="_ht4vuj5181g" localSheetId="15">'[5]wybrane dane finansowe 1'!#REF!</definedName>
    <definedName name="_ht4vuj5181g">'[5]wybrane dane finansowe 1'!#REF!</definedName>
    <definedName name="_huf9wp4y21m" localSheetId="20">'[5]wybrane dane finansowe 1'!#REF!</definedName>
    <definedName name="_huf9wp4y21m" localSheetId="1">'[5]wybrane dane finansowe 1'!#REF!</definedName>
    <definedName name="_huf9wp4y21m" localSheetId="4">'[5]wybrane dane finansowe 1'!#REF!</definedName>
    <definedName name="_huf9wp4y21m" localSheetId="0">'[5]wybrane dane finansowe 1'!#REF!</definedName>
    <definedName name="_huf9wp4y21m" localSheetId="3">'[5]wybrane dane finansowe 1'!#REF!</definedName>
    <definedName name="_huf9wp4y21m" localSheetId="9">'[5]wybrane dane finansowe 1'!#REF!</definedName>
    <definedName name="_huf9wp4y21m" localSheetId="15">'[5]wybrane dane finansowe 1'!#REF!</definedName>
    <definedName name="_huf9wp4y21m">'[5]wybrane dane finansowe 1'!#REF!</definedName>
    <definedName name="_huwigj54j2m" localSheetId="20">'[5]wybrane dane finansowe 1'!#REF!</definedName>
    <definedName name="_huwigj54j2m" localSheetId="1">'[5]wybrane dane finansowe 1'!#REF!</definedName>
    <definedName name="_huwigj54j2m" localSheetId="4">'[5]wybrane dane finansowe 1'!#REF!</definedName>
    <definedName name="_huwigj54j2m" localSheetId="0">'[5]wybrane dane finansowe 1'!#REF!</definedName>
    <definedName name="_huwigj54j2m" localSheetId="3">'[5]wybrane dane finansowe 1'!#REF!</definedName>
    <definedName name="_huwigj54j2m" localSheetId="9">'[5]wybrane dane finansowe 1'!#REF!</definedName>
    <definedName name="_huwigj54j2m" localSheetId="15">'[5]wybrane dane finansowe 1'!#REF!</definedName>
    <definedName name="_huwigj54j2m">'[5]wybrane dane finansowe 1'!#REF!</definedName>
    <definedName name="_hv53kj4ys8" localSheetId="20">'[5]wybrane dane finansowe 1'!#REF!</definedName>
    <definedName name="_hv53kj4ys8" localSheetId="1">'[5]wybrane dane finansowe 1'!#REF!</definedName>
    <definedName name="_hv53kj4ys8" localSheetId="4">'[5]wybrane dane finansowe 1'!#REF!</definedName>
    <definedName name="_hv53kj4ys8" localSheetId="0">'[5]wybrane dane finansowe 1'!#REF!</definedName>
    <definedName name="_hv53kj4ys8" localSheetId="3">'[5]wybrane dane finansowe 1'!#REF!</definedName>
    <definedName name="_hv53kj4ys8" localSheetId="9">'[5]wybrane dane finansowe 1'!#REF!</definedName>
    <definedName name="_hv53kj4ys8" localSheetId="15">'[5]wybrane dane finansowe 1'!#REF!</definedName>
    <definedName name="_hv53kj4ys8">'[5]wybrane dane finansowe 1'!#REF!</definedName>
    <definedName name="_hvx78p4x9l" localSheetId="20">#REF!</definedName>
    <definedName name="_hvx78p4x9l" localSheetId="1">#REF!</definedName>
    <definedName name="_hvx78p4x9l" localSheetId="3">#REF!</definedName>
    <definedName name="_hvx78p4x9l" localSheetId="9">#REF!</definedName>
    <definedName name="_hvx78p4x9l">#REF!</definedName>
    <definedName name="_hwl4l753q15" localSheetId="20">'[5]wybrane dane finansowe 1'!#REF!</definedName>
    <definedName name="_hwl4l753q15" localSheetId="1">'[5]wybrane dane finansowe 1'!#REF!</definedName>
    <definedName name="_hwl4l753q15" localSheetId="4">'[5]wybrane dane finansowe 1'!#REF!</definedName>
    <definedName name="_hwl4l753q15" localSheetId="0">'[5]wybrane dane finansowe 1'!#REF!</definedName>
    <definedName name="_hwl4l753q15" localSheetId="3">'[5]wybrane dane finansowe 1'!#REF!</definedName>
    <definedName name="_hwl4l753q15" localSheetId="9">'[5]wybrane dane finansowe 1'!#REF!</definedName>
    <definedName name="_hwl4l753q15" localSheetId="15">'[5]wybrane dane finansowe 1'!#REF!</definedName>
    <definedName name="_hwl4l753q15">'[5]wybrane dane finansowe 1'!#REF!</definedName>
    <definedName name="_hxqi2l507q" localSheetId="20">'[5]wybrane dane finansowe 1'!#REF!</definedName>
    <definedName name="_hxqi2l507q" localSheetId="1">'[5]wybrane dane finansowe 1'!#REF!</definedName>
    <definedName name="_hxqi2l507q" localSheetId="4">'[5]wybrane dane finansowe 1'!#REF!</definedName>
    <definedName name="_hxqi2l507q" localSheetId="0">'[5]wybrane dane finansowe 1'!#REF!</definedName>
    <definedName name="_hxqi2l507q" localSheetId="3">'[5]wybrane dane finansowe 1'!#REF!</definedName>
    <definedName name="_hxqi2l507q" localSheetId="9">'[5]wybrane dane finansowe 1'!#REF!</definedName>
    <definedName name="_hxqi2l507q" localSheetId="15">'[5]wybrane dane finansowe 1'!#REF!</definedName>
    <definedName name="_hxqi2l507q">'[5]wybrane dane finansowe 1'!#REF!</definedName>
    <definedName name="_hz6at251pc" localSheetId="20">'[5]wybrane dane finansowe 1'!#REF!</definedName>
    <definedName name="_hz6at251pc" localSheetId="1">'[5]wybrane dane finansowe 1'!#REF!</definedName>
    <definedName name="_hz6at251pc" localSheetId="4">'[5]wybrane dane finansowe 1'!#REF!</definedName>
    <definedName name="_hz6at251pc" localSheetId="0">'[5]wybrane dane finansowe 1'!#REF!</definedName>
    <definedName name="_hz6at251pc" localSheetId="3">'[5]wybrane dane finansowe 1'!#REF!</definedName>
    <definedName name="_hz6at251pc" localSheetId="9">'[5]wybrane dane finansowe 1'!#REF!</definedName>
    <definedName name="_hz6at251pc" localSheetId="15">'[5]wybrane dane finansowe 1'!#REF!</definedName>
    <definedName name="_hz6at251pc">'[5]wybrane dane finansowe 1'!#REF!</definedName>
    <definedName name="_hzc04c50m2r" localSheetId="20">'[5]wybrane dane finansowe 1'!#REF!</definedName>
    <definedName name="_hzc04c50m2r" localSheetId="1">'[5]wybrane dane finansowe 1'!#REF!</definedName>
    <definedName name="_hzc04c50m2r" localSheetId="4">'[5]wybrane dane finansowe 1'!#REF!</definedName>
    <definedName name="_hzc04c50m2r" localSheetId="0">'[5]wybrane dane finansowe 1'!#REF!</definedName>
    <definedName name="_hzc04c50m2r" localSheetId="3">'[5]wybrane dane finansowe 1'!#REF!</definedName>
    <definedName name="_hzc04c50m2r" localSheetId="9">'[5]wybrane dane finansowe 1'!#REF!</definedName>
    <definedName name="_hzc04c50m2r" localSheetId="15">'[5]wybrane dane finansowe 1'!#REF!</definedName>
    <definedName name="_hzc04c50m2r">'[5]wybrane dane finansowe 1'!#REF!</definedName>
    <definedName name="_i0qrxf4y22e" localSheetId="20">'[5]wybrane dane finansowe 1'!#REF!</definedName>
    <definedName name="_i0qrxf4y22e" localSheetId="1">'[5]wybrane dane finansowe 1'!#REF!</definedName>
    <definedName name="_i0qrxf4y22e" localSheetId="4">'[5]wybrane dane finansowe 1'!#REF!</definedName>
    <definedName name="_i0qrxf4y22e" localSheetId="0">'[5]wybrane dane finansowe 1'!#REF!</definedName>
    <definedName name="_i0qrxf4y22e" localSheetId="3">'[5]wybrane dane finansowe 1'!#REF!</definedName>
    <definedName name="_i0qrxf4y22e" localSheetId="9">'[5]wybrane dane finansowe 1'!#REF!</definedName>
    <definedName name="_i0qrxf4y22e" localSheetId="15">'[5]wybrane dane finansowe 1'!#REF!</definedName>
    <definedName name="_i0qrxf4y22e">'[5]wybrane dane finansowe 1'!#REF!</definedName>
    <definedName name="_i8vp57518d" localSheetId="20">'[5]wybrane dane finansowe 1'!#REF!</definedName>
    <definedName name="_i8vp57518d" localSheetId="1">'[5]wybrane dane finansowe 1'!#REF!</definedName>
    <definedName name="_i8vp57518d" localSheetId="4">'[5]wybrane dane finansowe 1'!#REF!</definedName>
    <definedName name="_i8vp57518d" localSheetId="0">'[5]wybrane dane finansowe 1'!#REF!</definedName>
    <definedName name="_i8vp57518d" localSheetId="3">'[5]wybrane dane finansowe 1'!#REF!</definedName>
    <definedName name="_i8vp57518d" localSheetId="9">'[5]wybrane dane finansowe 1'!#REF!</definedName>
    <definedName name="_i8vp57518d" localSheetId="15">'[5]wybrane dane finansowe 1'!#REF!</definedName>
    <definedName name="_i8vp57518d">'[5]wybrane dane finansowe 1'!#REF!</definedName>
    <definedName name="_i9fvmg4y21w" localSheetId="20">'[5]wybrane dane finansowe 1'!#REF!</definedName>
    <definedName name="_i9fvmg4y21w" localSheetId="1">'[5]wybrane dane finansowe 1'!#REF!</definedName>
    <definedName name="_i9fvmg4y21w" localSheetId="4">'[5]wybrane dane finansowe 1'!#REF!</definedName>
    <definedName name="_i9fvmg4y21w" localSheetId="0">'[5]wybrane dane finansowe 1'!#REF!</definedName>
    <definedName name="_i9fvmg4y21w" localSheetId="3">'[5]wybrane dane finansowe 1'!#REF!</definedName>
    <definedName name="_i9fvmg4y21w" localSheetId="9">'[5]wybrane dane finansowe 1'!#REF!</definedName>
    <definedName name="_i9fvmg4y21w" localSheetId="15">'[5]wybrane dane finansowe 1'!#REF!</definedName>
    <definedName name="_i9fvmg4y21w">'[5]wybrane dane finansowe 1'!#REF!</definedName>
    <definedName name="_IAF2005" localSheetId="20">#REF!</definedName>
    <definedName name="_IAF2005" localSheetId="1">#REF!</definedName>
    <definedName name="_IAF2005" localSheetId="3">#REF!</definedName>
    <definedName name="_IAF2005" localSheetId="9">#REF!</definedName>
    <definedName name="_IAF2005">#REF!</definedName>
    <definedName name="_IAF2006" localSheetId="20">#REF!</definedName>
    <definedName name="_IAF2006" localSheetId="1">#REF!</definedName>
    <definedName name="_IAF2006" localSheetId="3">#REF!</definedName>
    <definedName name="_IAF2006" localSheetId="9">#REF!</definedName>
    <definedName name="_IAF2006">#REF!</definedName>
    <definedName name="_icr5su4y22w" localSheetId="20">'[5]wybrane dane finansowe 1'!#REF!</definedName>
    <definedName name="_icr5su4y22w" localSheetId="1">'[5]wybrane dane finansowe 1'!#REF!</definedName>
    <definedName name="_icr5su4y22w" localSheetId="4">'[5]wybrane dane finansowe 1'!#REF!</definedName>
    <definedName name="_icr5su4y22w" localSheetId="0">'[5]wybrane dane finansowe 1'!#REF!</definedName>
    <definedName name="_icr5su4y22w" localSheetId="3">'[5]wybrane dane finansowe 1'!#REF!</definedName>
    <definedName name="_icr5su4y22w" localSheetId="9">'[5]wybrane dane finansowe 1'!#REF!</definedName>
    <definedName name="_icr5su4y22w" localSheetId="15">'[5]wybrane dane finansowe 1'!#REF!</definedName>
    <definedName name="_icr5su4y22w">'[5]wybrane dane finansowe 1'!#REF!</definedName>
    <definedName name="_ifwf6h51810" localSheetId="20">'[5]wybrane dane finansowe 1'!#REF!</definedName>
    <definedName name="_ifwf6h51810" localSheetId="1">'[5]wybrane dane finansowe 1'!#REF!</definedName>
    <definedName name="_ifwf6h51810" localSheetId="4">'[5]wybrane dane finansowe 1'!#REF!</definedName>
    <definedName name="_ifwf6h51810" localSheetId="0">'[5]wybrane dane finansowe 1'!#REF!</definedName>
    <definedName name="_ifwf6h51810" localSheetId="3">'[5]wybrane dane finansowe 1'!#REF!</definedName>
    <definedName name="_ifwf6h51810" localSheetId="9">'[5]wybrane dane finansowe 1'!#REF!</definedName>
    <definedName name="_ifwf6h51810" localSheetId="15">'[5]wybrane dane finansowe 1'!#REF!</definedName>
    <definedName name="_ifwf6h51810">'[5]wybrane dane finansowe 1'!#REF!</definedName>
    <definedName name="_iggmr354j29" localSheetId="20">'[5]wybrane dane finansowe 1'!#REF!</definedName>
    <definedName name="_iggmr354j29" localSheetId="1">'[5]wybrane dane finansowe 1'!#REF!</definedName>
    <definedName name="_iggmr354j29" localSheetId="4">'[5]wybrane dane finansowe 1'!#REF!</definedName>
    <definedName name="_iggmr354j29" localSheetId="0">'[5]wybrane dane finansowe 1'!#REF!</definedName>
    <definedName name="_iggmr354j29" localSheetId="3">'[5]wybrane dane finansowe 1'!#REF!</definedName>
    <definedName name="_iggmr354j29" localSheetId="9">'[5]wybrane dane finansowe 1'!#REF!</definedName>
    <definedName name="_iggmr354j29" localSheetId="15">'[5]wybrane dane finansowe 1'!#REF!</definedName>
    <definedName name="_iggmr354j29">'[5]wybrane dane finansowe 1'!#REF!</definedName>
    <definedName name="_igrrkp53qz" localSheetId="20">'[5]wybrane dane finansowe 1'!#REF!</definedName>
    <definedName name="_igrrkp53qz" localSheetId="1">'[5]wybrane dane finansowe 1'!#REF!</definedName>
    <definedName name="_igrrkp53qz" localSheetId="4">'[5]wybrane dane finansowe 1'!#REF!</definedName>
    <definedName name="_igrrkp53qz" localSheetId="0">'[5]wybrane dane finansowe 1'!#REF!</definedName>
    <definedName name="_igrrkp53qz" localSheetId="3">'[5]wybrane dane finansowe 1'!#REF!</definedName>
    <definedName name="_igrrkp53qz" localSheetId="9">'[5]wybrane dane finansowe 1'!#REF!</definedName>
    <definedName name="_igrrkp53qz" localSheetId="15">'[5]wybrane dane finansowe 1'!#REF!</definedName>
    <definedName name="_igrrkp53qz">'[5]wybrane dane finansowe 1'!#REF!</definedName>
    <definedName name="_iht3u250721" localSheetId="20">'[5]wybrane dane finansowe 1'!#REF!</definedName>
    <definedName name="_iht3u250721" localSheetId="1">'[5]wybrane dane finansowe 1'!#REF!</definedName>
    <definedName name="_iht3u250721" localSheetId="4">'[5]wybrane dane finansowe 1'!#REF!</definedName>
    <definedName name="_iht3u250721" localSheetId="0">'[5]wybrane dane finansowe 1'!#REF!</definedName>
    <definedName name="_iht3u250721" localSheetId="3">'[5]wybrane dane finansowe 1'!#REF!</definedName>
    <definedName name="_iht3u250721" localSheetId="9">'[5]wybrane dane finansowe 1'!#REF!</definedName>
    <definedName name="_iht3u250721" localSheetId="15">'[5]wybrane dane finansowe 1'!#REF!</definedName>
    <definedName name="_iht3u250721">'[5]wybrane dane finansowe 1'!#REF!</definedName>
    <definedName name="_ikwpsb50m27" localSheetId="20">'[5]wybrane dane finansowe 1'!#REF!</definedName>
    <definedName name="_ikwpsb50m27" localSheetId="1">'[5]wybrane dane finansowe 1'!#REF!</definedName>
    <definedName name="_ikwpsb50m27" localSheetId="4">'[5]wybrane dane finansowe 1'!#REF!</definedName>
    <definedName name="_ikwpsb50m27" localSheetId="0">'[5]wybrane dane finansowe 1'!#REF!</definedName>
    <definedName name="_ikwpsb50m27" localSheetId="3">'[5]wybrane dane finansowe 1'!#REF!</definedName>
    <definedName name="_ikwpsb50m27" localSheetId="9">'[5]wybrane dane finansowe 1'!#REF!</definedName>
    <definedName name="_ikwpsb50m27" localSheetId="15">'[5]wybrane dane finansowe 1'!#REF!</definedName>
    <definedName name="_ikwpsb50m27">'[5]wybrane dane finansowe 1'!#REF!</definedName>
    <definedName name="_im8zjf54j2j" localSheetId="20">'[5]wybrane dane finansowe 1'!#REF!</definedName>
    <definedName name="_im8zjf54j2j" localSheetId="1">'[5]wybrane dane finansowe 1'!#REF!</definedName>
    <definedName name="_im8zjf54j2j" localSheetId="4">'[5]wybrane dane finansowe 1'!#REF!</definedName>
    <definedName name="_im8zjf54j2j" localSheetId="0">'[5]wybrane dane finansowe 1'!#REF!</definedName>
    <definedName name="_im8zjf54j2j" localSheetId="3">'[5]wybrane dane finansowe 1'!#REF!</definedName>
    <definedName name="_im8zjf54j2j" localSheetId="9">'[5]wybrane dane finansowe 1'!#REF!</definedName>
    <definedName name="_im8zjf54j2j" localSheetId="15">'[5]wybrane dane finansowe 1'!#REF!</definedName>
    <definedName name="_im8zjf54j2j">'[5]wybrane dane finansowe 1'!#REF!</definedName>
    <definedName name="_imsfb75182c" localSheetId="20">'[5]wybrane dane finansowe 1'!#REF!</definedName>
    <definedName name="_imsfb75182c" localSheetId="1">'[5]wybrane dane finansowe 1'!#REF!</definedName>
    <definedName name="_imsfb75182c" localSheetId="4">'[5]wybrane dane finansowe 1'!#REF!</definedName>
    <definedName name="_imsfb75182c" localSheetId="0">'[5]wybrane dane finansowe 1'!#REF!</definedName>
    <definedName name="_imsfb75182c" localSheetId="3">'[5]wybrane dane finansowe 1'!#REF!</definedName>
    <definedName name="_imsfb75182c" localSheetId="9">'[5]wybrane dane finansowe 1'!#REF!</definedName>
    <definedName name="_imsfb75182c" localSheetId="15">'[5]wybrane dane finansowe 1'!#REF!</definedName>
    <definedName name="_imsfb75182c">'[5]wybrane dane finansowe 1'!#REF!</definedName>
    <definedName name="_isu41o50m1d" localSheetId="20">'[5]wybrane dane finansowe 1'!#REF!</definedName>
    <definedName name="_isu41o50m1d" localSheetId="1">'[5]wybrane dane finansowe 1'!#REF!</definedName>
    <definedName name="_isu41o50m1d" localSheetId="4">'[5]wybrane dane finansowe 1'!#REF!</definedName>
    <definedName name="_isu41o50m1d" localSheetId="0">'[5]wybrane dane finansowe 1'!#REF!</definedName>
    <definedName name="_isu41o50m1d" localSheetId="3">'[5]wybrane dane finansowe 1'!#REF!</definedName>
    <definedName name="_isu41o50m1d" localSheetId="9">'[5]wybrane dane finansowe 1'!#REF!</definedName>
    <definedName name="_isu41o50m1d" localSheetId="15">'[5]wybrane dane finansowe 1'!#REF!</definedName>
    <definedName name="_isu41o50m1d">'[5]wybrane dane finansowe 1'!#REF!</definedName>
    <definedName name="_iub8cr53q1p" localSheetId="20">'[5]wybrane dane finansowe 1'!#REF!</definedName>
    <definedName name="_iub8cr53q1p" localSheetId="1">'[5]wybrane dane finansowe 1'!#REF!</definedName>
    <definedName name="_iub8cr53q1p" localSheetId="4">'[5]wybrane dane finansowe 1'!#REF!</definedName>
    <definedName name="_iub8cr53q1p" localSheetId="0">'[5]wybrane dane finansowe 1'!#REF!</definedName>
    <definedName name="_iub8cr53q1p" localSheetId="3">'[5]wybrane dane finansowe 1'!#REF!</definedName>
    <definedName name="_iub8cr53q1p" localSheetId="9">'[5]wybrane dane finansowe 1'!#REF!</definedName>
    <definedName name="_iub8cr53q1p" localSheetId="15">'[5]wybrane dane finansowe 1'!#REF!</definedName>
    <definedName name="_iub8cr53q1p">'[5]wybrane dane finansowe 1'!#REF!</definedName>
    <definedName name="_j0ir984zl14" localSheetId="20">'[5]wybrane dane finansowe 1'!#REF!</definedName>
    <definedName name="_j0ir984zl14" localSheetId="1">'[5]wybrane dane finansowe 1'!#REF!</definedName>
    <definedName name="_j0ir984zl14" localSheetId="4">'[5]wybrane dane finansowe 1'!#REF!</definedName>
    <definedName name="_j0ir984zl14" localSheetId="0">'[5]wybrane dane finansowe 1'!#REF!</definedName>
    <definedName name="_j0ir984zl14" localSheetId="3">'[5]wybrane dane finansowe 1'!#REF!</definedName>
    <definedName name="_j0ir984zl14" localSheetId="9">'[5]wybrane dane finansowe 1'!#REF!</definedName>
    <definedName name="_j0ir984zl14" localSheetId="15">'[5]wybrane dane finansowe 1'!#REF!</definedName>
    <definedName name="_j0ir984zl14">'[5]wybrane dane finansowe 1'!#REF!</definedName>
    <definedName name="_j6ax3k50m1v" localSheetId="20">'[5]wybrane dane finansowe 1'!#REF!</definedName>
    <definedName name="_j6ax3k50m1v" localSheetId="1">'[5]wybrane dane finansowe 1'!#REF!</definedName>
    <definedName name="_j6ax3k50m1v" localSheetId="4">'[5]wybrane dane finansowe 1'!#REF!</definedName>
    <definedName name="_j6ax3k50m1v" localSheetId="0">'[5]wybrane dane finansowe 1'!#REF!</definedName>
    <definedName name="_j6ax3k50m1v" localSheetId="3">'[5]wybrane dane finansowe 1'!#REF!</definedName>
    <definedName name="_j6ax3k50m1v" localSheetId="9">'[5]wybrane dane finansowe 1'!#REF!</definedName>
    <definedName name="_j6ax3k50m1v" localSheetId="15">'[5]wybrane dane finansowe 1'!#REF!</definedName>
    <definedName name="_j6ax3k50m1v">'[5]wybrane dane finansowe 1'!#REF!</definedName>
    <definedName name="_j6yq0m4x9w" localSheetId="20">#REF!</definedName>
    <definedName name="_j6yq0m4x9w" localSheetId="1">#REF!</definedName>
    <definedName name="_j6yq0m4x9w" localSheetId="3">#REF!</definedName>
    <definedName name="_j6yq0m4x9w" localSheetId="9">#REF!</definedName>
    <definedName name="_j6yq0m4x9w">#REF!</definedName>
    <definedName name="_j7x7cr54j24" localSheetId="20">'[5]wybrane dane finansowe 1'!#REF!</definedName>
    <definedName name="_j7x7cr54j24" localSheetId="1">'[5]wybrane dane finansowe 1'!#REF!</definedName>
    <definedName name="_j7x7cr54j24" localSheetId="4">'[5]wybrane dane finansowe 1'!#REF!</definedName>
    <definedName name="_j7x7cr54j24" localSheetId="0">'[5]wybrane dane finansowe 1'!#REF!</definedName>
    <definedName name="_j7x7cr54j24" localSheetId="3">'[5]wybrane dane finansowe 1'!#REF!</definedName>
    <definedName name="_j7x7cr54j24" localSheetId="9">'[5]wybrane dane finansowe 1'!#REF!</definedName>
    <definedName name="_j7x7cr54j24" localSheetId="15">'[5]wybrane dane finansowe 1'!#REF!</definedName>
    <definedName name="_j7x7cr54j24">'[5]wybrane dane finansowe 1'!#REF!</definedName>
    <definedName name="_j8k56o536f" localSheetId="20">'[5]wybrane dane finansowe 1'!#REF!</definedName>
    <definedName name="_j8k56o536f" localSheetId="1">'[5]wybrane dane finansowe 1'!#REF!</definedName>
    <definedName name="_j8k56o536f" localSheetId="4">'[5]wybrane dane finansowe 1'!#REF!</definedName>
    <definedName name="_j8k56o536f" localSheetId="0">'[5]wybrane dane finansowe 1'!#REF!</definedName>
    <definedName name="_j8k56o536f" localSheetId="3">'[5]wybrane dane finansowe 1'!#REF!</definedName>
    <definedName name="_j8k56o536f" localSheetId="9">'[5]wybrane dane finansowe 1'!#REF!</definedName>
    <definedName name="_j8k56o536f" localSheetId="15">'[5]wybrane dane finansowe 1'!#REF!</definedName>
    <definedName name="_j8k56o536f">'[5]wybrane dane finansowe 1'!#REF!</definedName>
    <definedName name="_jasap953q1n" localSheetId="20">'[5]wybrane dane finansowe 1'!#REF!</definedName>
    <definedName name="_jasap953q1n" localSheetId="1">'[5]wybrane dane finansowe 1'!#REF!</definedName>
    <definedName name="_jasap953q1n" localSheetId="4">'[5]wybrane dane finansowe 1'!#REF!</definedName>
    <definedName name="_jasap953q1n" localSheetId="0">'[5]wybrane dane finansowe 1'!#REF!</definedName>
    <definedName name="_jasap953q1n" localSheetId="3">'[5]wybrane dane finansowe 1'!#REF!</definedName>
    <definedName name="_jasap953q1n" localSheetId="9">'[5]wybrane dane finansowe 1'!#REF!</definedName>
    <definedName name="_jasap953q1n" localSheetId="15">'[5]wybrane dane finansowe 1'!#REF!</definedName>
    <definedName name="_jasap953q1n">'[5]wybrane dane finansowe 1'!#REF!</definedName>
    <definedName name="_jh2w3v53q2j" localSheetId="20">'[5]wybrane dane finansowe 1'!#REF!</definedName>
    <definedName name="_jh2w3v53q2j" localSheetId="1">'[5]wybrane dane finansowe 1'!#REF!</definedName>
    <definedName name="_jh2w3v53q2j" localSheetId="4">'[5]wybrane dane finansowe 1'!#REF!</definedName>
    <definedName name="_jh2w3v53q2j" localSheetId="0">'[5]wybrane dane finansowe 1'!#REF!</definedName>
    <definedName name="_jh2w3v53q2j" localSheetId="3">'[5]wybrane dane finansowe 1'!#REF!</definedName>
    <definedName name="_jh2w3v53q2j" localSheetId="9">'[5]wybrane dane finansowe 1'!#REF!</definedName>
    <definedName name="_jh2w3v53q2j" localSheetId="15">'[5]wybrane dane finansowe 1'!#REF!</definedName>
    <definedName name="_jh2w3v53q2j">'[5]wybrane dane finansowe 1'!#REF!</definedName>
    <definedName name="_ji9h0k53q10" localSheetId="20">'[5]wybrane dane finansowe 1'!#REF!</definedName>
    <definedName name="_ji9h0k53q10" localSheetId="1">'[5]wybrane dane finansowe 1'!#REF!</definedName>
    <definedName name="_ji9h0k53q10" localSheetId="4">'[5]wybrane dane finansowe 1'!#REF!</definedName>
    <definedName name="_ji9h0k53q10" localSheetId="0">'[5]wybrane dane finansowe 1'!#REF!</definedName>
    <definedName name="_ji9h0k53q10" localSheetId="3">'[5]wybrane dane finansowe 1'!#REF!</definedName>
    <definedName name="_ji9h0k53q10" localSheetId="9">'[5]wybrane dane finansowe 1'!#REF!</definedName>
    <definedName name="_ji9h0k53q10" localSheetId="15">'[5]wybrane dane finansowe 1'!#REF!</definedName>
    <definedName name="_ji9h0k53q10">'[5]wybrane dane finansowe 1'!#REF!</definedName>
    <definedName name="_jnk0hu5072j" localSheetId="20">'[5]wybrane dane finansowe 1'!#REF!</definedName>
    <definedName name="_jnk0hu5072j" localSheetId="1">'[5]wybrane dane finansowe 1'!#REF!</definedName>
    <definedName name="_jnk0hu5072j" localSheetId="4">'[5]wybrane dane finansowe 1'!#REF!</definedName>
    <definedName name="_jnk0hu5072j" localSheetId="0">'[5]wybrane dane finansowe 1'!#REF!</definedName>
    <definedName name="_jnk0hu5072j" localSheetId="3">'[5]wybrane dane finansowe 1'!#REF!</definedName>
    <definedName name="_jnk0hu5072j" localSheetId="9">'[5]wybrane dane finansowe 1'!#REF!</definedName>
    <definedName name="_jnk0hu5072j" localSheetId="15">'[5]wybrane dane finansowe 1'!#REF!</definedName>
    <definedName name="_jnk0hu5072j">'[5]wybrane dane finansowe 1'!#REF!</definedName>
    <definedName name="_jnv2jq4y2r" localSheetId="20">'[5]wybrane dane finansowe 1'!#REF!</definedName>
    <definedName name="_jnv2jq4y2r" localSheetId="1">'[5]wybrane dane finansowe 1'!#REF!</definedName>
    <definedName name="_jnv2jq4y2r" localSheetId="4">'[5]wybrane dane finansowe 1'!#REF!</definedName>
    <definedName name="_jnv2jq4y2r" localSheetId="0">'[5]wybrane dane finansowe 1'!#REF!</definedName>
    <definedName name="_jnv2jq4y2r" localSheetId="3">'[5]wybrane dane finansowe 1'!#REF!</definedName>
    <definedName name="_jnv2jq4y2r" localSheetId="9">'[5]wybrane dane finansowe 1'!#REF!</definedName>
    <definedName name="_jnv2jq4y2r" localSheetId="15">'[5]wybrane dane finansowe 1'!#REF!</definedName>
    <definedName name="_jnv2jq4y2r">'[5]wybrane dane finansowe 1'!#REF!</definedName>
    <definedName name="_jo1bh75181q" localSheetId="20">'[5]wybrane dane finansowe 1'!#REF!</definedName>
    <definedName name="_jo1bh75181q" localSheetId="1">'[5]wybrane dane finansowe 1'!#REF!</definedName>
    <definedName name="_jo1bh75181q" localSheetId="4">'[5]wybrane dane finansowe 1'!#REF!</definedName>
    <definedName name="_jo1bh75181q" localSheetId="0">'[5]wybrane dane finansowe 1'!#REF!</definedName>
    <definedName name="_jo1bh75181q" localSheetId="3">'[5]wybrane dane finansowe 1'!#REF!</definedName>
    <definedName name="_jo1bh75181q" localSheetId="9">'[5]wybrane dane finansowe 1'!#REF!</definedName>
    <definedName name="_jo1bh75181q" localSheetId="15">'[5]wybrane dane finansowe 1'!#REF!</definedName>
    <definedName name="_jo1bh75181q">'[5]wybrane dane finansowe 1'!#REF!</definedName>
    <definedName name="_jp1osx53q1h" localSheetId="20">'[5]wybrane dane finansowe 1'!#REF!</definedName>
    <definedName name="_jp1osx53q1h" localSheetId="1">'[5]wybrane dane finansowe 1'!#REF!</definedName>
    <definedName name="_jp1osx53q1h" localSheetId="4">'[5]wybrane dane finansowe 1'!#REF!</definedName>
    <definedName name="_jp1osx53q1h" localSheetId="0">'[5]wybrane dane finansowe 1'!#REF!</definedName>
    <definedName name="_jp1osx53q1h" localSheetId="3">'[5]wybrane dane finansowe 1'!#REF!</definedName>
    <definedName name="_jp1osx53q1h" localSheetId="9">'[5]wybrane dane finansowe 1'!#REF!</definedName>
    <definedName name="_jp1osx53q1h" localSheetId="15">'[5]wybrane dane finansowe 1'!#REF!</definedName>
    <definedName name="_jp1osx53q1h">'[5]wybrane dane finansowe 1'!#REF!</definedName>
    <definedName name="_jpdm7053q12" localSheetId="20">'[5]wybrane dane finansowe 1'!#REF!</definedName>
    <definedName name="_jpdm7053q12" localSheetId="1">'[5]wybrane dane finansowe 1'!#REF!</definedName>
    <definedName name="_jpdm7053q12" localSheetId="4">'[5]wybrane dane finansowe 1'!#REF!</definedName>
    <definedName name="_jpdm7053q12" localSheetId="0">'[5]wybrane dane finansowe 1'!#REF!</definedName>
    <definedName name="_jpdm7053q12" localSheetId="3">'[5]wybrane dane finansowe 1'!#REF!</definedName>
    <definedName name="_jpdm7053q12" localSheetId="9">'[5]wybrane dane finansowe 1'!#REF!</definedName>
    <definedName name="_jpdm7053q12" localSheetId="15">'[5]wybrane dane finansowe 1'!#REF!</definedName>
    <definedName name="_jpdm7053q12">'[5]wybrane dane finansowe 1'!#REF!</definedName>
    <definedName name="_jpfoas536a" localSheetId="20">'[5]wybrane dane finansowe 1'!#REF!</definedName>
    <definedName name="_jpfoas536a" localSheetId="1">'[5]wybrane dane finansowe 1'!#REF!</definedName>
    <definedName name="_jpfoas536a" localSheetId="4">'[5]wybrane dane finansowe 1'!#REF!</definedName>
    <definedName name="_jpfoas536a" localSheetId="0">'[5]wybrane dane finansowe 1'!#REF!</definedName>
    <definedName name="_jpfoas536a" localSheetId="3">'[5]wybrane dane finansowe 1'!#REF!</definedName>
    <definedName name="_jpfoas536a" localSheetId="9">'[5]wybrane dane finansowe 1'!#REF!</definedName>
    <definedName name="_jpfoas536a" localSheetId="15">'[5]wybrane dane finansowe 1'!#REF!</definedName>
    <definedName name="_jpfoas536a">'[5]wybrane dane finansowe 1'!#REF!</definedName>
    <definedName name="_jrn5fj54j2f" localSheetId="20">'[5]wybrane dane finansowe 1'!#REF!</definedName>
    <definedName name="_jrn5fj54j2f" localSheetId="1">'[5]wybrane dane finansowe 1'!#REF!</definedName>
    <definedName name="_jrn5fj54j2f" localSheetId="4">'[5]wybrane dane finansowe 1'!#REF!</definedName>
    <definedName name="_jrn5fj54j2f" localSheetId="0">'[5]wybrane dane finansowe 1'!#REF!</definedName>
    <definedName name="_jrn5fj54j2f" localSheetId="3">'[5]wybrane dane finansowe 1'!#REF!</definedName>
    <definedName name="_jrn5fj54j2f" localSheetId="9">'[5]wybrane dane finansowe 1'!#REF!</definedName>
    <definedName name="_jrn5fj54j2f" localSheetId="15">'[5]wybrane dane finansowe 1'!#REF!</definedName>
    <definedName name="_jrn5fj54j2f">'[5]wybrane dane finansowe 1'!#REF!</definedName>
    <definedName name="_jrnx3351pa" localSheetId="20">'[5]wybrane dane finansowe 1'!#REF!</definedName>
    <definedName name="_jrnx3351pa" localSheetId="1">'[5]wybrane dane finansowe 1'!#REF!</definedName>
    <definedName name="_jrnx3351pa" localSheetId="4">'[5]wybrane dane finansowe 1'!#REF!</definedName>
    <definedName name="_jrnx3351pa" localSheetId="0">'[5]wybrane dane finansowe 1'!#REF!</definedName>
    <definedName name="_jrnx3351pa" localSheetId="3">'[5]wybrane dane finansowe 1'!#REF!</definedName>
    <definedName name="_jrnx3351pa" localSheetId="9">'[5]wybrane dane finansowe 1'!#REF!</definedName>
    <definedName name="_jrnx3351pa" localSheetId="15">'[5]wybrane dane finansowe 1'!#REF!</definedName>
    <definedName name="_jrnx3351pa">'[5]wybrane dane finansowe 1'!#REF!</definedName>
    <definedName name="_jsuxbq50mz" localSheetId="20">'[5]wybrane dane finansowe 1'!#REF!</definedName>
    <definedName name="_jsuxbq50mz" localSheetId="1">'[5]wybrane dane finansowe 1'!#REF!</definedName>
    <definedName name="_jsuxbq50mz" localSheetId="4">'[5]wybrane dane finansowe 1'!#REF!</definedName>
    <definedName name="_jsuxbq50mz" localSheetId="0">'[5]wybrane dane finansowe 1'!#REF!</definedName>
    <definedName name="_jsuxbq50mz" localSheetId="3">'[5]wybrane dane finansowe 1'!#REF!</definedName>
    <definedName name="_jsuxbq50mz" localSheetId="9">'[5]wybrane dane finansowe 1'!#REF!</definedName>
    <definedName name="_jsuxbq50mz" localSheetId="15">'[5]wybrane dane finansowe 1'!#REF!</definedName>
    <definedName name="_jsuxbq50mz">'[5]wybrane dane finansowe 1'!#REF!</definedName>
    <definedName name="_jtrcgf53q1s" localSheetId="20">'[5]wybrane dane finansowe 1'!#REF!</definedName>
    <definedName name="_jtrcgf53q1s" localSheetId="1">'[5]wybrane dane finansowe 1'!#REF!</definedName>
    <definedName name="_jtrcgf53q1s" localSheetId="4">'[5]wybrane dane finansowe 1'!#REF!</definedName>
    <definedName name="_jtrcgf53q1s" localSheetId="0">'[5]wybrane dane finansowe 1'!#REF!</definedName>
    <definedName name="_jtrcgf53q1s" localSheetId="3">'[5]wybrane dane finansowe 1'!#REF!</definedName>
    <definedName name="_jtrcgf53q1s" localSheetId="9">'[5]wybrane dane finansowe 1'!#REF!</definedName>
    <definedName name="_jtrcgf53q1s" localSheetId="15">'[5]wybrane dane finansowe 1'!#REF!</definedName>
    <definedName name="_jtrcgf53q1s">'[5]wybrane dane finansowe 1'!#REF!</definedName>
    <definedName name="_ju7bzi54j1f" localSheetId="20">'[5]wybrane dane finansowe 1'!#REF!</definedName>
    <definedName name="_ju7bzi54j1f" localSheetId="1">'[5]wybrane dane finansowe 1'!#REF!</definedName>
    <definedName name="_ju7bzi54j1f" localSheetId="4">'[5]wybrane dane finansowe 1'!#REF!</definedName>
    <definedName name="_ju7bzi54j1f" localSheetId="0">'[5]wybrane dane finansowe 1'!#REF!</definedName>
    <definedName name="_ju7bzi54j1f" localSheetId="3">'[5]wybrane dane finansowe 1'!#REF!</definedName>
    <definedName name="_ju7bzi54j1f" localSheetId="9">'[5]wybrane dane finansowe 1'!#REF!</definedName>
    <definedName name="_ju7bzi54j1f" localSheetId="15">'[5]wybrane dane finansowe 1'!#REF!</definedName>
    <definedName name="_ju7bzi54j1f">'[5]wybrane dane finansowe 1'!#REF!</definedName>
    <definedName name="_jvlnu45071f" localSheetId="20">'[5]wybrane dane finansowe 1'!#REF!</definedName>
    <definedName name="_jvlnu45071f" localSheetId="1">'[5]wybrane dane finansowe 1'!#REF!</definedName>
    <definedName name="_jvlnu45071f" localSheetId="4">'[5]wybrane dane finansowe 1'!#REF!</definedName>
    <definedName name="_jvlnu45071f" localSheetId="0">'[5]wybrane dane finansowe 1'!#REF!</definedName>
    <definedName name="_jvlnu45071f" localSheetId="3">'[5]wybrane dane finansowe 1'!#REF!</definedName>
    <definedName name="_jvlnu45071f" localSheetId="9">'[5]wybrane dane finansowe 1'!#REF!</definedName>
    <definedName name="_jvlnu45071f" localSheetId="15">'[5]wybrane dane finansowe 1'!#REF!</definedName>
    <definedName name="_jvlnu45071f">'[5]wybrane dane finansowe 1'!#REF!</definedName>
    <definedName name="_jwpbtn5361f" localSheetId="20">'[5]wybrane dane finansowe 1'!#REF!</definedName>
    <definedName name="_jwpbtn5361f" localSheetId="1">'[5]wybrane dane finansowe 1'!#REF!</definedName>
    <definedName name="_jwpbtn5361f" localSheetId="4">'[5]wybrane dane finansowe 1'!#REF!</definedName>
    <definedName name="_jwpbtn5361f" localSheetId="0">'[5]wybrane dane finansowe 1'!#REF!</definedName>
    <definedName name="_jwpbtn5361f" localSheetId="3">'[5]wybrane dane finansowe 1'!#REF!</definedName>
    <definedName name="_jwpbtn5361f" localSheetId="9">'[5]wybrane dane finansowe 1'!#REF!</definedName>
    <definedName name="_jwpbtn5361f" localSheetId="15">'[5]wybrane dane finansowe 1'!#REF!</definedName>
    <definedName name="_jwpbtn5361f">'[5]wybrane dane finansowe 1'!#REF!</definedName>
    <definedName name="_jxbpc75072q" localSheetId="20">'[5]wybrane dane finansowe 1'!#REF!</definedName>
    <definedName name="_jxbpc75072q" localSheetId="1">'[5]wybrane dane finansowe 1'!#REF!</definedName>
    <definedName name="_jxbpc75072q" localSheetId="4">'[5]wybrane dane finansowe 1'!#REF!</definedName>
    <definedName name="_jxbpc75072q" localSheetId="0">'[5]wybrane dane finansowe 1'!#REF!</definedName>
    <definedName name="_jxbpc75072q" localSheetId="3">'[5]wybrane dane finansowe 1'!#REF!</definedName>
    <definedName name="_jxbpc75072q" localSheetId="9">'[5]wybrane dane finansowe 1'!#REF!</definedName>
    <definedName name="_jxbpc75072q" localSheetId="15">'[5]wybrane dane finansowe 1'!#REF!</definedName>
    <definedName name="_jxbpc75072q">'[5]wybrane dane finansowe 1'!#REF!</definedName>
    <definedName name="_jzd0go54jr" localSheetId="20">'[5]wybrane dane finansowe 1'!#REF!</definedName>
    <definedName name="_jzd0go54jr" localSheetId="1">'[5]wybrane dane finansowe 1'!#REF!</definedName>
    <definedName name="_jzd0go54jr" localSheetId="4">'[5]wybrane dane finansowe 1'!#REF!</definedName>
    <definedName name="_jzd0go54jr" localSheetId="0">'[5]wybrane dane finansowe 1'!#REF!</definedName>
    <definedName name="_jzd0go54jr" localSheetId="3">'[5]wybrane dane finansowe 1'!#REF!</definedName>
    <definedName name="_jzd0go54jr" localSheetId="9">'[5]wybrane dane finansowe 1'!#REF!</definedName>
    <definedName name="_jzd0go54jr" localSheetId="15">'[5]wybrane dane finansowe 1'!#REF!</definedName>
    <definedName name="_jzd0go54jr">'[5]wybrane dane finansowe 1'!#REF!</definedName>
    <definedName name="_jzhvj554jc" localSheetId="20">'[5]wybrane dane finansowe 1'!#REF!</definedName>
    <definedName name="_jzhvj554jc" localSheetId="1">'[5]wybrane dane finansowe 1'!#REF!</definedName>
    <definedName name="_jzhvj554jc" localSheetId="4">'[5]wybrane dane finansowe 1'!#REF!</definedName>
    <definedName name="_jzhvj554jc" localSheetId="0">'[5]wybrane dane finansowe 1'!#REF!</definedName>
    <definedName name="_jzhvj554jc" localSheetId="3">'[5]wybrane dane finansowe 1'!#REF!</definedName>
    <definedName name="_jzhvj554jc" localSheetId="9">'[5]wybrane dane finansowe 1'!#REF!</definedName>
    <definedName name="_jzhvj554jc" localSheetId="15">'[5]wybrane dane finansowe 1'!#REF!</definedName>
    <definedName name="_jzhvj554jc">'[5]wybrane dane finansowe 1'!#REF!</definedName>
    <definedName name="_jzl41_vq03clgge1u" localSheetId="20">'[5]wybrane dane finansowe 1'!#REF!</definedName>
    <definedName name="_jzl41_vq03clgge1u" localSheetId="1">'[5]wybrane dane finansowe 1'!#REF!</definedName>
    <definedName name="_jzl41_vq03clgge1u" localSheetId="4">'[5]wybrane dane finansowe 1'!#REF!</definedName>
    <definedName name="_jzl41_vq03clgge1u" localSheetId="0">'[5]wybrane dane finansowe 1'!#REF!</definedName>
    <definedName name="_jzl41_vq03clgge1u" localSheetId="3">'[5]wybrane dane finansowe 1'!#REF!</definedName>
    <definedName name="_jzl41_vq03clgge1u" localSheetId="9">'[5]wybrane dane finansowe 1'!#REF!</definedName>
    <definedName name="_jzl41_vq03clgge1u" localSheetId="15">'[5]wybrane dane finansowe 1'!#REF!</definedName>
    <definedName name="_jzl41_vq03clgge1u">'[5]wybrane dane finansowe 1'!#REF!</definedName>
    <definedName name="_jzx2n64y2h" localSheetId="20">'[5]wybrane dane finansowe 1'!#REF!</definedName>
    <definedName name="_jzx2n64y2h" localSheetId="1">'[5]wybrane dane finansowe 1'!#REF!</definedName>
    <definedName name="_jzx2n64y2h" localSheetId="4">'[5]wybrane dane finansowe 1'!#REF!</definedName>
    <definedName name="_jzx2n64y2h" localSheetId="0">'[5]wybrane dane finansowe 1'!#REF!</definedName>
    <definedName name="_jzx2n64y2h" localSheetId="3">'[5]wybrane dane finansowe 1'!#REF!</definedName>
    <definedName name="_jzx2n64y2h" localSheetId="9">'[5]wybrane dane finansowe 1'!#REF!</definedName>
    <definedName name="_jzx2n64y2h" localSheetId="15">'[5]wybrane dane finansowe 1'!#REF!</definedName>
    <definedName name="_jzx2n64y2h">'[5]wybrane dane finansowe 1'!#REF!</definedName>
    <definedName name="_k1b5f1507m" localSheetId="20">'[5]wybrane dane finansowe 1'!#REF!</definedName>
    <definedName name="_k1b5f1507m" localSheetId="1">'[5]wybrane dane finansowe 1'!#REF!</definedName>
    <definedName name="_k1b5f1507m" localSheetId="4">'[5]wybrane dane finansowe 1'!#REF!</definedName>
    <definedName name="_k1b5f1507m" localSheetId="0">'[5]wybrane dane finansowe 1'!#REF!</definedName>
    <definedName name="_k1b5f1507m" localSheetId="3">'[5]wybrane dane finansowe 1'!#REF!</definedName>
    <definedName name="_k1b5f1507m" localSheetId="9">'[5]wybrane dane finansowe 1'!#REF!</definedName>
    <definedName name="_k1b5f1507m" localSheetId="15">'[5]wybrane dane finansowe 1'!#REF!</definedName>
    <definedName name="_k1b5f1507m">'[5]wybrane dane finansowe 1'!#REF!</definedName>
    <definedName name="_k2b19o4y29" localSheetId="20">'[5]wybrane dane finansowe 1'!#REF!</definedName>
    <definedName name="_k2b19o4y29" localSheetId="1">'[5]wybrane dane finansowe 1'!#REF!</definedName>
    <definedName name="_k2b19o4y29" localSheetId="4">'[5]wybrane dane finansowe 1'!#REF!</definedName>
    <definedName name="_k2b19o4y29" localSheetId="0">'[5]wybrane dane finansowe 1'!#REF!</definedName>
    <definedName name="_k2b19o4y29" localSheetId="3">'[5]wybrane dane finansowe 1'!#REF!</definedName>
    <definedName name="_k2b19o4y29" localSheetId="9">'[5]wybrane dane finansowe 1'!#REF!</definedName>
    <definedName name="_k2b19o4y29" localSheetId="15">'[5]wybrane dane finansowe 1'!#REF!</definedName>
    <definedName name="_k2b19o4y29">'[5]wybrane dane finansowe 1'!#REF!</definedName>
    <definedName name="_k2tuh65181p" localSheetId="20">'[5]wybrane dane finansowe 1'!#REF!</definedName>
    <definedName name="_k2tuh65181p" localSheetId="1">'[5]wybrane dane finansowe 1'!#REF!</definedName>
    <definedName name="_k2tuh65181p" localSheetId="4">'[5]wybrane dane finansowe 1'!#REF!</definedName>
    <definedName name="_k2tuh65181p" localSheetId="0">'[5]wybrane dane finansowe 1'!#REF!</definedName>
    <definedName name="_k2tuh65181p" localSheetId="3">'[5]wybrane dane finansowe 1'!#REF!</definedName>
    <definedName name="_k2tuh65181p" localSheetId="9">'[5]wybrane dane finansowe 1'!#REF!</definedName>
    <definedName name="_k2tuh65181p" localSheetId="15">'[5]wybrane dane finansowe 1'!#REF!</definedName>
    <definedName name="_k2tuh65181p">'[5]wybrane dane finansowe 1'!#REF!</definedName>
    <definedName name="_k38y6i536q" localSheetId="20">'[5]wybrane dane finansowe 1'!#REF!</definedName>
    <definedName name="_k38y6i536q" localSheetId="1">'[5]wybrane dane finansowe 1'!#REF!</definedName>
    <definedName name="_k38y6i536q" localSheetId="4">'[5]wybrane dane finansowe 1'!#REF!</definedName>
    <definedName name="_k38y6i536q" localSheetId="0">'[5]wybrane dane finansowe 1'!#REF!</definedName>
    <definedName name="_k38y6i536q" localSheetId="3">'[5]wybrane dane finansowe 1'!#REF!</definedName>
    <definedName name="_k38y6i536q" localSheetId="9">'[5]wybrane dane finansowe 1'!#REF!</definedName>
    <definedName name="_k38y6i536q" localSheetId="15">'[5]wybrane dane finansowe 1'!#REF!</definedName>
    <definedName name="_k38y6i536q">'[5]wybrane dane finansowe 1'!#REF!</definedName>
    <definedName name="_k6wi705181r" localSheetId="20">'[5]wybrane dane finansowe 1'!#REF!</definedName>
    <definedName name="_k6wi705181r" localSheetId="1">'[5]wybrane dane finansowe 1'!#REF!</definedName>
    <definedName name="_k6wi705181r" localSheetId="4">'[5]wybrane dane finansowe 1'!#REF!</definedName>
    <definedName name="_k6wi705181r" localSheetId="0">'[5]wybrane dane finansowe 1'!#REF!</definedName>
    <definedName name="_k6wi705181r" localSheetId="3">'[5]wybrane dane finansowe 1'!#REF!</definedName>
    <definedName name="_k6wi705181r" localSheetId="9">'[5]wybrane dane finansowe 1'!#REF!</definedName>
    <definedName name="_k6wi705181r" localSheetId="15">'[5]wybrane dane finansowe 1'!#REF!</definedName>
    <definedName name="_k6wi705181r">'[5]wybrane dane finansowe 1'!#REF!</definedName>
    <definedName name="_k7k4fi5181n" localSheetId="20">'[5]wybrane dane finansowe 1'!#REF!</definedName>
    <definedName name="_k7k4fi5181n" localSheetId="1">'[5]wybrane dane finansowe 1'!#REF!</definedName>
    <definedName name="_k7k4fi5181n" localSheetId="4">'[5]wybrane dane finansowe 1'!#REF!</definedName>
    <definedName name="_k7k4fi5181n" localSheetId="0">'[5]wybrane dane finansowe 1'!#REF!</definedName>
    <definedName name="_k7k4fi5181n" localSheetId="3">'[5]wybrane dane finansowe 1'!#REF!</definedName>
    <definedName name="_k7k4fi5181n" localSheetId="9">'[5]wybrane dane finansowe 1'!#REF!</definedName>
    <definedName name="_k7k4fi5181n" localSheetId="15">'[5]wybrane dane finansowe 1'!#REF!</definedName>
    <definedName name="_k7k4fi5181n">'[5]wybrane dane finansowe 1'!#REF!</definedName>
    <definedName name="_k7p6h0b5l7" localSheetId="20">'[5]wybrane dane finansowe 1'!#REF!</definedName>
    <definedName name="_k7p6h0b5l7" localSheetId="1">'[5]wybrane dane finansowe 1'!#REF!</definedName>
    <definedName name="_k7p6h0b5l7" localSheetId="4">'[5]wybrane dane finansowe 1'!#REF!</definedName>
    <definedName name="_k7p6h0b5l7" localSheetId="0">'[5]wybrane dane finansowe 1'!#REF!</definedName>
    <definedName name="_k7p6h0b5l7" localSheetId="3">'[5]wybrane dane finansowe 1'!#REF!</definedName>
    <definedName name="_k7p6h0b5l7" localSheetId="9">'[5]wybrane dane finansowe 1'!#REF!</definedName>
    <definedName name="_k7p6h0b5l7" localSheetId="15">'[5]wybrane dane finansowe 1'!#REF!</definedName>
    <definedName name="_k7p6h0b5l7">'[5]wybrane dane finansowe 1'!#REF!</definedName>
    <definedName name="_k82sm65181a" localSheetId="20">'[5]wybrane dane finansowe 1'!#REF!</definedName>
    <definedName name="_k82sm65181a" localSheetId="1">'[5]wybrane dane finansowe 1'!#REF!</definedName>
    <definedName name="_k82sm65181a" localSheetId="4">'[5]wybrane dane finansowe 1'!#REF!</definedName>
    <definedName name="_k82sm65181a" localSheetId="0">'[5]wybrane dane finansowe 1'!#REF!</definedName>
    <definedName name="_k82sm65181a" localSheetId="3">'[5]wybrane dane finansowe 1'!#REF!</definedName>
    <definedName name="_k82sm65181a" localSheetId="9">'[5]wybrane dane finansowe 1'!#REF!</definedName>
    <definedName name="_k82sm65181a" localSheetId="15">'[5]wybrane dane finansowe 1'!#REF!</definedName>
    <definedName name="_k82sm65181a">'[5]wybrane dane finansowe 1'!#REF!</definedName>
    <definedName name="_k92s2f4ysg" localSheetId="20">'[5]wybrane dane finansowe 1'!#REF!</definedName>
    <definedName name="_k92s2f4ysg" localSheetId="1">'[5]wybrane dane finansowe 1'!#REF!</definedName>
    <definedName name="_k92s2f4ysg" localSheetId="4">'[5]wybrane dane finansowe 1'!#REF!</definedName>
    <definedName name="_k92s2f4ysg" localSheetId="0">'[5]wybrane dane finansowe 1'!#REF!</definedName>
    <definedName name="_k92s2f4ysg" localSheetId="3">'[5]wybrane dane finansowe 1'!#REF!</definedName>
    <definedName name="_k92s2f4ysg" localSheetId="9">'[5]wybrane dane finansowe 1'!#REF!</definedName>
    <definedName name="_k92s2f4ysg" localSheetId="15">'[5]wybrane dane finansowe 1'!#REF!</definedName>
    <definedName name="_k92s2f4ysg">'[5]wybrane dane finansowe 1'!#REF!</definedName>
    <definedName name="_kac01e4y22a" localSheetId="20">'[5]wybrane dane finansowe 1'!#REF!</definedName>
    <definedName name="_kac01e4y22a" localSheetId="1">'[5]wybrane dane finansowe 1'!#REF!</definedName>
    <definedName name="_kac01e4y22a" localSheetId="4">'[5]wybrane dane finansowe 1'!#REF!</definedName>
    <definedName name="_kac01e4y22a" localSheetId="0">'[5]wybrane dane finansowe 1'!#REF!</definedName>
    <definedName name="_kac01e4y22a" localSheetId="3">'[5]wybrane dane finansowe 1'!#REF!</definedName>
    <definedName name="_kac01e4y22a" localSheetId="9">'[5]wybrane dane finansowe 1'!#REF!</definedName>
    <definedName name="_kac01e4y22a" localSheetId="15">'[5]wybrane dane finansowe 1'!#REF!</definedName>
    <definedName name="_kac01e4y22a">'[5]wybrane dane finansowe 1'!#REF!</definedName>
    <definedName name="_kdlrv64x9t" localSheetId="20">#REF!</definedName>
    <definedName name="_kdlrv64x9t" localSheetId="1">#REF!</definedName>
    <definedName name="_kdlrv64x9t" localSheetId="3">#REF!</definedName>
    <definedName name="_kdlrv64x9t" localSheetId="9">#REF!</definedName>
    <definedName name="_kdlrv64x9t">#REF!</definedName>
    <definedName name="_kg81ov536e" localSheetId="20">'[5]wybrane dane finansowe 1'!#REF!</definedName>
    <definedName name="_kg81ov536e" localSheetId="1">'[5]wybrane dane finansowe 1'!#REF!</definedName>
    <definedName name="_kg81ov536e" localSheetId="4">'[5]wybrane dane finansowe 1'!#REF!</definedName>
    <definedName name="_kg81ov536e" localSheetId="0">'[5]wybrane dane finansowe 1'!#REF!</definedName>
    <definedName name="_kg81ov536e" localSheetId="3">'[5]wybrane dane finansowe 1'!#REF!</definedName>
    <definedName name="_kg81ov536e" localSheetId="9">'[5]wybrane dane finansowe 1'!#REF!</definedName>
    <definedName name="_kg81ov536e" localSheetId="15">'[5]wybrane dane finansowe 1'!#REF!</definedName>
    <definedName name="_kg81ov536e">'[5]wybrane dane finansowe 1'!#REF!</definedName>
    <definedName name="_kgzygv5072w" localSheetId="20">'[5]wybrane dane finansowe 1'!#REF!</definedName>
    <definedName name="_kgzygv5072w" localSheetId="1">'[5]wybrane dane finansowe 1'!#REF!</definedName>
    <definedName name="_kgzygv5072w" localSheetId="4">'[5]wybrane dane finansowe 1'!#REF!</definedName>
    <definedName name="_kgzygv5072w" localSheetId="0">'[5]wybrane dane finansowe 1'!#REF!</definedName>
    <definedName name="_kgzygv5072w" localSheetId="3">'[5]wybrane dane finansowe 1'!#REF!</definedName>
    <definedName name="_kgzygv5072w" localSheetId="9">'[5]wybrane dane finansowe 1'!#REF!</definedName>
    <definedName name="_kgzygv5072w" localSheetId="15">'[5]wybrane dane finansowe 1'!#REF!</definedName>
    <definedName name="_kgzygv5072w">'[5]wybrane dane finansowe 1'!#REF!</definedName>
    <definedName name="_kkjig54y21d" localSheetId="20">'[5]wybrane dane finansowe 1'!#REF!</definedName>
    <definedName name="_kkjig54y21d" localSheetId="1">'[5]wybrane dane finansowe 1'!#REF!</definedName>
    <definedName name="_kkjig54y21d" localSheetId="4">'[5]wybrane dane finansowe 1'!#REF!</definedName>
    <definedName name="_kkjig54y21d" localSheetId="0">'[5]wybrane dane finansowe 1'!#REF!</definedName>
    <definedName name="_kkjig54y21d" localSheetId="3">'[5]wybrane dane finansowe 1'!#REF!</definedName>
    <definedName name="_kkjig54y21d" localSheetId="9">'[5]wybrane dane finansowe 1'!#REF!</definedName>
    <definedName name="_kkjig54y21d" localSheetId="15">'[5]wybrane dane finansowe 1'!#REF!</definedName>
    <definedName name="_kkjig54y21d">'[5]wybrane dane finansowe 1'!#REF!</definedName>
    <definedName name="_kl7o8d4y2s" localSheetId="20">'[5]wybrane dane finansowe 1'!#REF!</definedName>
    <definedName name="_kl7o8d4y2s" localSheetId="1">'[5]wybrane dane finansowe 1'!#REF!</definedName>
    <definedName name="_kl7o8d4y2s" localSheetId="4">'[5]wybrane dane finansowe 1'!#REF!</definedName>
    <definedName name="_kl7o8d4y2s" localSheetId="0">'[5]wybrane dane finansowe 1'!#REF!</definedName>
    <definedName name="_kl7o8d4y2s" localSheetId="3">'[5]wybrane dane finansowe 1'!#REF!</definedName>
    <definedName name="_kl7o8d4y2s" localSheetId="9">'[5]wybrane dane finansowe 1'!#REF!</definedName>
    <definedName name="_kl7o8d4y2s" localSheetId="15">'[5]wybrane dane finansowe 1'!#REF!</definedName>
    <definedName name="_kl7o8d4y2s">'[5]wybrane dane finansowe 1'!#REF!</definedName>
    <definedName name="_klje9q53qe" localSheetId="20">'[5]wybrane dane finansowe 1'!#REF!</definedName>
    <definedName name="_klje9q53qe" localSheetId="1">'[5]wybrane dane finansowe 1'!#REF!</definedName>
    <definedName name="_klje9q53qe" localSheetId="4">'[5]wybrane dane finansowe 1'!#REF!</definedName>
    <definedName name="_klje9q53qe" localSheetId="0">'[5]wybrane dane finansowe 1'!#REF!</definedName>
    <definedName name="_klje9q53qe" localSheetId="3">'[5]wybrane dane finansowe 1'!#REF!</definedName>
    <definedName name="_klje9q53qe" localSheetId="9">'[5]wybrane dane finansowe 1'!#REF!</definedName>
    <definedName name="_klje9q53qe" localSheetId="15">'[5]wybrane dane finansowe 1'!#REF!</definedName>
    <definedName name="_klje9q53qe">'[5]wybrane dane finansowe 1'!#REF!</definedName>
    <definedName name="_klle1i53q2n" localSheetId="20">'[5]wybrane dane finansowe 1'!#REF!</definedName>
    <definedName name="_klle1i53q2n" localSheetId="1">'[5]wybrane dane finansowe 1'!#REF!</definedName>
    <definedName name="_klle1i53q2n" localSheetId="4">'[5]wybrane dane finansowe 1'!#REF!</definedName>
    <definedName name="_klle1i53q2n" localSheetId="0">'[5]wybrane dane finansowe 1'!#REF!</definedName>
    <definedName name="_klle1i53q2n" localSheetId="3">'[5]wybrane dane finansowe 1'!#REF!</definedName>
    <definedName name="_klle1i53q2n" localSheetId="9">'[5]wybrane dane finansowe 1'!#REF!</definedName>
    <definedName name="_klle1i53q2n" localSheetId="15">'[5]wybrane dane finansowe 1'!#REF!</definedName>
    <definedName name="_klle1i53q2n">'[5]wybrane dane finansowe 1'!#REF!</definedName>
    <definedName name="_kn00vq4y231" localSheetId="20">'[5]wybrane dane finansowe 1'!#REF!</definedName>
    <definedName name="_kn00vq4y231" localSheetId="1">'[5]wybrane dane finansowe 1'!#REF!</definedName>
    <definedName name="_kn00vq4y231" localSheetId="4">'[5]wybrane dane finansowe 1'!#REF!</definedName>
    <definedName name="_kn00vq4y231" localSheetId="0">'[5]wybrane dane finansowe 1'!#REF!</definedName>
    <definedName name="_kn00vq4y231" localSheetId="3">'[5]wybrane dane finansowe 1'!#REF!</definedName>
    <definedName name="_kn00vq4y231" localSheetId="9">'[5]wybrane dane finansowe 1'!#REF!</definedName>
    <definedName name="_kn00vq4y231" localSheetId="15">'[5]wybrane dane finansowe 1'!#REF!</definedName>
    <definedName name="_kn00vq4y231">'[5]wybrane dane finansowe 1'!#REF!</definedName>
    <definedName name="_kog25v53q26" localSheetId="20">'[5]wybrane dane finansowe 1'!#REF!</definedName>
    <definedName name="_kog25v53q26" localSheetId="1">'[5]wybrane dane finansowe 1'!#REF!</definedName>
    <definedName name="_kog25v53q26" localSheetId="4">'[5]wybrane dane finansowe 1'!#REF!</definedName>
    <definedName name="_kog25v53q26" localSheetId="0">'[5]wybrane dane finansowe 1'!#REF!</definedName>
    <definedName name="_kog25v53q26" localSheetId="3">'[5]wybrane dane finansowe 1'!#REF!</definedName>
    <definedName name="_kog25v53q26" localSheetId="9">'[5]wybrane dane finansowe 1'!#REF!</definedName>
    <definedName name="_kog25v53q26" localSheetId="15">'[5]wybrane dane finansowe 1'!#REF!</definedName>
    <definedName name="_kog25v53q26">'[5]wybrane dane finansowe 1'!#REF!</definedName>
    <definedName name="_kos8i753q2q" localSheetId="20">'[5]wybrane dane finansowe 1'!#REF!</definedName>
    <definedName name="_kos8i753q2q" localSheetId="1">'[5]wybrane dane finansowe 1'!#REF!</definedName>
    <definedName name="_kos8i753q2q" localSheetId="4">'[5]wybrane dane finansowe 1'!#REF!</definedName>
    <definedName name="_kos8i753q2q" localSheetId="0">'[5]wybrane dane finansowe 1'!#REF!</definedName>
    <definedName name="_kos8i753q2q" localSheetId="3">'[5]wybrane dane finansowe 1'!#REF!</definedName>
    <definedName name="_kos8i753q2q" localSheetId="9">'[5]wybrane dane finansowe 1'!#REF!</definedName>
    <definedName name="_kos8i753q2q" localSheetId="15">'[5]wybrane dane finansowe 1'!#REF!</definedName>
    <definedName name="_kos8i753q2q">'[5]wybrane dane finansowe 1'!#REF!</definedName>
    <definedName name="_kot8g150m1a" localSheetId="20">'[5]wybrane dane finansowe 1'!#REF!</definedName>
    <definedName name="_kot8g150m1a" localSheetId="1">'[5]wybrane dane finansowe 1'!#REF!</definedName>
    <definedName name="_kot8g150m1a" localSheetId="4">'[5]wybrane dane finansowe 1'!#REF!</definedName>
    <definedName name="_kot8g150m1a" localSheetId="0">'[5]wybrane dane finansowe 1'!#REF!</definedName>
    <definedName name="_kot8g150m1a" localSheetId="3">'[5]wybrane dane finansowe 1'!#REF!</definedName>
    <definedName name="_kot8g150m1a" localSheetId="9">'[5]wybrane dane finansowe 1'!#REF!</definedName>
    <definedName name="_kot8g150m1a" localSheetId="15">'[5]wybrane dane finansowe 1'!#REF!</definedName>
    <definedName name="_kot8g150m1a">'[5]wybrane dane finansowe 1'!#REF!</definedName>
    <definedName name="_kqy68i5181e" localSheetId="20">'[5]wybrane dane finansowe 1'!#REF!</definedName>
    <definedName name="_kqy68i5181e" localSheetId="1">'[5]wybrane dane finansowe 1'!#REF!</definedName>
    <definedName name="_kqy68i5181e" localSheetId="4">'[5]wybrane dane finansowe 1'!#REF!</definedName>
    <definedName name="_kqy68i5181e" localSheetId="0">'[5]wybrane dane finansowe 1'!#REF!</definedName>
    <definedName name="_kqy68i5181e" localSheetId="3">'[5]wybrane dane finansowe 1'!#REF!</definedName>
    <definedName name="_kqy68i5181e" localSheetId="9">'[5]wybrane dane finansowe 1'!#REF!</definedName>
    <definedName name="_kqy68i5181e" localSheetId="15">'[5]wybrane dane finansowe 1'!#REF!</definedName>
    <definedName name="_kqy68i5181e">'[5]wybrane dane finansowe 1'!#REF!</definedName>
    <definedName name="_krx2ij50m1c" localSheetId="20">'[5]wybrane dane finansowe 1'!#REF!</definedName>
    <definedName name="_krx2ij50m1c" localSheetId="1">'[5]wybrane dane finansowe 1'!#REF!</definedName>
    <definedName name="_krx2ij50m1c" localSheetId="4">'[5]wybrane dane finansowe 1'!#REF!</definedName>
    <definedName name="_krx2ij50m1c" localSheetId="0">'[5]wybrane dane finansowe 1'!#REF!</definedName>
    <definedName name="_krx2ij50m1c" localSheetId="3">'[5]wybrane dane finansowe 1'!#REF!</definedName>
    <definedName name="_krx2ij50m1c" localSheetId="9">'[5]wybrane dane finansowe 1'!#REF!</definedName>
    <definedName name="_krx2ij50m1c" localSheetId="15">'[5]wybrane dane finansowe 1'!#REF!</definedName>
    <definedName name="_krx2ij50m1c">'[5]wybrane dane finansowe 1'!#REF!</definedName>
    <definedName name="_kt00n453q1t" localSheetId="20">'[5]wybrane dane finansowe 1'!#REF!</definedName>
    <definedName name="_kt00n453q1t" localSheetId="1">'[5]wybrane dane finansowe 1'!#REF!</definedName>
    <definedName name="_kt00n453q1t" localSheetId="4">'[5]wybrane dane finansowe 1'!#REF!</definedName>
    <definedName name="_kt00n453q1t" localSheetId="0">'[5]wybrane dane finansowe 1'!#REF!</definedName>
    <definedName name="_kt00n453q1t" localSheetId="3">'[5]wybrane dane finansowe 1'!#REF!</definedName>
    <definedName name="_kt00n453q1t" localSheetId="9">'[5]wybrane dane finansowe 1'!#REF!</definedName>
    <definedName name="_kt00n453q1t" localSheetId="15">'[5]wybrane dane finansowe 1'!#REF!</definedName>
    <definedName name="_kt00n453q1t">'[5]wybrane dane finansowe 1'!#REF!</definedName>
    <definedName name="_kvq74y4y22n" localSheetId="20">'[5]wybrane dane finansowe 1'!#REF!</definedName>
    <definedName name="_kvq74y4y22n" localSheetId="1">'[5]wybrane dane finansowe 1'!#REF!</definedName>
    <definedName name="_kvq74y4y22n" localSheetId="4">'[5]wybrane dane finansowe 1'!#REF!</definedName>
    <definedName name="_kvq74y4y22n" localSheetId="0">'[5]wybrane dane finansowe 1'!#REF!</definedName>
    <definedName name="_kvq74y4y22n" localSheetId="3">'[5]wybrane dane finansowe 1'!#REF!</definedName>
    <definedName name="_kvq74y4y22n" localSheetId="9">'[5]wybrane dane finansowe 1'!#REF!</definedName>
    <definedName name="_kvq74y4y22n" localSheetId="15">'[5]wybrane dane finansowe 1'!#REF!</definedName>
    <definedName name="_kvq74y4y22n">'[5]wybrane dane finansowe 1'!#REF!</definedName>
    <definedName name="_kysg1z53q1u" localSheetId="20">'[5]wybrane dane finansowe 1'!#REF!</definedName>
    <definedName name="_kysg1z53q1u" localSheetId="1">'[5]wybrane dane finansowe 1'!#REF!</definedName>
    <definedName name="_kysg1z53q1u" localSheetId="4">'[5]wybrane dane finansowe 1'!#REF!</definedName>
    <definedName name="_kysg1z53q1u" localSheetId="0">'[5]wybrane dane finansowe 1'!#REF!</definedName>
    <definedName name="_kysg1z53q1u" localSheetId="3">'[5]wybrane dane finansowe 1'!#REF!</definedName>
    <definedName name="_kysg1z53q1u" localSheetId="9">'[5]wybrane dane finansowe 1'!#REF!</definedName>
    <definedName name="_kysg1z53q1u" localSheetId="15">'[5]wybrane dane finansowe 1'!#REF!</definedName>
    <definedName name="_kysg1z53q1u">'[5]wybrane dane finansowe 1'!#REF!</definedName>
    <definedName name="_l1rwdn54j2p" localSheetId="20">'[5]wybrane dane finansowe 1'!#REF!</definedName>
    <definedName name="_l1rwdn54j2p" localSheetId="1">'[5]wybrane dane finansowe 1'!#REF!</definedName>
    <definedName name="_l1rwdn54j2p" localSheetId="4">'[5]wybrane dane finansowe 1'!#REF!</definedName>
    <definedName name="_l1rwdn54j2p" localSheetId="0">'[5]wybrane dane finansowe 1'!#REF!</definedName>
    <definedName name="_l1rwdn54j2p" localSheetId="3">'[5]wybrane dane finansowe 1'!#REF!</definedName>
    <definedName name="_l1rwdn54j2p" localSheetId="9">'[5]wybrane dane finansowe 1'!#REF!</definedName>
    <definedName name="_l1rwdn54j2p" localSheetId="15">'[5]wybrane dane finansowe 1'!#REF!</definedName>
    <definedName name="_l1rwdn54j2p">'[5]wybrane dane finansowe 1'!#REF!</definedName>
    <definedName name="_l4vc3z4y21x" localSheetId="20">'[5]wybrane dane finansowe 1'!#REF!</definedName>
    <definedName name="_l4vc3z4y21x" localSheetId="1">'[5]wybrane dane finansowe 1'!#REF!</definedName>
    <definedName name="_l4vc3z4y21x" localSheetId="4">'[5]wybrane dane finansowe 1'!#REF!</definedName>
    <definedName name="_l4vc3z4y21x" localSheetId="0">'[5]wybrane dane finansowe 1'!#REF!</definedName>
    <definedName name="_l4vc3z4y21x" localSheetId="3">'[5]wybrane dane finansowe 1'!#REF!</definedName>
    <definedName name="_l4vc3z4y21x" localSheetId="9">'[5]wybrane dane finansowe 1'!#REF!</definedName>
    <definedName name="_l4vc3z4y21x" localSheetId="15">'[5]wybrane dane finansowe 1'!#REF!</definedName>
    <definedName name="_l4vc3z4y21x">'[5]wybrane dane finansowe 1'!#REF!</definedName>
    <definedName name="_l7jo5r4zly" localSheetId="20">'[5]wybrane dane finansowe 1'!#REF!</definedName>
    <definedName name="_l7jo5r4zly" localSheetId="1">'[5]wybrane dane finansowe 1'!#REF!</definedName>
    <definedName name="_l7jo5r4zly" localSheetId="4">'[5]wybrane dane finansowe 1'!#REF!</definedName>
    <definedName name="_l7jo5r4zly" localSheetId="0">'[5]wybrane dane finansowe 1'!#REF!</definedName>
    <definedName name="_l7jo5r4zly" localSheetId="3">'[5]wybrane dane finansowe 1'!#REF!</definedName>
    <definedName name="_l7jo5r4zly" localSheetId="9">'[5]wybrane dane finansowe 1'!#REF!</definedName>
    <definedName name="_l7jo5r4zly" localSheetId="15">'[5]wybrane dane finansowe 1'!#REF!</definedName>
    <definedName name="_l7jo5r4zly">'[5]wybrane dane finansowe 1'!#REF!</definedName>
    <definedName name="_l926zw5182h" localSheetId="20">'[5]wybrane dane finansowe 1'!#REF!</definedName>
    <definedName name="_l926zw5182h" localSheetId="1">'[5]wybrane dane finansowe 1'!#REF!</definedName>
    <definedName name="_l926zw5182h" localSheetId="4">'[5]wybrane dane finansowe 1'!#REF!</definedName>
    <definedName name="_l926zw5182h" localSheetId="0">'[5]wybrane dane finansowe 1'!#REF!</definedName>
    <definedName name="_l926zw5182h" localSheetId="3">'[5]wybrane dane finansowe 1'!#REF!</definedName>
    <definedName name="_l926zw5182h" localSheetId="9">'[5]wybrane dane finansowe 1'!#REF!</definedName>
    <definedName name="_l926zw5182h" localSheetId="15">'[5]wybrane dane finansowe 1'!#REF!</definedName>
    <definedName name="_l926zw5182h">'[5]wybrane dane finansowe 1'!#REF!</definedName>
    <definedName name="_laf27k5361g" localSheetId="20">'[5]wybrane dane finansowe 1'!#REF!</definedName>
    <definedName name="_laf27k5361g" localSheetId="1">'[5]wybrane dane finansowe 1'!#REF!</definedName>
    <definedName name="_laf27k5361g" localSheetId="4">'[5]wybrane dane finansowe 1'!#REF!</definedName>
    <definedName name="_laf27k5361g" localSheetId="0">'[5]wybrane dane finansowe 1'!#REF!</definedName>
    <definedName name="_laf27k5361g" localSheetId="3">'[5]wybrane dane finansowe 1'!#REF!</definedName>
    <definedName name="_laf27k5361g" localSheetId="9">'[5]wybrane dane finansowe 1'!#REF!</definedName>
    <definedName name="_laf27k5361g" localSheetId="15">'[5]wybrane dane finansowe 1'!#REF!</definedName>
    <definedName name="_laf27k5361g">'[5]wybrane dane finansowe 1'!#REF!</definedName>
    <definedName name="_lbykyz4x9j" localSheetId="20">'[5]wybrane dane finansowe 1'!#REF!</definedName>
    <definedName name="_lbykyz4x9j" localSheetId="1">'[5]wybrane dane finansowe 1'!#REF!</definedName>
    <definedName name="_lbykyz4x9j" localSheetId="4">'[5]wybrane dane finansowe 1'!#REF!</definedName>
    <definedName name="_lbykyz4x9j" localSheetId="0">'[5]wybrane dane finansowe 1'!#REF!</definedName>
    <definedName name="_lbykyz4x9j" localSheetId="3">'[5]wybrane dane finansowe 1'!#REF!</definedName>
    <definedName name="_lbykyz4x9j" localSheetId="9">'[5]wybrane dane finansowe 1'!#REF!</definedName>
    <definedName name="_lbykyz4x9j" localSheetId="15">'[5]wybrane dane finansowe 1'!#REF!</definedName>
    <definedName name="_lbykyz4x9j">'[5]wybrane dane finansowe 1'!#REF!</definedName>
    <definedName name="_lggo2t4zls" localSheetId="20">'[5]wybrane dane finansowe 1'!#REF!</definedName>
    <definedName name="_lggo2t4zls" localSheetId="1">'[5]wybrane dane finansowe 1'!#REF!</definedName>
    <definedName name="_lggo2t4zls" localSheetId="4">'[5]wybrane dane finansowe 1'!#REF!</definedName>
    <definedName name="_lggo2t4zls" localSheetId="0">'[5]wybrane dane finansowe 1'!#REF!</definedName>
    <definedName name="_lggo2t4zls" localSheetId="3">'[5]wybrane dane finansowe 1'!#REF!</definedName>
    <definedName name="_lggo2t4zls" localSheetId="9">'[5]wybrane dane finansowe 1'!#REF!</definedName>
    <definedName name="_lggo2t4zls" localSheetId="15">'[5]wybrane dane finansowe 1'!#REF!</definedName>
    <definedName name="_lggo2t4zls">'[5]wybrane dane finansowe 1'!#REF!</definedName>
    <definedName name="_lhf7hd54j2o" localSheetId="20">'[5]wybrane dane finansowe 1'!#REF!</definedName>
    <definedName name="_lhf7hd54j2o" localSheetId="1">'[5]wybrane dane finansowe 1'!#REF!</definedName>
    <definedName name="_lhf7hd54j2o" localSheetId="4">'[5]wybrane dane finansowe 1'!#REF!</definedName>
    <definedName name="_lhf7hd54j2o" localSheetId="0">'[5]wybrane dane finansowe 1'!#REF!</definedName>
    <definedName name="_lhf7hd54j2o" localSheetId="3">'[5]wybrane dane finansowe 1'!#REF!</definedName>
    <definedName name="_lhf7hd54j2o" localSheetId="9">'[5]wybrane dane finansowe 1'!#REF!</definedName>
    <definedName name="_lhf7hd54j2o" localSheetId="15">'[5]wybrane dane finansowe 1'!#REF!</definedName>
    <definedName name="_lhf7hd54j2o">'[5]wybrane dane finansowe 1'!#REF!</definedName>
    <definedName name="_lhk8bw51816" localSheetId="20">'[5]wybrane dane finansowe 1'!#REF!</definedName>
    <definedName name="_lhk8bw51816" localSheetId="1">'[5]wybrane dane finansowe 1'!#REF!</definedName>
    <definedName name="_lhk8bw51816" localSheetId="4">'[5]wybrane dane finansowe 1'!#REF!</definedName>
    <definedName name="_lhk8bw51816" localSheetId="0">'[5]wybrane dane finansowe 1'!#REF!</definedName>
    <definedName name="_lhk8bw51816" localSheetId="3">'[5]wybrane dane finansowe 1'!#REF!</definedName>
    <definedName name="_lhk8bw51816" localSheetId="9">'[5]wybrane dane finansowe 1'!#REF!</definedName>
    <definedName name="_lhk8bw51816" localSheetId="15">'[5]wybrane dane finansowe 1'!#REF!</definedName>
    <definedName name="_lhk8bw51816">'[5]wybrane dane finansowe 1'!#REF!</definedName>
    <definedName name="_lhmouw50m1o" localSheetId="20">'[5]wybrane dane finansowe 1'!#REF!</definedName>
    <definedName name="_lhmouw50m1o" localSheetId="1">'[5]wybrane dane finansowe 1'!#REF!</definedName>
    <definedName name="_lhmouw50m1o" localSheetId="4">'[5]wybrane dane finansowe 1'!#REF!</definedName>
    <definedName name="_lhmouw50m1o" localSheetId="0">'[5]wybrane dane finansowe 1'!#REF!</definedName>
    <definedName name="_lhmouw50m1o" localSheetId="3">'[5]wybrane dane finansowe 1'!#REF!</definedName>
    <definedName name="_lhmouw50m1o" localSheetId="9">'[5]wybrane dane finansowe 1'!#REF!</definedName>
    <definedName name="_lhmouw50m1o" localSheetId="15">'[5]wybrane dane finansowe 1'!#REF!</definedName>
    <definedName name="_lhmouw50m1o">'[5]wybrane dane finansowe 1'!#REF!</definedName>
    <definedName name="_lmmyqf4x9a" localSheetId="20">#REF!</definedName>
    <definedName name="_lmmyqf4x9a" localSheetId="1">#REF!</definedName>
    <definedName name="_lmmyqf4x9a" localSheetId="3">#REF!</definedName>
    <definedName name="_lmmyqf4x9a" localSheetId="9">#REF!</definedName>
    <definedName name="_lmmyqf4x9a">#REF!</definedName>
    <definedName name="_lrfava53qt" localSheetId="20">'[5]wybrane dane finansowe 1'!#REF!</definedName>
    <definedName name="_lrfava53qt" localSheetId="1">'[5]wybrane dane finansowe 1'!#REF!</definedName>
    <definedName name="_lrfava53qt" localSheetId="4">'[5]wybrane dane finansowe 1'!#REF!</definedName>
    <definedName name="_lrfava53qt" localSheetId="0">'[5]wybrane dane finansowe 1'!#REF!</definedName>
    <definedName name="_lrfava53qt" localSheetId="3">'[5]wybrane dane finansowe 1'!#REF!</definedName>
    <definedName name="_lrfava53qt" localSheetId="9">'[5]wybrane dane finansowe 1'!#REF!</definedName>
    <definedName name="_lrfava53qt" localSheetId="15">'[5]wybrane dane finansowe 1'!#REF!</definedName>
    <definedName name="_lrfava53qt">'[5]wybrane dane finansowe 1'!#REF!</definedName>
    <definedName name="_lsk3sm50mu" localSheetId="20">'[5]wybrane dane finansowe 1'!#REF!</definedName>
    <definedName name="_lsk3sm50mu" localSheetId="1">'[5]wybrane dane finansowe 1'!#REF!</definedName>
    <definedName name="_lsk3sm50mu" localSheetId="4">'[5]wybrane dane finansowe 1'!#REF!</definedName>
    <definedName name="_lsk3sm50mu" localSheetId="0">'[5]wybrane dane finansowe 1'!#REF!</definedName>
    <definedName name="_lsk3sm50mu" localSheetId="3">'[5]wybrane dane finansowe 1'!#REF!</definedName>
    <definedName name="_lsk3sm50mu" localSheetId="9">'[5]wybrane dane finansowe 1'!#REF!</definedName>
    <definedName name="_lsk3sm50mu" localSheetId="15">'[5]wybrane dane finansowe 1'!#REF!</definedName>
    <definedName name="_lsk3sm50mu">'[5]wybrane dane finansowe 1'!#REF!</definedName>
    <definedName name="_lu9v2w4ysi" localSheetId="20">'[5]wybrane dane finansowe 1'!#REF!</definedName>
    <definedName name="_lu9v2w4ysi" localSheetId="1">'[5]wybrane dane finansowe 1'!#REF!</definedName>
    <definedName name="_lu9v2w4ysi" localSheetId="4">'[5]wybrane dane finansowe 1'!#REF!</definedName>
    <definedName name="_lu9v2w4ysi" localSheetId="0">'[5]wybrane dane finansowe 1'!#REF!</definedName>
    <definedName name="_lu9v2w4ysi" localSheetId="3">'[5]wybrane dane finansowe 1'!#REF!</definedName>
    <definedName name="_lu9v2w4ysi" localSheetId="9">'[5]wybrane dane finansowe 1'!#REF!</definedName>
    <definedName name="_lu9v2w4ysi" localSheetId="15">'[5]wybrane dane finansowe 1'!#REF!</definedName>
    <definedName name="_lu9v2w4ysi">'[5]wybrane dane finansowe 1'!#REF!</definedName>
    <definedName name="_lurrkd54ji" localSheetId="20">'[5]wybrane dane finansowe 1'!#REF!</definedName>
    <definedName name="_lurrkd54ji" localSheetId="1">'[5]wybrane dane finansowe 1'!#REF!</definedName>
    <definedName name="_lurrkd54ji" localSheetId="4">'[5]wybrane dane finansowe 1'!#REF!</definedName>
    <definedName name="_lurrkd54ji" localSheetId="0">'[5]wybrane dane finansowe 1'!#REF!</definedName>
    <definedName name="_lurrkd54ji" localSheetId="3">'[5]wybrane dane finansowe 1'!#REF!</definedName>
    <definedName name="_lurrkd54ji" localSheetId="9">'[5]wybrane dane finansowe 1'!#REF!</definedName>
    <definedName name="_lurrkd54ji" localSheetId="15">'[5]wybrane dane finansowe 1'!#REF!</definedName>
    <definedName name="_lurrkd54ji">'[5]wybrane dane finansowe 1'!#REF!</definedName>
    <definedName name="_lvgtxn54j1k" localSheetId="20">'[5]wybrane dane finansowe 1'!#REF!</definedName>
    <definedName name="_lvgtxn54j1k" localSheetId="1">'[5]wybrane dane finansowe 1'!#REF!</definedName>
    <definedName name="_lvgtxn54j1k" localSheetId="4">'[5]wybrane dane finansowe 1'!#REF!</definedName>
    <definedName name="_lvgtxn54j1k" localSheetId="0">'[5]wybrane dane finansowe 1'!#REF!</definedName>
    <definedName name="_lvgtxn54j1k" localSheetId="3">'[5]wybrane dane finansowe 1'!#REF!</definedName>
    <definedName name="_lvgtxn54j1k" localSheetId="9">'[5]wybrane dane finansowe 1'!#REF!</definedName>
    <definedName name="_lvgtxn54j1k" localSheetId="15">'[5]wybrane dane finansowe 1'!#REF!</definedName>
    <definedName name="_lvgtxn54j1k">'[5]wybrane dane finansowe 1'!#REF!</definedName>
    <definedName name="_lvpqri4x9s" localSheetId="20">#REF!</definedName>
    <definedName name="_lvpqri4x9s" localSheetId="1">#REF!</definedName>
    <definedName name="_lvpqri4x9s" localSheetId="3">#REF!</definedName>
    <definedName name="_lvpqri4x9s" localSheetId="9">#REF!</definedName>
    <definedName name="_lvpqri4x9s">#REF!</definedName>
    <definedName name="_lwypex5072a" localSheetId="20">'[5]wybrane dane finansowe 1'!#REF!</definedName>
    <definedName name="_lwypex5072a" localSheetId="1">'[5]wybrane dane finansowe 1'!#REF!</definedName>
    <definedName name="_lwypex5072a" localSheetId="4">'[5]wybrane dane finansowe 1'!#REF!</definedName>
    <definedName name="_lwypex5072a" localSheetId="0">'[5]wybrane dane finansowe 1'!#REF!</definedName>
    <definedName name="_lwypex5072a" localSheetId="3">'[5]wybrane dane finansowe 1'!#REF!</definedName>
    <definedName name="_lwypex5072a" localSheetId="9">'[5]wybrane dane finansowe 1'!#REF!</definedName>
    <definedName name="_lwypex5072a" localSheetId="15">'[5]wybrane dane finansowe 1'!#REF!</definedName>
    <definedName name="_lwypex5072a">'[5]wybrane dane finansowe 1'!#REF!</definedName>
    <definedName name="_lxn2ia4y22i" localSheetId="20">'[5]wybrane dane finansowe 1'!#REF!</definedName>
    <definedName name="_lxn2ia4y22i" localSheetId="1">'[5]wybrane dane finansowe 1'!#REF!</definedName>
    <definedName name="_lxn2ia4y22i" localSheetId="4">'[5]wybrane dane finansowe 1'!#REF!</definedName>
    <definedName name="_lxn2ia4y22i" localSheetId="0">'[5]wybrane dane finansowe 1'!#REF!</definedName>
    <definedName name="_lxn2ia4y22i" localSheetId="3">'[5]wybrane dane finansowe 1'!#REF!</definedName>
    <definedName name="_lxn2ia4y22i" localSheetId="9">'[5]wybrane dane finansowe 1'!#REF!</definedName>
    <definedName name="_lxn2ia4y22i" localSheetId="15">'[5]wybrane dane finansowe 1'!#REF!</definedName>
    <definedName name="_lxn2ia4y22i">'[5]wybrane dane finansowe 1'!#REF!</definedName>
    <definedName name="_ly84sx54j2e" localSheetId="20">'[5]wybrane dane finansowe 1'!#REF!</definedName>
    <definedName name="_ly84sx54j2e" localSheetId="1">'[5]wybrane dane finansowe 1'!#REF!</definedName>
    <definedName name="_ly84sx54j2e" localSheetId="4">'[5]wybrane dane finansowe 1'!#REF!</definedName>
    <definedName name="_ly84sx54j2e" localSheetId="0">'[5]wybrane dane finansowe 1'!#REF!</definedName>
    <definedName name="_ly84sx54j2e" localSheetId="3">'[5]wybrane dane finansowe 1'!#REF!</definedName>
    <definedName name="_ly84sx54j2e" localSheetId="9">'[5]wybrane dane finansowe 1'!#REF!</definedName>
    <definedName name="_ly84sx54j2e" localSheetId="15">'[5]wybrane dane finansowe 1'!#REF!</definedName>
    <definedName name="_ly84sx54j2e">'[5]wybrane dane finansowe 1'!#REF!</definedName>
    <definedName name="_lygbjp536m" localSheetId="20">'[5]wybrane dane finansowe 1'!#REF!</definedName>
    <definedName name="_lygbjp536m" localSheetId="1">'[5]wybrane dane finansowe 1'!#REF!</definedName>
    <definedName name="_lygbjp536m" localSheetId="4">'[5]wybrane dane finansowe 1'!#REF!</definedName>
    <definedName name="_lygbjp536m" localSheetId="0">'[5]wybrane dane finansowe 1'!#REF!</definedName>
    <definedName name="_lygbjp536m" localSheetId="3">'[5]wybrane dane finansowe 1'!#REF!</definedName>
    <definedName name="_lygbjp536m" localSheetId="9">'[5]wybrane dane finansowe 1'!#REF!</definedName>
    <definedName name="_lygbjp536m" localSheetId="15">'[5]wybrane dane finansowe 1'!#REF!</definedName>
    <definedName name="_lygbjp536m">'[5]wybrane dane finansowe 1'!#REF!</definedName>
    <definedName name="_lzbdg44y236" localSheetId="20">'[5]wybrane dane finansowe 1'!#REF!</definedName>
    <definedName name="_lzbdg44y236" localSheetId="1">'[5]wybrane dane finansowe 1'!#REF!</definedName>
    <definedName name="_lzbdg44y236" localSheetId="4">'[5]wybrane dane finansowe 1'!#REF!</definedName>
    <definedName name="_lzbdg44y236" localSheetId="0">'[5]wybrane dane finansowe 1'!#REF!</definedName>
    <definedName name="_lzbdg44y236" localSheetId="3">'[5]wybrane dane finansowe 1'!#REF!</definedName>
    <definedName name="_lzbdg44y236" localSheetId="9">'[5]wybrane dane finansowe 1'!#REF!</definedName>
    <definedName name="_lzbdg44y236" localSheetId="15">'[5]wybrane dane finansowe 1'!#REF!</definedName>
    <definedName name="_lzbdg44y236">'[5]wybrane dane finansowe 1'!#REF!</definedName>
    <definedName name="_lzqn1_yaoztago42l" localSheetId="20">'[5]wybrane dane finansowe 1'!#REF!</definedName>
    <definedName name="_lzqn1_yaoztago42l" localSheetId="1">'[5]wybrane dane finansowe 1'!#REF!</definedName>
    <definedName name="_lzqn1_yaoztago42l" localSheetId="4">'[5]wybrane dane finansowe 1'!#REF!</definedName>
    <definedName name="_lzqn1_yaoztago42l" localSheetId="0">'[5]wybrane dane finansowe 1'!#REF!</definedName>
    <definedName name="_lzqn1_yaoztago42l" localSheetId="3">'[5]wybrane dane finansowe 1'!#REF!</definedName>
    <definedName name="_lzqn1_yaoztago42l" localSheetId="9">'[5]wybrane dane finansowe 1'!#REF!</definedName>
    <definedName name="_lzqn1_yaoztago42l" localSheetId="15">'[5]wybrane dane finansowe 1'!#REF!</definedName>
    <definedName name="_lzqn1_yaoztago42l">'[5]wybrane dane finansowe 1'!#REF!</definedName>
    <definedName name="_m0umsd518v" localSheetId="20">'[5]wybrane dane finansowe 1'!#REF!</definedName>
    <definedName name="_m0umsd518v" localSheetId="1">'[5]wybrane dane finansowe 1'!#REF!</definedName>
    <definedName name="_m0umsd518v" localSheetId="4">'[5]wybrane dane finansowe 1'!#REF!</definedName>
    <definedName name="_m0umsd518v" localSheetId="0">'[5]wybrane dane finansowe 1'!#REF!</definedName>
    <definedName name="_m0umsd518v" localSheetId="3">'[5]wybrane dane finansowe 1'!#REF!</definedName>
    <definedName name="_m0umsd518v" localSheetId="9">'[5]wybrane dane finansowe 1'!#REF!</definedName>
    <definedName name="_m0umsd518v" localSheetId="15">'[5]wybrane dane finansowe 1'!#REF!</definedName>
    <definedName name="_m0umsd518v">'[5]wybrane dane finansowe 1'!#REF!</definedName>
    <definedName name="_m4d4k7518k" localSheetId="20">'[5]wybrane dane finansowe 1'!#REF!</definedName>
    <definedName name="_m4d4k7518k" localSheetId="1">'[5]wybrane dane finansowe 1'!#REF!</definedName>
    <definedName name="_m4d4k7518k" localSheetId="4">'[5]wybrane dane finansowe 1'!#REF!</definedName>
    <definedName name="_m4d4k7518k" localSheetId="0">'[5]wybrane dane finansowe 1'!#REF!</definedName>
    <definedName name="_m4d4k7518k" localSheetId="3">'[5]wybrane dane finansowe 1'!#REF!</definedName>
    <definedName name="_m4d4k7518k" localSheetId="9">'[5]wybrane dane finansowe 1'!#REF!</definedName>
    <definedName name="_m4d4k7518k" localSheetId="15">'[5]wybrane dane finansowe 1'!#REF!</definedName>
    <definedName name="_m4d4k7518k">'[5]wybrane dane finansowe 1'!#REF!</definedName>
    <definedName name="_m5vy6r50m1r" localSheetId="20">'[5]wybrane dane finansowe 1'!#REF!</definedName>
    <definedName name="_m5vy6r50m1r" localSheetId="1">'[5]wybrane dane finansowe 1'!#REF!</definedName>
    <definedName name="_m5vy6r50m1r" localSheetId="4">'[5]wybrane dane finansowe 1'!#REF!</definedName>
    <definedName name="_m5vy6r50m1r" localSheetId="0">'[5]wybrane dane finansowe 1'!#REF!</definedName>
    <definedName name="_m5vy6r50m1r" localSheetId="3">'[5]wybrane dane finansowe 1'!#REF!</definedName>
    <definedName name="_m5vy6r50m1r" localSheetId="9">'[5]wybrane dane finansowe 1'!#REF!</definedName>
    <definedName name="_m5vy6r50m1r" localSheetId="15">'[5]wybrane dane finansowe 1'!#REF!</definedName>
    <definedName name="_m5vy6r50m1r">'[5]wybrane dane finansowe 1'!#REF!</definedName>
    <definedName name="_mc8aa454j2h" localSheetId="20">'[5]wybrane dane finansowe 1'!#REF!</definedName>
    <definedName name="_mc8aa454j2h" localSheetId="1">'[5]wybrane dane finansowe 1'!#REF!</definedName>
    <definedName name="_mc8aa454j2h" localSheetId="4">'[5]wybrane dane finansowe 1'!#REF!</definedName>
    <definedName name="_mc8aa454j2h" localSheetId="0">'[5]wybrane dane finansowe 1'!#REF!</definedName>
    <definedName name="_mc8aa454j2h" localSheetId="3">'[5]wybrane dane finansowe 1'!#REF!</definedName>
    <definedName name="_mc8aa454j2h" localSheetId="9">'[5]wybrane dane finansowe 1'!#REF!</definedName>
    <definedName name="_mc8aa454j2h" localSheetId="15">'[5]wybrane dane finansowe 1'!#REF!</definedName>
    <definedName name="_mc8aa454j2h">'[5]wybrane dane finansowe 1'!#REF!</definedName>
    <definedName name="_mh481b50mn" localSheetId="20">'[5]wybrane dane finansowe 1'!#REF!</definedName>
    <definedName name="_mh481b50mn" localSheetId="1">'[5]wybrane dane finansowe 1'!#REF!</definedName>
    <definedName name="_mh481b50mn" localSheetId="4">'[5]wybrane dane finansowe 1'!#REF!</definedName>
    <definedName name="_mh481b50mn" localSheetId="0">'[5]wybrane dane finansowe 1'!#REF!</definedName>
    <definedName name="_mh481b50mn" localSheetId="3">'[5]wybrane dane finansowe 1'!#REF!</definedName>
    <definedName name="_mh481b50mn" localSheetId="9">'[5]wybrane dane finansowe 1'!#REF!</definedName>
    <definedName name="_mh481b50mn" localSheetId="15">'[5]wybrane dane finansowe 1'!#REF!</definedName>
    <definedName name="_mh481b50mn">'[5]wybrane dane finansowe 1'!#REF!</definedName>
    <definedName name="_mjcolp5182f" localSheetId="20">'[5]wybrane dane finansowe 1'!#REF!</definedName>
    <definedName name="_mjcolp5182f" localSheetId="1">'[5]wybrane dane finansowe 1'!#REF!</definedName>
    <definedName name="_mjcolp5182f" localSheetId="4">'[5]wybrane dane finansowe 1'!#REF!</definedName>
    <definedName name="_mjcolp5182f" localSheetId="0">'[5]wybrane dane finansowe 1'!#REF!</definedName>
    <definedName name="_mjcolp5182f" localSheetId="3">'[5]wybrane dane finansowe 1'!#REF!</definedName>
    <definedName name="_mjcolp5182f" localSheetId="9">'[5]wybrane dane finansowe 1'!#REF!</definedName>
    <definedName name="_mjcolp5182f" localSheetId="15">'[5]wybrane dane finansowe 1'!#REF!</definedName>
    <definedName name="_mjcolp5182f">'[5]wybrane dane finansowe 1'!#REF!</definedName>
    <definedName name="_mjr1hd4y21g" localSheetId="20">'[5]wybrane dane finansowe 1'!#REF!</definedName>
    <definedName name="_mjr1hd4y21g" localSheetId="1">'[5]wybrane dane finansowe 1'!#REF!</definedName>
    <definedName name="_mjr1hd4y21g" localSheetId="4">'[5]wybrane dane finansowe 1'!#REF!</definedName>
    <definedName name="_mjr1hd4y21g" localSheetId="0">'[5]wybrane dane finansowe 1'!#REF!</definedName>
    <definedName name="_mjr1hd4y21g" localSheetId="3">'[5]wybrane dane finansowe 1'!#REF!</definedName>
    <definedName name="_mjr1hd4y21g" localSheetId="9">'[5]wybrane dane finansowe 1'!#REF!</definedName>
    <definedName name="_mjr1hd4y21g" localSheetId="15">'[5]wybrane dane finansowe 1'!#REF!</definedName>
    <definedName name="_mjr1hd4y21g">'[5]wybrane dane finansowe 1'!#REF!</definedName>
    <definedName name="_mjv7kr5072n" localSheetId="20">'[5]wybrane dane finansowe 1'!#REF!</definedName>
    <definedName name="_mjv7kr5072n" localSheetId="1">'[5]wybrane dane finansowe 1'!#REF!</definedName>
    <definedName name="_mjv7kr5072n" localSheetId="4">'[5]wybrane dane finansowe 1'!#REF!</definedName>
    <definedName name="_mjv7kr5072n" localSheetId="0">'[5]wybrane dane finansowe 1'!#REF!</definedName>
    <definedName name="_mjv7kr5072n" localSheetId="3">'[5]wybrane dane finansowe 1'!#REF!</definedName>
    <definedName name="_mjv7kr5072n" localSheetId="9">'[5]wybrane dane finansowe 1'!#REF!</definedName>
    <definedName name="_mjv7kr5072n" localSheetId="15">'[5]wybrane dane finansowe 1'!#REF!</definedName>
    <definedName name="_mjv7kr5072n">'[5]wybrane dane finansowe 1'!#REF!</definedName>
    <definedName name="_mo3j2h5071z" localSheetId="20">'[5]wybrane dane finansowe 1'!#REF!</definedName>
    <definedName name="_mo3j2h5071z" localSheetId="1">'[5]wybrane dane finansowe 1'!#REF!</definedName>
    <definedName name="_mo3j2h5071z" localSheetId="4">'[5]wybrane dane finansowe 1'!#REF!</definedName>
    <definedName name="_mo3j2h5071z" localSheetId="0">'[5]wybrane dane finansowe 1'!#REF!</definedName>
    <definedName name="_mo3j2h5071z" localSheetId="3">'[5]wybrane dane finansowe 1'!#REF!</definedName>
    <definedName name="_mo3j2h5071z" localSheetId="9">'[5]wybrane dane finansowe 1'!#REF!</definedName>
    <definedName name="_mo3j2h5071z" localSheetId="15">'[5]wybrane dane finansowe 1'!#REF!</definedName>
    <definedName name="_mo3j2h5071z">'[5]wybrane dane finansowe 1'!#REF!</definedName>
    <definedName name="_moetbn53qp" localSheetId="20">'[5]wybrane dane finansowe 1'!#REF!</definedName>
    <definedName name="_moetbn53qp" localSheetId="1">'[5]wybrane dane finansowe 1'!#REF!</definedName>
    <definedName name="_moetbn53qp" localSheetId="4">'[5]wybrane dane finansowe 1'!#REF!</definedName>
    <definedName name="_moetbn53qp" localSheetId="0">'[5]wybrane dane finansowe 1'!#REF!</definedName>
    <definedName name="_moetbn53qp" localSheetId="3">'[5]wybrane dane finansowe 1'!#REF!</definedName>
    <definedName name="_moetbn53qp" localSheetId="9">'[5]wybrane dane finansowe 1'!#REF!</definedName>
    <definedName name="_moetbn53qp" localSheetId="15">'[5]wybrane dane finansowe 1'!#REF!</definedName>
    <definedName name="_moetbn53qp">'[5]wybrane dane finansowe 1'!#REF!</definedName>
    <definedName name="_mpq4uv4y21e" localSheetId="20">'[5]wybrane dane finansowe 1'!#REF!</definedName>
    <definedName name="_mpq4uv4y21e" localSheetId="1">'[5]wybrane dane finansowe 1'!#REF!</definedName>
    <definedName name="_mpq4uv4y21e" localSheetId="4">'[5]wybrane dane finansowe 1'!#REF!</definedName>
    <definedName name="_mpq4uv4y21e" localSheetId="0">'[5]wybrane dane finansowe 1'!#REF!</definedName>
    <definedName name="_mpq4uv4y21e" localSheetId="3">'[5]wybrane dane finansowe 1'!#REF!</definedName>
    <definedName name="_mpq4uv4y21e" localSheetId="9">'[5]wybrane dane finansowe 1'!#REF!</definedName>
    <definedName name="_mpq4uv4y21e" localSheetId="15">'[5]wybrane dane finansowe 1'!#REF!</definedName>
    <definedName name="_mpq4uv4y21e">'[5]wybrane dane finansowe 1'!#REF!</definedName>
    <definedName name="_mre88p50m2t" localSheetId="20">'[5]wybrane dane finansowe 1'!#REF!</definedName>
    <definedName name="_mre88p50m2t" localSheetId="1">'[5]wybrane dane finansowe 1'!#REF!</definedName>
    <definedName name="_mre88p50m2t" localSheetId="4">'[5]wybrane dane finansowe 1'!#REF!</definedName>
    <definedName name="_mre88p50m2t" localSheetId="0">'[5]wybrane dane finansowe 1'!#REF!</definedName>
    <definedName name="_mre88p50m2t" localSheetId="3">'[5]wybrane dane finansowe 1'!#REF!</definedName>
    <definedName name="_mre88p50m2t" localSheetId="9">'[5]wybrane dane finansowe 1'!#REF!</definedName>
    <definedName name="_mre88p50m2t" localSheetId="15">'[5]wybrane dane finansowe 1'!#REF!</definedName>
    <definedName name="_mre88p50m2t">'[5]wybrane dane finansowe 1'!#REF!</definedName>
    <definedName name="_mte52a5071y" localSheetId="20">'[5]wybrane dane finansowe 1'!#REF!</definedName>
    <definedName name="_mte52a5071y" localSheetId="1">'[5]wybrane dane finansowe 1'!#REF!</definedName>
    <definedName name="_mte52a5071y" localSheetId="4">'[5]wybrane dane finansowe 1'!#REF!</definedName>
    <definedName name="_mte52a5071y" localSheetId="0">'[5]wybrane dane finansowe 1'!#REF!</definedName>
    <definedName name="_mte52a5071y" localSheetId="3">'[5]wybrane dane finansowe 1'!#REF!</definedName>
    <definedName name="_mte52a5071y" localSheetId="9">'[5]wybrane dane finansowe 1'!#REF!</definedName>
    <definedName name="_mte52a5071y" localSheetId="15">'[5]wybrane dane finansowe 1'!#REF!</definedName>
    <definedName name="_mte52a5071y">'[5]wybrane dane finansowe 1'!#REF!</definedName>
    <definedName name="_mucixb4zlt" localSheetId="20">'[5]wybrane dane finansowe 1'!#REF!</definedName>
    <definedName name="_mucixb4zlt" localSheetId="1">'[5]wybrane dane finansowe 1'!#REF!</definedName>
    <definedName name="_mucixb4zlt" localSheetId="4">'[5]wybrane dane finansowe 1'!#REF!</definedName>
    <definedName name="_mucixb4zlt" localSheetId="0">'[5]wybrane dane finansowe 1'!#REF!</definedName>
    <definedName name="_mucixb4zlt" localSheetId="3">'[5]wybrane dane finansowe 1'!#REF!</definedName>
    <definedName name="_mucixb4zlt" localSheetId="9">'[5]wybrane dane finansowe 1'!#REF!</definedName>
    <definedName name="_mucixb4zlt" localSheetId="15">'[5]wybrane dane finansowe 1'!#REF!</definedName>
    <definedName name="_mucixb4zlt">'[5]wybrane dane finansowe 1'!#REF!</definedName>
    <definedName name="_mvp03a53qr" localSheetId="20">'[5]wybrane dane finansowe 1'!#REF!</definedName>
    <definedName name="_mvp03a53qr" localSheetId="1">'[5]wybrane dane finansowe 1'!#REF!</definedName>
    <definedName name="_mvp03a53qr" localSheetId="4">'[5]wybrane dane finansowe 1'!#REF!</definedName>
    <definedName name="_mvp03a53qr" localSheetId="0">'[5]wybrane dane finansowe 1'!#REF!</definedName>
    <definedName name="_mvp03a53qr" localSheetId="3">'[5]wybrane dane finansowe 1'!#REF!</definedName>
    <definedName name="_mvp03a53qr" localSheetId="9">'[5]wybrane dane finansowe 1'!#REF!</definedName>
    <definedName name="_mvp03a53qr" localSheetId="15">'[5]wybrane dane finansowe 1'!#REF!</definedName>
    <definedName name="_mvp03a53qr">'[5]wybrane dane finansowe 1'!#REF!</definedName>
    <definedName name="_mvunt64zld" localSheetId="20">'[5]wybrane dane finansowe 1'!#REF!</definedName>
    <definedName name="_mvunt64zld" localSheetId="1">'[5]wybrane dane finansowe 1'!#REF!</definedName>
    <definedName name="_mvunt64zld" localSheetId="4">'[5]wybrane dane finansowe 1'!#REF!</definedName>
    <definedName name="_mvunt64zld" localSheetId="0">'[5]wybrane dane finansowe 1'!#REF!</definedName>
    <definedName name="_mvunt64zld" localSheetId="3">'[5]wybrane dane finansowe 1'!#REF!</definedName>
    <definedName name="_mvunt64zld" localSheetId="9">'[5]wybrane dane finansowe 1'!#REF!</definedName>
    <definedName name="_mvunt64zld" localSheetId="15">'[5]wybrane dane finansowe 1'!#REF!</definedName>
    <definedName name="_mvunt64zld">'[5]wybrane dane finansowe 1'!#REF!</definedName>
    <definedName name="_my37z1518n" localSheetId="20">'[5]wybrane dane finansowe 1'!#REF!</definedName>
    <definedName name="_my37z1518n" localSheetId="1">'[5]wybrane dane finansowe 1'!#REF!</definedName>
    <definedName name="_my37z1518n" localSheetId="4">'[5]wybrane dane finansowe 1'!#REF!</definedName>
    <definedName name="_my37z1518n" localSheetId="0">'[5]wybrane dane finansowe 1'!#REF!</definedName>
    <definedName name="_my37z1518n" localSheetId="3">'[5]wybrane dane finansowe 1'!#REF!</definedName>
    <definedName name="_my37z1518n" localSheetId="9">'[5]wybrane dane finansowe 1'!#REF!</definedName>
    <definedName name="_my37z1518n" localSheetId="15">'[5]wybrane dane finansowe 1'!#REF!</definedName>
    <definedName name="_my37z1518n">'[5]wybrane dane finansowe 1'!#REF!</definedName>
    <definedName name="_myk57b50725" localSheetId="20">'[5]wybrane dane finansowe 1'!#REF!</definedName>
    <definedName name="_myk57b50725" localSheetId="1">'[5]wybrane dane finansowe 1'!#REF!</definedName>
    <definedName name="_myk57b50725" localSheetId="4">'[5]wybrane dane finansowe 1'!#REF!</definedName>
    <definedName name="_myk57b50725" localSheetId="0">'[5]wybrane dane finansowe 1'!#REF!</definedName>
    <definedName name="_myk57b50725" localSheetId="3">'[5]wybrane dane finansowe 1'!#REF!</definedName>
    <definedName name="_myk57b50725" localSheetId="9">'[5]wybrane dane finansowe 1'!#REF!</definedName>
    <definedName name="_myk57b50725" localSheetId="15">'[5]wybrane dane finansowe 1'!#REF!</definedName>
    <definedName name="_myk57b50725">'[5]wybrane dane finansowe 1'!#REF!</definedName>
    <definedName name="_mz4izc4ysb" localSheetId="20">'[5]wybrane dane finansowe 1'!#REF!</definedName>
    <definedName name="_mz4izc4ysb" localSheetId="1">'[5]wybrane dane finansowe 1'!#REF!</definedName>
    <definedName name="_mz4izc4ysb" localSheetId="4">'[5]wybrane dane finansowe 1'!#REF!</definedName>
    <definedName name="_mz4izc4ysb" localSheetId="0">'[5]wybrane dane finansowe 1'!#REF!</definedName>
    <definedName name="_mz4izc4ysb" localSheetId="3">'[5]wybrane dane finansowe 1'!#REF!</definedName>
    <definedName name="_mz4izc4ysb" localSheetId="9">'[5]wybrane dane finansowe 1'!#REF!</definedName>
    <definedName name="_mz4izc4ysb" localSheetId="15">'[5]wybrane dane finansowe 1'!#REF!</definedName>
    <definedName name="_mz4izc4ysb">'[5]wybrane dane finansowe 1'!#REF!</definedName>
    <definedName name="_mzr11_q7t8zyh5em" localSheetId="20">'[5]wybrane dane finansowe 1'!#REF!</definedName>
    <definedName name="_mzr11_q7t8zyh5em" localSheetId="1">'[5]wybrane dane finansowe 1'!#REF!</definedName>
    <definedName name="_mzr11_q7t8zyh5em" localSheetId="4">'[5]wybrane dane finansowe 1'!#REF!</definedName>
    <definedName name="_mzr11_q7t8zyh5em" localSheetId="0">'[5]wybrane dane finansowe 1'!#REF!</definedName>
    <definedName name="_mzr11_q7t8zyh5em" localSheetId="3">'[5]wybrane dane finansowe 1'!#REF!</definedName>
    <definedName name="_mzr11_q7t8zyh5em" localSheetId="9">'[5]wybrane dane finansowe 1'!#REF!</definedName>
    <definedName name="_mzr11_q7t8zyh5em" localSheetId="15">'[5]wybrane dane finansowe 1'!#REF!</definedName>
    <definedName name="_mzr11_q7t8zyh5em">'[5]wybrane dane finansowe 1'!#REF!</definedName>
    <definedName name="_n1c2d14y22f" localSheetId="20">'[5]wybrane dane finansowe 1'!#REF!</definedName>
    <definedName name="_n1c2d14y22f" localSheetId="1">'[5]wybrane dane finansowe 1'!#REF!</definedName>
    <definedName name="_n1c2d14y22f" localSheetId="4">'[5]wybrane dane finansowe 1'!#REF!</definedName>
    <definedName name="_n1c2d14y22f" localSheetId="0">'[5]wybrane dane finansowe 1'!#REF!</definedName>
    <definedName name="_n1c2d14y22f" localSheetId="3">'[5]wybrane dane finansowe 1'!#REF!</definedName>
    <definedName name="_n1c2d14y22f" localSheetId="9">'[5]wybrane dane finansowe 1'!#REF!</definedName>
    <definedName name="_n1c2d14y22f" localSheetId="15">'[5]wybrane dane finansowe 1'!#REF!</definedName>
    <definedName name="_n1c2d14y22f">'[5]wybrane dane finansowe 1'!#REF!</definedName>
    <definedName name="_n1onfo5369" localSheetId="20">'[5]wybrane dane finansowe 1'!#REF!</definedName>
    <definedName name="_n1onfo5369" localSheetId="1">'[5]wybrane dane finansowe 1'!#REF!</definedName>
    <definedName name="_n1onfo5369" localSheetId="4">'[5]wybrane dane finansowe 1'!#REF!</definedName>
    <definedName name="_n1onfo5369" localSheetId="0">'[5]wybrane dane finansowe 1'!#REF!</definedName>
    <definedName name="_n1onfo5369" localSheetId="3">'[5]wybrane dane finansowe 1'!#REF!</definedName>
    <definedName name="_n1onfo5369" localSheetId="9">'[5]wybrane dane finansowe 1'!#REF!</definedName>
    <definedName name="_n1onfo5369" localSheetId="15">'[5]wybrane dane finansowe 1'!#REF!</definedName>
    <definedName name="_n1onfo5369">'[5]wybrane dane finansowe 1'!#REF!</definedName>
    <definedName name="_n36bah5181s" localSheetId="20">'[5]wybrane dane finansowe 1'!#REF!</definedName>
    <definedName name="_n36bah5181s" localSheetId="1">'[5]wybrane dane finansowe 1'!#REF!</definedName>
    <definedName name="_n36bah5181s" localSheetId="4">'[5]wybrane dane finansowe 1'!#REF!</definedName>
    <definedName name="_n36bah5181s" localSheetId="0">'[5]wybrane dane finansowe 1'!#REF!</definedName>
    <definedName name="_n36bah5181s" localSheetId="3">'[5]wybrane dane finansowe 1'!#REF!</definedName>
    <definedName name="_n36bah5181s" localSheetId="9">'[5]wybrane dane finansowe 1'!#REF!</definedName>
    <definedName name="_n36bah5181s" localSheetId="15">'[5]wybrane dane finansowe 1'!#REF!</definedName>
    <definedName name="_n36bah5181s">'[5]wybrane dane finansowe 1'!#REF!</definedName>
    <definedName name="_n4aa9850mx" localSheetId="20">'[5]wybrane dane finansowe 1'!#REF!</definedName>
    <definedName name="_n4aa9850mx" localSheetId="1">'[5]wybrane dane finansowe 1'!#REF!</definedName>
    <definedName name="_n4aa9850mx" localSheetId="4">'[5]wybrane dane finansowe 1'!#REF!</definedName>
    <definedName name="_n4aa9850mx" localSheetId="0">'[5]wybrane dane finansowe 1'!#REF!</definedName>
    <definedName name="_n4aa9850mx" localSheetId="3">'[5]wybrane dane finansowe 1'!#REF!</definedName>
    <definedName name="_n4aa9850mx" localSheetId="9">'[5]wybrane dane finansowe 1'!#REF!</definedName>
    <definedName name="_n4aa9850mx" localSheetId="15">'[5]wybrane dane finansowe 1'!#REF!</definedName>
    <definedName name="_n4aa9850mx">'[5]wybrane dane finansowe 1'!#REF!</definedName>
    <definedName name="_n5wusa4y21z" localSheetId="20">'[5]wybrane dane finansowe 1'!#REF!</definedName>
    <definedName name="_n5wusa4y21z" localSheetId="1">'[5]wybrane dane finansowe 1'!#REF!</definedName>
    <definedName name="_n5wusa4y21z" localSheetId="4">'[5]wybrane dane finansowe 1'!#REF!</definedName>
    <definedName name="_n5wusa4y21z" localSheetId="0">'[5]wybrane dane finansowe 1'!#REF!</definedName>
    <definedName name="_n5wusa4y21z" localSheetId="3">'[5]wybrane dane finansowe 1'!#REF!</definedName>
    <definedName name="_n5wusa4y21z" localSheetId="9">'[5]wybrane dane finansowe 1'!#REF!</definedName>
    <definedName name="_n5wusa4y21z" localSheetId="15">'[5]wybrane dane finansowe 1'!#REF!</definedName>
    <definedName name="_n5wusa4y21z">'[5]wybrane dane finansowe 1'!#REF!</definedName>
    <definedName name="_n72rlr50m2n" localSheetId="20">'[5]wybrane dane finansowe 1'!#REF!</definedName>
    <definedName name="_n72rlr50m2n" localSheetId="1">'[5]wybrane dane finansowe 1'!#REF!</definedName>
    <definedName name="_n72rlr50m2n" localSheetId="4">'[5]wybrane dane finansowe 1'!#REF!</definedName>
    <definedName name="_n72rlr50m2n" localSheetId="0">'[5]wybrane dane finansowe 1'!#REF!</definedName>
    <definedName name="_n72rlr50m2n" localSheetId="3">'[5]wybrane dane finansowe 1'!#REF!</definedName>
    <definedName name="_n72rlr50m2n" localSheetId="9">'[5]wybrane dane finansowe 1'!#REF!</definedName>
    <definedName name="_n72rlr50m2n" localSheetId="15">'[5]wybrane dane finansowe 1'!#REF!</definedName>
    <definedName name="_n72rlr50m2n">'[5]wybrane dane finansowe 1'!#REF!</definedName>
    <definedName name="_n8bylv50m15" localSheetId="20">'[5]wybrane dane finansowe 1'!#REF!</definedName>
    <definedName name="_n8bylv50m15" localSheetId="1">'[5]wybrane dane finansowe 1'!#REF!</definedName>
    <definedName name="_n8bylv50m15" localSheetId="4">'[5]wybrane dane finansowe 1'!#REF!</definedName>
    <definedName name="_n8bylv50m15" localSheetId="0">'[5]wybrane dane finansowe 1'!#REF!</definedName>
    <definedName name="_n8bylv50m15" localSheetId="3">'[5]wybrane dane finansowe 1'!#REF!</definedName>
    <definedName name="_n8bylv50m15" localSheetId="9">'[5]wybrane dane finansowe 1'!#REF!</definedName>
    <definedName name="_n8bylv50m15" localSheetId="15">'[5]wybrane dane finansowe 1'!#REF!</definedName>
    <definedName name="_n8bylv50m15">'[5]wybrane dane finansowe 1'!#REF!</definedName>
    <definedName name="_NAN2">[10]AN2!$A$1:$AG$123</definedName>
    <definedName name="_naxbzo507i" localSheetId="20">'[5]wybrane dane finansowe 1'!#REF!</definedName>
    <definedName name="_naxbzo507i" localSheetId="1">'[5]wybrane dane finansowe 1'!#REF!</definedName>
    <definedName name="_naxbzo507i" localSheetId="4">'[5]wybrane dane finansowe 1'!#REF!</definedName>
    <definedName name="_naxbzo507i" localSheetId="0">'[5]wybrane dane finansowe 1'!#REF!</definedName>
    <definedName name="_naxbzo507i" localSheetId="3">'[5]wybrane dane finansowe 1'!#REF!</definedName>
    <definedName name="_naxbzo507i" localSheetId="9">'[5]wybrane dane finansowe 1'!#REF!</definedName>
    <definedName name="_naxbzo507i" localSheetId="15">'[5]wybrane dane finansowe 1'!#REF!</definedName>
    <definedName name="_naxbzo507i">'[5]wybrane dane finansowe 1'!#REF!</definedName>
    <definedName name="_nazwy">[16]Lista!$B$1:$B$207</definedName>
    <definedName name="_nazwyk">[16]Lista!$B$1:$C$207</definedName>
    <definedName name="_nccbvh4y2i" localSheetId="20">'[5]wybrane dane finansowe 1'!#REF!</definedName>
    <definedName name="_nccbvh4y2i" localSheetId="1">'[5]wybrane dane finansowe 1'!#REF!</definedName>
    <definedName name="_nccbvh4y2i" localSheetId="4">'[5]wybrane dane finansowe 1'!#REF!</definedName>
    <definedName name="_nccbvh4y2i" localSheetId="0">'[5]wybrane dane finansowe 1'!#REF!</definedName>
    <definedName name="_nccbvh4y2i" localSheetId="3">'[5]wybrane dane finansowe 1'!#REF!</definedName>
    <definedName name="_nccbvh4y2i" localSheetId="9">'[5]wybrane dane finansowe 1'!#REF!</definedName>
    <definedName name="_nccbvh4y2i" localSheetId="15">'[5]wybrane dane finansowe 1'!#REF!</definedName>
    <definedName name="_nccbvh4y2i">'[5]wybrane dane finansowe 1'!#REF!</definedName>
    <definedName name="_ncu2av53q1k" localSheetId="20">'[5]wybrane dane finansowe 1'!#REF!</definedName>
    <definedName name="_ncu2av53q1k" localSheetId="1">'[5]wybrane dane finansowe 1'!#REF!</definedName>
    <definedName name="_ncu2av53q1k" localSheetId="4">'[5]wybrane dane finansowe 1'!#REF!</definedName>
    <definedName name="_ncu2av53q1k" localSheetId="0">'[5]wybrane dane finansowe 1'!#REF!</definedName>
    <definedName name="_ncu2av53q1k" localSheetId="3">'[5]wybrane dane finansowe 1'!#REF!</definedName>
    <definedName name="_ncu2av53q1k" localSheetId="9">'[5]wybrane dane finansowe 1'!#REF!</definedName>
    <definedName name="_ncu2av53q1k" localSheetId="15">'[5]wybrane dane finansowe 1'!#REF!</definedName>
    <definedName name="_ncu2av53q1k">'[5]wybrane dane finansowe 1'!#REF!</definedName>
    <definedName name="_nkxujp54jb" localSheetId="20">'[5]wybrane dane finansowe 1'!#REF!</definedName>
    <definedName name="_nkxujp54jb" localSheetId="1">'[5]wybrane dane finansowe 1'!#REF!</definedName>
    <definedName name="_nkxujp54jb" localSheetId="4">'[5]wybrane dane finansowe 1'!#REF!</definedName>
    <definedName name="_nkxujp54jb" localSheetId="0">'[5]wybrane dane finansowe 1'!#REF!</definedName>
    <definedName name="_nkxujp54jb" localSheetId="3">'[5]wybrane dane finansowe 1'!#REF!</definedName>
    <definedName name="_nkxujp54jb" localSheetId="9">'[5]wybrane dane finansowe 1'!#REF!</definedName>
    <definedName name="_nkxujp54jb" localSheetId="15">'[5]wybrane dane finansowe 1'!#REF!</definedName>
    <definedName name="_nkxujp54jb">'[5]wybrane dane finansowe 1'!#REF!</definedName>
    <definedName name="_nmbcac4zl9" localSheetId="20">'[5]wybrane dane finansowe 1'!#REF!</definedName>
    <definedName name="_nmbcac4zl9" localSheetId="1">'[5]wybrane dane finansowe 1'!#REF!</definedName>
    <definedName name="_nmbcac4zl9" localSheetId="4">'[5]wybrane dane finansowe 1'!#REF!</definedName>
    <definedName name="_nmbcac4zl9" localSheetId="0">'[5]wybrane dane finansowe 1'!#REF!</definedName>
    <definedName name="_nmbcac4zl9" localSheetId="3">'[5]wybrane dane finansowe 1'!#REF!</definedName>
    <definedName name="_nmbcac4zl9" localSheetId="9">'[5]wybrane dane finansowe 1'!#REF!</definedName>
    <definedName name="_nmbcac4zl9" localSheetId="15">'[5]wybrane dane finansowe 1'!#REF!</definedName>
    <definedName name="_nmbcac4zl9">'[5]wybrane dane finansowe 1'!#REF!</definedName>
    <definedName name="_nmw6uz4x9q" localSheetId="20">#REF!</definedName>
    <definedName name="_nmw6uz4x9q" localSheetId="1">#REF!</definedName>
    <definedName name="_nmw6uz4x9q" localSheetId="3">#REF!</definedName>
    <definedName name="_nmw6uz4x9q" localSheetId="9">#REF!</definedName>
    <definedName name="_nmw6uz4x9q">#REF!</definedName>
    <definedName name="_nnkqu04zl13" localSheetId="20">'[5]wybrane dane finansowe 1'!#REF!</definedName>
    <definedName name="_nnkqu04zl13" localSheetId="1">'[5]wybrane dane finansowe 1'!#REF!</definedName>
    <definedName name="_nnkqu04zl13" localSheetId="4">'[5]wybrane dane finansowe 1'!#REF!</definedName>
    <definedName name="_nnkqu04zl13" localSheetId="0">'[5]wybrane dane finansowe 1'!#REF!</definedName>
    <definedName name="_nnkqu04zl13" localSheetId="3">'[5]wybrane dane finansowe 1'!#REF!</definedName>
    <definedName name="_nnkqu04zl13" localSheetId="9">'[5]wybrane dane finansowe 1'!#REF!</definedName>
    <definedName name="_nnkqu04zl13" localSheetId="15">'[5]wybrane dane finansowe 1'!#REF!</definedName>
    <definedName name="_nnkqu04zl13">'[5]wybrane dane finansowe 1'!#REF!</definedName>
    <definedName name="_nog6im4y2b" localSheetId="20">'[5]wybrane dane finansowe 1'!#REF!</definedName>
    <definedName name="_nog6im4y2b" localSheetId="1">'[5]wybrane dane finansowe 1'!#REF!</definedName>
    <definedName name="_nog6im4y2b" localSheetId="4">'[5]wybrane dane finansowe 1'!#REF!</definedName>
    <definedName name="_nog6im4y2b" localSheetId="0">'[5]wybrane dane finansowe 1'!#REF!</definedName>
    <definedName name="_nog6im4y2b" localSheetId="3">'[5]wybrane dane finansowe 1'!#REF!</definedName>
    <definedName name="_nog6im4y2b" localSheetId="9">'[5]wybrane dane finansowe 1'!#REF!</definedName>
    <definedName name="_nog6im4y2b" localSheetId="15">'[5]wybrane dane finansowe 1'!#REF!</definedName>
    <definedName name="_nog6im4y2b">'[5]wybrane dane finansowe 1'!#REF!</definedName>
    <definedName name="_novcsr4y22m" localSheetId="20">'[5]wybrane dane finansowe 1'!#REF!</definedName>
    <definedName name="_novcsr4y22m" localSheetId="1">'[5]wybrane dane finansowe 1'!#REF!</definedName>
    <definedName name="_novcsr4y22m" localSheetId="4">'[5]wybrane dane finansowe 1'!#REF!</definedName>
    <definedName name="_novcsr4y22m" localSheetId="0">'[5]wybrane dane finansowe 1'!#REF!</definedName>
    <definedName name="_novcsr4y22m" localSheetId="3">'[5]wybrane dane finansowe 1'!#REF!</definedName>
    <definedName name="_novcsr4y22m" localSheetId="9">'[5]wybrane dane finansowe 1'!#REF!</definedName>
    <definedName name="_novcsr4y22m" localSheetId="15">'[5]wybrane dane finansowe 1'!#REF!</definedName>
    <definedName name="_novcsr4y22m">'[5]wybrane dane finansowe 1'!#REF!</definedName>
    <definedName name="_noztfi518w" localSheetId="20">'[5]wybrane dane finansowe 1'!#REF!</definedName>
    <definedName name="_noztfi518w" localSheetId="1">'[5]wybrane dane finansowe 1'!#REF!</definedName>
    <definedName name="_noztfi518w" localSheetId="4">'[5]wybrane dane finansowe 1'!#REF!</definedName>
    <definedName name="_noztfi518w" localSheetId="0">'[5]wybrane dane finansowe 1'!#REF!</definedName>
    <definedName name="_noztfi518w" localSheetId="3">'[5]wybrane dane finansowe 1'!#REF!</definedName>
    <definedName name="_noztfi518w" localSheetId="9">'[5]wybrane dane finansowe 1'!#REF!</definedName>
    <definedName name="_noztfi518w" localSheetId="15">'[5]wybrane dane finansowe 1'!#REF!</definedName>
    <definedName name="_noztfi518w">'[5]wybrane dane finansowe 1'!#REF!</definedName>
    <definedName name="_ns6lls53q2p" localSheetId="20">'[5]wybrane dane finansowe 1'!#REF!</definedName>
    <definedName name="_ns6lls53q2p" localSheetId="1">'[5]wybrane dane finansowe 1'!#REF!</definedName>
    <definedName name="_ns6lls53q2p" localSheetId="4">'[5]wybrane dane finansowe 1'!#REF!</definedName>
    <definedName name="_ns6lls53q2p" localSheetId="0">'[5]wybrane dane finansowe 1'!#REF!</definedName>
    <definedName name="_ns6lls53q2p" localSheetId="3">'[5]wybrane dane finansowe 1'!#REF!</definedName>
    <definedName name="_ns6lls53q2p" localSheetId="9">'[5]wybrane dane finansowe 1'!#REF!</definedName>
    <definedName name="_ns6lls53q2p" localSheetId="15">'[5]wybrane dane finansowe 1'!#REF!</definedName>
    <definedName name="_ns6lls53q2p">'[5]wybrane dane finansowe 1'!#REF!</definedName>
    <definedName name="_ns83cw518g" localSheetId="20">'[5]wybrane dane finansowe 1'!#REF!</definedName>
    <definedName name="_ns83cw518g" localSheetId="1">'[5]wybrane dane finansowe 1'!#REF!</definedName>
    <definedName name="_ns83cw518g" localSheetId="4">'[5]wybrane dane finansowe 1'!#REF!</definedName>
    <definedName name="_ns83cw518g" localSheetId="0">'[5]wybrane dane finansowe 1'!#REF!</definedName>
    <definedName name="_ns83cw518g" localSheetId="3">'[5]wybrane dane finansowe 1'!#REF!</definedName>
    <definedName name="_ns83cw518g" localSheetId="9">'[5]wybrane dane finansowe 1'!#REF!</definedName>
    <definedName name="_ns83cw518g" localSheetId="15">'[5]wybrane dane finansowe 1'!#REF!</definedName>
    <definedName name="_ns83cw518g">'[5]wybrane dane finansowe 1'!#REF!</definedName>
    <definedName name="_nsednb507f" localSheetId="20">'[5]wybrane dane finansowe 1'!#REF!</definedName>
    <definedName name="_nsednb507f" localSheetId="1">'[5]wybrane dane finansowe 1'!#REF!</definedName>
    <definedName name="_nsednb507f" localSheetId="4">'[5]wybrane dane finansowe 1'!#REF!</definedName>
    <definedName name="_nsednb507f" localSheetId="0">'[5]wybrane dane finansowe 1'!#REF!</definedName>
    <definedName name="_nsednb507f" localSheetId="3">'[5]wybrane dane finansowe 1'!#REF!</definedName>
    <definedName name="_nsednb507f" localSheetId="9">'[5]wybrane dane finansowe 1'!#REF!</definedName>
    <definedName name="_nsednb507f" localSheetId="15">'[5]wybrane dane finansowe 1'!#REF!</definedName>
    <definedName name="_nsednb507f">'[5]wybrane dane finansowe 1'!#REF!</definedName>
    <definedName name="_nsjipp4x9m" localSheetId="20">#REF!</definedName>
    <definedName name="_nsjipp4x9m" localSheetId="1">#REF!</definedName>
    <definedName name="_nsjipp4x9m" localSheetId="3">#REF!</definedName>
    <definedName name="_nsjipp4x9m" localSheetId="9">#REF!</definedName>
    <definedName name="_nsjipp4x9m">#REF!</definedName>
    <definedName name="_nvdnpk536k" localSheetId="20">'[5]wybrane dane finansowe 1'!#REF!</definedName>
    <definedName name="_nvdnpk536k" localSheetId="1">'[5]wybrane dane finansowe 1'!#REF!</definedName>
    <definedName name="_nvdnpk536k" localSheetId="4">'[5]wybrane dane finansowe 1'!#REF!</definedName>
    <definedName name="_nvdnpk536k" localSheetId="0">'[5]wybrane dane finansowe 1'!#REF!</definedName>
    <definedName name="_nvdnpk536k" localSheetId="3">'[5]wybrane dane finansowe 1'!#REF!</definedName>
    <definedName name="_nvdnpk536k" localSheetId="9">'[5]wybrane dane finansowe 1'!#REF!</definedName>
    <definedName name="_nvdnpk536k" localSheetId="15">'[5]wybrane dane finansowe 1'!#REF!</definedName>
    <definedName name="_nvdnpk536k">'[5]wybrane dane finansowe 1'!#REF!</definedName>
    <definedName name="_nxghw85071d" localSheetId="20">'[5]wybrane dane finansowe 1'!#REF!</definedName>
    <definedName name="_nxghw85071d" localSheetId="1">'[5]wybrane dane finansowe 1'!#REF!</definedName>
    <definedName name="_nxghw85071d" localSheetId="4">'[5]wybrane dane finansowe 1'!#REF!</definedName>
    <definedName name="_nxghw85071d" localSheetId="0">'[5]wybrane dane finansowe 1'!#REF!</definedName>
    <definedName name="_nxghw85071d" localSheetId="3">'[5]wybrane dane finansowe 1'!#REF!</definedName>
    <definedName name="_nxghw85071d" localSheetId="9">'[5]wybrane dane finansowe 1'!#REF!</definedName>
    <definedName name="_nxghw85071d" localSheetId="15">'[5]wybrane dane finansowe 1'!#REF!</definedName>
    <definedName name="_nxghw85071d">'[5]wybrane dane finansowe 1'!#REF!</definedName>
    <definedName name="_o3d79y536g" localSheetId="20">'[5]wybrane dane finansowe 1'!#REF!</definedName>
    <definedName name="_o3d79y536g" localSheetId="1">'[5]wybrane dane finansowe 1'!#REF!</definedName>
    <definedName name="_o3d79y536g" localSheetId="4">'[5]wybrane dane finansowe 1'!#REF!</definedName>
    <definedName name="_o3d79y536g" localSheetId="0">'[5]wybrane dane finansowe 1'!#REF!</definedName>
    <definedName name="_o3d79y536g" localSheetId="3">'[5]wybrane dane finansowe 1'!#REF!</definedName>
    <definedName name="_o3d79y536g" localSheetId="9">'[5]wybrane dane finansowe 1'!#REF!</definedName>
    <definedName name="_o3d79y536g" localSheetId="15">'[5]wybrane dane finansowe 1'!#REF!</definedName>
    <definedName name="_o3d79y536g">'[5]wybrane dane finansowe 1'!#REF!</definedName>
    <definedName name="_o6rlbw53q9" localSheetId="20">'[5]wybrane dane finansowe 1'!#REF!</definedName>
    <definedName name="_o6rlbw53q9" localSheetId="1">'[5]wybrane dane finansowe 1'!#REF!</definedName>
    <definedName name="_o6rlbw53q9" localSheetId="4">'[5]wybrane dane finansowe 1'!#REF!</definedName>
    <definedName name="_o6rlbw53q9" localSheetId="0">'[5]wybrane dane finansowe 1'!#REF!</definedName>
    <definedName name="_o6rlbw53q9" localSheetId="3">'[5]wybrane dane finansowe 1'!#REF!</definedName>
    <definedName name="_o6rlbw53q9" localSheetId="9">'[5]wybrane dane finansowe 1'!#REF!</definedName>
    <definedName name="_o6rlbw53q9" localSheetId="15">'[5]wybrane dane finansowe 1'!#REF!</definedName>
    <definedName name="_o6rlbw53q9">'[5]wybrane dane finansowe 1'!#REF!</definedName>
    <definedName name="_o7kxlg53qh" localSheetId="20">'[5]wybrane dane finansowe 1'!#REF!</definedName>
    <definedName name="_o7kxlg53qh" localSheetId="1">'[5]wybrane dane finansowe 1'!#REF!</definedName>
    <definedName name="_o7kxlg53qh" localSheetId="4">'[5]wybrane dane finansowe 1'!#REF!</definedName>
    <definedName name="_o7kxlg53qh" localSheetId="0">'[5]wybrane dane finansowe 1'!#REF!</definedName>
    <definedName name="_o7kxlg53qh" localSheetId="3">'[5]wybrane dane finansowe 1'!#REF!</definedName>
    <definedName name="_o7kxlg53qh" localSheetId="9">'[5]wybrane dane finansowe 1'!#REF!</definedName>
    <definedName name="_o7kxlg53qh" localSheetId="15">'[5]wybrane dane finansowe 1'!#REF!</definedName>
    <definedName name="_o7kxlg53qh">'[5]wybrane dane finansowe 1'!#REF!</definedName>
    <definedName name="_o7y3dx53q1j" localSheetId="20">'[5]wybrane dane finansowe 1'!#REF!</definedName>
    <definedName name="_o7y3dx53q1j" localSheetId="1">'[5]wybrane dane finansowe 1'!#REF!</definedName>
    <definedName name="_o7y3dx53q1j" localSheetId="4">'[5]wybrane dane finansowe 1'!#REF!</definedName>
    <definedName name="_o7y3dx53q1j" localSheetId="0">'[5]wybrane dane finansowe 1'!#REF!</definedName>
    <definedName name="_o7y3dx53q1j" localSheetId="3">'[5]wybrane dane finansowe 1'!#REF!</definedName>
    <definedName name="_o7y3dx53q1j" localSheetId="9">'[5]wybrane dane finansowe 1'!#REF!</definedName>
    <definedName name="_o7y3dx53q1j" localSheetId="15">'[5]wybrane dane finansowe 1'!#REF!</definedName>
    <definedName name="_o7y3dx53q1j">'[5]wybrane dane finansowe 1'!#REF!</definedName>
    <definedName name="_o92igv4zl1p" localSheetId="20">'[5]wybrane dane finansowe 1'!#REF!</definedName>
    <definedName name="_o92igv4zl1p" localSheetId="1">'[5]wybrane dane finansowe 1'!#REF!</definedName>
    <definedName name="_o92igv4zl1p" localSheetId="4">'[5]wybrane dane finansowe 1'!#REF!</definedName>
    <definedName name="_o92igv4zl1p" localSheetId="0">'[5]wybrane dane finansowe 1'!#REF!</definedName>
    <definedName name="_o92igv4zl1p" localSheetId="3">'[5]wybrane dane finansowe 1'!#REF!</definedName>
    <definedName name="_o92igv4zl1p" localSheetId="9">'[5]wybrane dane finansowe 1'!#REF!</definedName>
    <definedName name="_o92igv4zl1p" localSheetId="15">'[5]wybrane dane finansowe 1'!#REF!</definedName>
    <definedName name="_o92igv4zl1p">'[5]wybrane dane finansowe 1'!#REF!</definedName>
    <definedName name="_oewy2e4y2d" localSheetId="20">'[5]wybrane dane finansowe 1'!#REF!</definedName>
    <definedName name="_oewy2e4y2d" localSheetId="1">'[5]wybrane dane finansowe 1'!#REF!</definedName>
    <definedName name="_oewy2e4y2d" localSheetId="4">'[5]wybrane dane finansowe 1'!#REF!</definedName>
    <definedName name="_oewy2e4y2d" localSheetId="0">'[5]wybrane dane finansowe 1'!#REF!</definedName>
    <definedName name="_oewy2e4y2d" localSheetId="3">'[5]wybrane dane finansowe 1'!#REF!</definedName>
    <definedName name="_oewy2e4y2d" localSheetId="9">'[5]wybrane dane finansowe 1'!#REF!</definedName>
    <definedName name="_oewy2e4y2d" localSheetId="15">'[5]wybrane dane finansowe 1'!#REF!</definedName>
    <definedName name="_oewy2e4y2d">'[5]wybrane dane finansowe 1'!#REF!</definedName>
    <definedName name="_oez2ee53q2g" localSheetId="20">'[5]wybrane dane finansowe 1'!#REF!</definedName>
    <definedName name="_oez2ee53q2g" localSheetId="1">'[5]wybrane dane finansowe 1'!#REF!</definedName>
    <definedName name="_oez2ee53q2g" localSheetId="4">'[5]wybrane dane finansowe 1'!#REF!</definedName>
    <definedName name="_oez2ee53q2g" localSheetId="0">'[5]wybrane dane finansowe 1'!#REF!</definedName>
    <definedName name="_oez2ee53q2g" localSheetId="3">'[5]wybrane dane finansowe 1'!#REF!</definedName>
    <definedName name="_oez2ee53q2g" localSheetId="9">'[5]wybrane dane finansowe 1'!#REF!</definedName>
    <definedName name="_oez2ee53q2g" localSheetId="15">'[5]wybrane dane finansowe 1'!#REF!</definedName>
    <definedName name="_oez2ee53q2g">'[5]wybrane dane finansowe 1'!#REF!</definedName>
    <definedName name="_ofu3hx536d" localSheetId="20">'[5]wybrane dane finansowe 1'!#REF!</definedName>
    <definedName name="_ofu3hx536d" localSheetId="1">'[5]wybrane dane finansowe 1'!#REF!</definedName>
    <definedName name="_ofu3hx536d" localSheetId="4">'[5]wybrane dane finansowe 1'!#REF!</definedName>
    <definedName name="_ofu3hx536d" localSheetId="0">'[5]wybrane dane finansowe 1'!#REF!</definedName>
    <definedName name="_ofu3hx536d" localSheetId="3">'[5]wybrane dane finansowe 1'!#REF!</definedName>
    <definedName name="_ofu3hx536d" localSheetId="9">'[5]wybrane dane finansowe 1'!#REF!</definedName>
    <definedName name="_ofu3hx536d" localSheetId="15">'[5]wybrane dane finansowe 1'!#REF!</definedName>
    <definedName name="_ofu3hx536d">'[5]wybrane dane finansowe 1'!#REF!</definedName>
    <definedName name="_ogexw250m1g" localSheetId="20">'[5]wybrane dane finansowe 1'!#REF!</definedName>
    <definedName name="_ogexw250m1g" localSheetId="1">'[5]wybrane dane finansowe 1'!#REF!</definedName>
    <definedName name="_ogexw250m1g" localSheetId="4">'[5]wybrane dane finansowe 1'!#REF!</definedName>
    <definedName name="_ogexw250m1g" localSheetId="0">'[5]wybrane dane finansowe 1'!#REF!</definedName>
    <definedName name="_ogexw250m1g" localSheetId="3">'[5]wybrane dane finansowe 1'!#REF!</definedName>
    <definedName name="_ogexw250m1g" localSheetId="9">'[5]wybrane dane finansowe 1'!#REF!</definedName>
    <definedName name="_ogexw250m1g" localSheetId="15">'[5]wybrane dane finansowe 1'!#REF!</definedName>
    <definedName name="_ogexw250m1g">'[5]wybrane dane finansowe 1'!#REF!</definedName>
    <definedName name="_ogny4i4y214" localSheetId="20">'[5]wybrane dane finansowe 1'!#REF!</definedName>
    <definedName name="_ogny4i4y214" localSheetId="1">'[5]wybrane dane finansowe 1'!#REF!</definedName>
    <definedName name="_ogny4i4y214" localSheetId="4">'[5]wybrane dane finansowe 1'!#REF!</definedName>
    <definedName name="_ogny4i4y214" localSheetId="0">'[5]wybrane dane finansowe 1'!#REF!</definedName>
    <definedName name="_ogny4i4y214" localSheetId="3">'[5]wybrane dane finansowe 1'!#REF!</definedName>
    <definedName name="_ogny4i4y214" localSheetId="9">'[5]wybrane dane finansowe 1'!#REF!</definedName>
    <definedName name="_ogny4i4y214" localSheetId="15">'[5]wybrane dane finansowe 1'!#REF!</definedName>
    <definedName name="_ogny4i4y214">'[5]wybrane dane finansowe 1'!#REF!</definedName>
    <definedName name="_ogqgx550m9" localSheetId="20">'[5]wybrane dane finansowe 1'!#REF!</definedName>
    <definedName name="_ogqgx550m9" localSheetId="1">'[5]wybrane dane finansowe 1'!#REF!</definedName>
    <definedName name="_ogqgx550m9" localSheetId="4">'[5]wybrane dane finansowe 1'!#REF!</definedName>
    <definedName name="_ogqgx550m9" localSheetId="0">'[5]wybrane dane finansowe 1'!#REF!</definedName>
    <definedName name="_ogqgx550m9" localSheetId="3">'[5]wybrane dane finansowe 1'!#REF!</definedName>
    <definedName name="_ogqgx550m9" localSheetId="9">'[5]wybrane dane finansowe 1'!#REF!</definedName>
    <definedName name="_ogqgx550m9" localSheetId="15">'[5]wybrane dane finansowe 1'!#REF!</definedName>
    <definedName name="_ogqgx550m9">'[5]wybrane dane finansowe 1'!#REF!</definedName>
    <definedName name="_oh3tgh53613" localSheetId="20">'[5]wybrane dane finansowe 1'!#REF!</definedName>
    <definedName name="_oh3tgh53613" localSheetId="1">'[5]wybrane dane finansowe 1'!#REF!</definedName>
    <definedName name="_oh3tgh53613" localSheetId="4">'[5]wybrane dane finansowe 1'!#REF!</definedName>
    <definedName name="_oh3tgh53613" localSheetId="0">'[5]wybrane dane finansowe 1'!#REF!</definedName>
    <definedName name="_oh3tgh53613" localSheetId="3">'[5]wybrane dane finansowe 1'!#REF!</definedName>
    <definedName name="_oh3tgh53613" localSheetId="9">'[5]wybrane dane finansowe 1'!#REF!</definedName>
    <definedName name="_oh3tgh53613" localSheetId="15">'[5]wybrane dane finansowe 1'!#REF!</definedName>
    <definedName name="_oh3tgh53613">'[5]wybrane dane finansowe 1'!#REF!</definedName>
    <definedName name="_oimeuo4y234" localSheetId="20">'[5]wybrane dane finansowe 1'!#REF!</definedName>
    <definedName name="_oimeuo4y234" localSheetId="1">'[5]wybrane dane finansowe 1'!#REF!</definedName>
    <definedName name="_oimeuo4y234" localSheetId="4">'[5]wybrane dane finansowe 1'!#REF!</definedName>
    <definedName name="_oimeuo4y234" localSheetId="0">'[5]wybrane dane finansowe 1'!#REF!</definedName>
    <definedName name="_oimeuo4y234" localSheetId="3">'[5]wybrane dane finansowe 1'!#REF!</definedName>
    <definedName name="_oimeuo4y234" localSheetId="9">'[5]wybrane dane finansowe 1'!#REF!</definedName>
    <definedName name="_oimeuo4y234" localSheetId="15">'[5]wybrane dane finansowe 1'!#REF!</definedName>
    <definedName name="_oimeuo4y234">'[5]wybrane dane finansowe 1'!#REF!</definedName>
    <definedName name="_oiywy451pn" localSheetId="20">'[5]wybrane dane finansowe 1'!#REF!</definedName>
    <definedName name="_oiywy451pn" localSheetId="1">'[5]wybrane dane finansowe 1'!#REF!</definedName>
    <definedName name="_oiywy451pn" localSheetId="4">'[5]wybrane dane finansowe 1'!#REF!</definedName>
    <definedName name="_oiywy451pn" localSheetId="0">'[5]wybrane dane finansowe 1'!#REF!</definedName>
    <definedName name="_oiywy451pn" localSheetId="3">'[5]wybrane dane finansowe 1'!#REF!</definedName>
    <definedName name="_oiywy451pn" localSheetId="9">'[5]wybrane dane finansowe 1'!#REF!</definedName>
    <definedName name="_oiywy451pn" localSheetId="15">'[5]wybrane dane finansowe 1'!#REF!</definedName>
    <definedName name="_oiywy451pn">'[5]wybrane dane finansowe 1'!#REF!</definedName>
    <definedName name="_ojm9w54zll" localSheetId="20">'[5]wybrane dane finansowe 1'!#REF!</definedName>
    <definedName name="_ojm9w54zll" localSheetId="1">'[5]wybrane dane finansowe 1'!#REF!</definedName>
    <definedName name="_ojm9w54zll" localSheetId="4">'[5]wybrane dane finansowe 1'!#REF!</definedName>
    <definedName name="_ojm9w54zll" localSheetId="0">'[5]wybrane dane finansowe 1'!#REF!</definedName>
    <definedName name="_ojm9w54zll" localSheetId="3">'[5]wybrane dane finansowe 1'!#REF!</definedName>
    <definedName name="_ojm9w54zll" localSheetId="9">'[5]wybrane dane finansowe 1'!#REF!</definedName>
    <definedName name="_ojm9w54zll" localSheetId="15">'[5]wybrane dane finansowe 1'!#REF!</definedName>
    <definedName name="_ojm9w54zll">'[5]wybrane dane finansowe 1'!#REF!</definedName>
    <definedName name="_okgs2s53615" localSheetId="20">'[5]wybrane dane finansowe 1'!#REF!</definedName>
    <definedName name="_okgs2s53615" localSheetId="1">'[5]wybrane dane finansowe 1'!#REF!</definedName>
    <definedName name="_okgs2s53615" localSheetId="4">'[5]wybrane dane finansowe 1'!#REF!</definedName>
    <definedName name="_okgs2s53615" localSheetId="0">'[5]wybrane dane finansowe 1'!#REF!</definedName>
    <definedName name="_okgs2s53615" localSheetId="3">'[5]wybrane dane finansowe 1'!#REF!</definedName>
    <definedName name="_okgs2s53615" localSheetId="9">'[5]wybrane dane finansowe 1'!#REF!</definedName>
    <definedName name="_okgs2s53615" localSheetId="15">'[5]wybrane dane finansowe 1'!#REF!</definedName>
    <definedName name="_okgs2s53615">'[5]wybrane dane finansowe 1'!#REF!</definedName>
    <definedName name="_om0cip51829" localSheetId="20">'[5]wybrane dane finansowe 1'!#REF!</definedName>
    <definedName name="_om0cip51829" localSheetId="1">'[5]wybrane dane finansowe 1'!#REF!</definedName>
    <definedName name="_om0cip51829" localSheetId="4">'[5]wybrane dane finansowe 1'!#REF!</definedName>
    <definedName name="_om0cip51829" localSheetId="0">'[5]wybrane dane finansowe 1'!#REF!</definedName>
    <definedName name="_om0cip51829" localSheetId="3">'[5]wybrane dane finansowe 1'!#REF!</definedName>
    <definedName name="_om0cip51829" localSheetId="9">'[5]wybrane dane finansowe 1'!#REF!</definedName>
    <definedName name="_om0cip51829" localSheetId="15">'[5]wybrane dane finansowe 1'!#REF!</definedName>
    <definedName name="_om0cip51829">'[5]wybrane dane finansowe 1'!#REF!</definedName>
    <definedName name="_on85cb5181o" localSheetId="20">'[5]wybrane dane finansowe 1'!#REF!</definedName>
    <definedName name="_on85cb5181o" localSheetId="1">'[5]wybrane dane finansowe 1'!#REF!</definedName>
    <definedName name="_on85cb5181o" localSheetId="4">'[5]wybrane dane finansowe 1'!#REF!</definedName>
    <definedName name="_on85cb5181o" localSheetId="0">'[5]wybrane dane finansowe 1'!#REF!</definedName>
    <definedName name="_on85cb5181o" localSheetId="3">'[5]wybrane dane finansowe 1'!#REF!</definedName>
    <definedName name="_on85cb5181o" localSheetId="9">'[5]wybrane dane finansowe 1'!#REF!</definedName>
    <definedName name="_on85cb5181o" localSheetId="15">'[5]wybrane dane finansowe 1'!#REF!</definedName>
    <definedName name="_on85cb5181o">'[5]wybrane dane finansowe 1'!#REF!</definedName>
    <definedName name="_opacyg4zlv" localSheetId="20">'[5]wybrane dane finansowe 1'!#REF!</definedName>
    <definedName name="_opacyg4zlv" localSheetId="1">'[5]wybrane dane finansowe 1'!#REF!</definedName>
    <definedName name="_opacyg4zlv" localSheetId="4">'[5]wybrane dane finansowe 1'!#REF!</definedName>
    <definedName name="_opacyg4zlv" localSheetId="0">'[5]wybrane dane finansowe 1'!#REF!</definedName>
    <definedName name="_opacyg4zlv" localSheetId="3">'[5]wybrane dane finansowe 1'!#REF!</definedName>
    <definedName name="_opacyg4zlv" localSheetId="9">'[5]wybrane dane finansowe 1'!#REF!</definedName>
    <definedName name="_opacyg4zlv" localSheetId="15">'[5]wybrane dane finansowe 1'!#REF!</definedName>
    <definedName name="_opacyg4zlv">'[5]wybrane dane finansowe 1'!#REF!</definedName>
    <definedName name="_oq0sq451pe" localSheetId="20">'[5]wybrane dane finansowe 1'!#REF!</definedName>
    <definedName name="_oq0sq451pe" localSheetId="1">'[5]wybrane dane finansowe 1'!#REF!</definedName>
    <definedName name="_oq0sq451pe" localSheetId="4">'[5]wybrane dane finansowe 1'!#REF!</definedName>
    <definedName name="_oq0sq451pe" localSheetId="0">'[5]wybrane dane finansowe 1'!#REF!</definedName>
    <definedName name="_oq0sq451pe" localSheetId="3">'[5]wybrane dane finansowe 1'!#REF!</definedName>
    <definedName name="_oq0sq451pe" localSheetId="9">'[5]wybrane dane finansowe 1'!#REF!</definedName>
    <definedName name="_oq0sq451pe" localSheetId="15">'[5]wybrane dane finansowe 1'!#REF!</definedName>
    <definedName name="_oq0sq451pe">'[5]wybrane dane finansowe 1'!#REF!</definedName>
    <definedName name="_orfpkn53612" localSheetId="20">'[5]wybrane dane finansowe 1'!#REF!</definedName>
    <definedName name="_orfpkn53612" localSheetId="1">'[5]wybrane dane finansowe 1'!#REF!</definedName>
    <definedName name="_orfpkn53612" localSheetId="4">'[5]wybrane dane finansowe 1'!#REF!</definedName>
    <definedName name="_orfpkn53612" localSheetId="0">'[5]wybrane dane finansowe 1'!#REF!</definedName>
    <definedName name="_orfpkn53612" localSheetId="3">'[5]wybrane dane finansowe 1'!#REF!</definedName>
    <definedName name="_orfpkn53612" localSheetId="9">'[5]wybrane dane finansowe 1'!#REF!</definedName>
    <definedName name="_orfpkn53612" localSheetId="15">'[5]wybrane dane finansowe 1'!#REF!</definedName>
    <definedName name="_orfpkn53612">'[5]wybrane dane finansowe 1'!#REF!</definedName>
    <definedName name="_orjpul50m2u" localSheetId="20">'[5]wybrane dane finansowe 1'!#REF!</definedName>
    <definedName name="_orjpul50m2u" localSheetId="1">'[5]wybrane dane finansowe 1'!#REF!</definedName>
    <definedName name="_orjpul50m2u" localSheetId="4">'[5]wybrane dane finansowe 1'!#REF!</definedName>
    <definedName name="_orjpul50m2u" localSheetId="0">'[5]wybrane dane finansowe 1'!#REF!</definedName>
    <definedName name="_orjpul50m2u" localSheetId="3">'[5]wybrane dane finansowe 1'!#REF!</definedName>
    <definedName name="_orjpul50m2u" localSheetId="9">'[5]wybrane dane finansowe 1'!#REF!</definedName>
    <definedName name="_orjpul50m2u" localSheetId="15">'[5]wybrane dane finansowe 1'!#REF!</definedName>
    <definedName name="_orjpul50m2u">'[5]wybrane dane finansowe 1'!#REF!</definedName>
    <definedName name="_osvior5181j" localSheetId="20">'[5]wybrane dane finansowe 1'!#REF!</definedName>
    <definedName name="_osvior5181j" localSheetId="1">'[5]wybrane dane finansowe 1'!#REF!</definedName>
    <definedName name="_osvior5181j" localSheetId="4">'[5]wybrane dane finansowe 1'!#REF!</definedName>
    <definedName name="_osvior5181j" localSheetId="0">'[5]wybrane dane finansowe 1'!#REF!</definedName>
    <definedName name="_osvior5181j" localSheetId="3">'[5]wybrane dane finansowe 1'!#REF!</definedName>
    <definedName name="_osvior5181j" localSheetId="9">'[5]wybrane dane finansowe 1'!#REF!</definedName>
    <definedName name="_osvior5181j" localSheetId="15">'[5]wybrane dane finansowe 1'!#REF!</definedName>
    <definedName name="_osvior5181j">'[5]wybrane dane finansowe 1'!#REF!</definedName>
    <definedName name="_osxtgh4y22h" localSheetId="20">'[5]wybrane dane finansowe 1'!#REF!</definedName>
    <definedName name="_osxtgh4y22h" localSheetId="1">'[5]wybrane dane finansowe 1'!#REF!</definedName>
    <definedName name="_osxtgh4y22h" localSheetId="4">'[5]wybrane dane finansowe 1'!#REF!</definedName>
    <definedName name="_osxtgh4y22h" localSheetId="0">'[5]wybrane dane finansowe 1'!#REF!</definedName>
    <definedName name="_osxtgh4y22h" localSheetId="3">'[5]wybrane dane finansowe 1'!#REF!</definedName>
    <definedName name="_osxtgh4y22h" localSheetId="9">'[5]wybrane dane finansowe 1'!#REF!</definedName>
    <definedName name="_osxtgh4y22h" localSheetId="15">'[5]wybrane dane finansowe 1'!#REF!</definedName>
    <definedName name="_osxtgh4y22h">'[5]wybrane dane finansowe 1'!#REF!</definedName>
    <definedName name="_oxy3mu4x9v" localSheetId="20">#REF!</definedName>
    <definedName name="_oxy3mu4x9v" localSheetId="1">#REF!</definedName>
    <definedName name="_oxy3mu4x9v" localSheetId="3">#REF!</definedName>
    <definedName name="_oxy3mu4x9v" localSheetId="9">#REF!</definedName>
    <definedName name="_oxy3mu4x9v">#REF!</definedName>
    <definedName name="_ozr7v64y2z" localSheetId="20">'[5]wybrane dane finansowe 1'!#REF!</definedName>
    <definedName name="_ozr7v64y2z" localSheetId="1">'[5]wybrane dane finansowe 1'!#REF!</definedName>
    <definedName name="_ozr7v64y2z" localSheetId="4">'[5]wybrane dane finansowe 1'!#REF!</definedName>
    <definedName name="_ozr7v64y2z" localSheetId="0">'[5]wybrane dane finansowe 1'!#REF!</definedName>
    <definedName name="_ozr7v64y2z" localSheetId="3">'[5]wybrane dane finansowe 1'!#REF!</definedName>
    <definedName name="_ozr7v64y2z" localSheetId="9">'[5]wybrane dane finansowe 1'!#REF!</definedName>
    <definedName name="_ozr7v64y2z" localSheetId="15">'[5]wybrane dane finansowe 1'!#REF!</definedName>
    <definedName name="_ozr7v64y2z">'[5]wybrane dane finansowe 1'!#REF!</definedName>
    <definedName name="_p0buvt5361k" localSheetId="20">'[5]wybrane dane finansowe 1'!#REF!</definedName>
    <definedName name="_p0buvt5361k" localSheetId="1">'[5]wybrane dane finansowe 1'!#REF!</definedName>
    <definedName name="_p0buvt5361k" localSheetId="4">'[5]wybrane dane finansowe 1'!#REF!</definedName>
    <definedName name="_p0buvt5361k" localSheetId="0">'[5]wybrane dane finansowe 1'!#REF!</definedName>
    <definedName name="_p0buvt5361k" localSheetId="3">'[5]wybrane dane finansowe 1'!#REF!</definedName>
    <definedName name="_p0buvt5361k" localSheetId="9">'[5]wybrane dane finansowe 1'!#REF!</definedName>
    <definedName name="_p0buvt5361k" localSheetId="15">'[5]wybrane dane finansowe 1'!#REF!</definedName>
    <definedName name="_p0buvt5361k">'[5]wybrane dane finansowe 1'!#REF!</definedName>
    <definedName name="_p217hf53616" localSheetId="20">'[5]wybrane dane finansowe 1'!#REF!</definedName>
    <definedName name="_p217hf53616" localSheetId="1">'[5]wybrane dane finansowe 1'!#REF!</definedName>
    <definedName name="_p217hf53616" localSheetId="4">'[5]wybrane dane finansowe 1'!#REF!</definedName>
    <definedName name="_p217hf53616" localSheetId="0">'[5]wybrane dane finansowe 1'!#REF!</definedName>
    <definedName name="_p217hf53616" localSheetId="3">'[5]wybrane dane finansowe 1'!#REF!</definedName>
    <definedName name="_p217hf53616" localSheetId="9">'[5]wybrane dane finansowe 1'!#REF!</definedName>
    <definedName name="_p217hf53616" localSheetId="15">'[5]wybrane dane finansowe 1'!#REF!</definedName>
    <definedName name="_p217hf53616">'[5]wybrane dane finansowe 1'!#REF!</definedName>
    <definedName name="_p82fgr51p8" localSheetId="20">'[5]wybrane dane finansowe 1'!#REF!</definedName>
    <definedName name="_p82fgr51p8" localSheetId="1">'[5]wybrane dane finansowe 1'!#REF!</definedName>
    <definedName name="_p82fgr51p8" localSheetId="4">'[5]wybrane dane finansowe 1'!#REF!</definedName>
    <definedName name="_p82fgr51p8" localSheetId="0">'[5]wybrane dane finansowe 1'!#REF!</definedName>
    <definedName name="_p82fgr51p8" localSheetId="3">'[5]wybrane dane finansowe 1'!#REF!</definedName>
    <definedName name="_p82fgr51p8" localSheetId="9">'[5]wybrane dane finansowe 1'!#REF!</definedName>
    <definedName name="_p82fgr51p8" localSheetId="15">'[5]wybrane dane finansowe 1'!#REF!</definedName>
    <definedName name="_p82fgr51p8">'[5]wybrane dane finansowe 1'!#REF!</definedName>
    <definedName name="_pa3fbo53q16" localSheetId="20">'[5]wybrane dane finansowe 1'!#REF!</definedName>
    <definedName name="_pa3fbo53q16" localSheetId="1">'[5]wybrane dane finansowe 1'!#REF!</definedName>
    <definedName name="_pa3fbo53q16" localSheetId="4">'[5]wybrane dane finansowe 1'!#REF!</definedName>
    <definedName name="_pa3fbo53q16" localSheetId="0">'[5]wybrane dane finansowe 1'!#REF!</definedName>
    <definedName name="_pa3fbo53q16" localSheetId="3">'[5]wybrane dane finansowe 1'!#REF!</definedName>
    <definedName name="_pa3fbo53q16" localSheetId="9">'[5]wybrane dane finansowe 1'!#REF!</definedName>
    <definedName name="_pa3fbo53q16" localSheetId="15">'[5]wybrane dane finansowe 1'!#REF!</definedName>
    <definedName name="_pa3fbo53q16">'[5]wybrane dane finansowe 1'!#REF!</definedName>
    <definedName name="_paa8ll5361b" localSheetId="20">'[5]wybrane dane finansowe 1'!#REF!</definedName>
    <definedName name="_paa8ll5361b" localSheetId="1">'[5]wybrane dane finansowe 1'!#REF!</definedName>
    <definedName name="_paa8ll5361b" localSheetId="4">'[5]wybrane dane finansowe 1'!#REF!</definedName>
    <definedName name="_paa8ll5361b" localSheetId="0">'[5]wybrane dane finansowe 1'!#REF!</definedName>
    <definedName name="_paa8ll5361b" localSheetId="3">'[5]wybrane dane finansowe 1'!#REF!</definedName>
    <definedName name="_paa8ll5361b" localSheetId="9">'[5]wybrane dane finansowe 1'!#REF!</definedName>
    <definedName name="_paa8ll5361b" localSheetId="15">'[5]wybrane dane finansowe 1'!#REF!</definedName>
    <definedName name="_paa8ll5361b">'[5]wybrane dane finansowe 1'!#REF!</definedName>
    <definedName name="_pbcgz95182d" localSheetId="20">'[5]wybrane dane finansowe 1'!#REF!</definedName>
    <definedName name="_pbcgz95182d" localSheetId="1">'[5]wybrane dane finansowe 1'!#REF!</definedName>
    <definedName name="_pbcgz95182d" localSheetId="4">'[5]wybrane dane finansowe 1'!#REF!</definedName>
    <definedName name="_pbcgz95182d" localSheetId="0">'[5]wybrane dane finansowe 1'!#REF!</definedName>
    <definedName name="_pbcgz95182d" localSheetId="3">'[5]wybrane dane finansowe 1'!#REF!</definedName>
    <definedName name="_pbcgz95182d" localSheetId="9">'[5]wybrane dane finansowe 1'!#REF!</definedName>
    <definedName name="_pbcgz95182d" localSheetId="15">'[5]wybrane dane finansowe 1'!#REF!</definedName>
    <definedName name="_pbcgz95182d">'[5]wybrane dane finansowe 1'!#REF!</definedName>
    <definedName name="_pepesj54j2b" localSheetId="20">'[5]wybrane dane finansowe 1'!#REF!</definedName>
    <definedName name="_pepesj54j2b" localSheetId="1">'[5]wybrane dane finansowe 1'!#REF!</definedName>
    <definedName name="_pepesj54j2b" localSheetId="4">'[5]wybrane dane finansowe 1'!#REF!</definedName>
    <definedName name="_pepesj54j2b" localSheetId="0">'[5]wybrane dane finansowe 1'!#REF!</definedName>
    <definedName name="_pepesj54j2b" localSheetId="3">'[5]wybrane dane finansowe 1'!#REF!</definedName>
    <definedName name="_pepesj54j2b" localSheetId="9">'[5]wybrane dane finansowe 1'!#REF!</definedName>
    <definedName name="_pepesj54j2b" localSheetId="15">'[5]wybrane dane finansowe 1'!#REF!</definedName>
    <definedName name="_pepesj54j2b">'[5]wybrane dane finansowe 1'!#REF!</definedName>
    <definedName name="_pg16jr4zlw" localSheetId="20">'[5]wybrane dane finansowe 1'!#REF!</definedName>
    <definedName name="_pg16jr4zlw" localSheetId="1">'[5]wybrane dane finansowe 1'!#REF!</definedName>
    <definedName name="_pg16jr4zlw" localSheetId="4">'[5]wybrane dane finansowe 1'!#REF!</definedName>
    <definedName name="_pg16jr4zlw" localSheetId="0">'[5]wybrane dane finansowe 1'!#REF!</definedName>
    <definedName name="_pg16jr4zlw" localSheetId="3">'[5]wybrane dane finansowe 1'!#REF!</definedName>
    <definedName name="_pg16jr4zlw" localSheetId="9">'[5]wybrane dane finansowe 1'!#REF!</definedName>
    <definedName name="_pg16jr4zlw" localSheetId="15">'[5]wybrane dane finansowe 1'!#REF!</definedName>
    <definedName name="_pg16jr4zlw">'[5]wybrane dane finansowe 1'!#REF!</definedName>
    <definedName name="_pj1t0f4y212" localSheetId="20">'[5]wybrane dane finansowe 1'!#REF!</definedName>
    <definedName name="_pj1t0f4y212" localSheetId="1">'[5]wybrane dane finansowe 1'!#REF!</definedName>
    <definedName name="_pj1t0f4y212" localSheetId="4">'[5]wybrane dane finansowe 1'!#REF!</definedName>
    <definedName name="_pj1t0f4y212" localSheetId="0">'[5]wybrane dane finansowe 1'!#REF!</definedName>
    <definedName name="_pj1t0f4y212" localSheetId="3">'[5]wybrane dane finansowe 1'!#REF!</definedName>
    <definedName name="_pj1t0f4y212" localSheetId="9">'[5]wybrane dane finansowe 1'!#REF!</definedName>
    <definedName name="_pj1t0f4y212" localSheetId="15">'[5]wybrane dane finansowe 1'!#REF!</definedName>
    <definedName name="_pj1t0f4y212">'[5]wybrane dane finansowe 1'!#REF!</definedName>
    <definedName name="_pl94t550mm" localSheetId="20">'[5]wybrane dane finansowe 1'!#REF!</definedName>
    <definedName name="_pl94t550mm" localSheetId="1">'[5]wybrane dane finansowe 1'!#REF!</definedName>
    <definedName name="_pl94t550mm" localSheetId="4">'[5]wybrane dane finansowe 1'!#REF!</definedName>
    <definedName name="_pl94t550mm" localSheetId="0">'[5]wybrane dane finansowe 1'!#REF!</definedName>
    <definedName name="_pl94t550mm" localSheetId="3">'[5]wybrane dane finansowe 1'!#REF!</definedName>
    <definedName name="_pl94t550mm" localSheetId="9">'[5]wybrane dane finansowe 1'!#REF!</definedName>
    <definedName name="_pl94t550mm" localSheetId="15">'[5]wybrane dane finansowe 1'!#REF!</definedName>
    <definedName name="_pl94t550mm">'[5]wybrane dane finansowe 1'!#REF!</definedName>
    <definedName name="_PLQ2" localSheetId="20">#REF!</definedName>
    <definedName name="_PLQ2" localSheetId="1">#REF!</definedName>
    <definedName name="_PLQ2" localSheetId="3">#REF!</definedName>
    <definedName name="_PLQ2" localSheetId="9">#REF!</definedName>
    <definedName name="_PLQ2">#REF!</definedName>
    <definedName name="_prnrbh50m1n" localSheetId="20">'[5]wybrane dane finansowe 1'!#REF!</definedName>
    <definedName name="_prnrbh50m1n" localSheetId="1">'[5]wybrane dane finansowe 1'!#REF!</definedName>
    <definedName name="_prnrbh50m1n" localSheetId="4">'[5]wybrane dane finansowe 1'!#REF!</definedName>
    <definedName name="_prnrbh50m1n" localSheetId="0">'[5]wybrane dane finansowe 1'!#REF!</definedName>
    <definedName name="_prnrbh50m1n" localSheetId="3">'[5]wybrane dane finansowe 1'!#REF!</definedName>
    <definedName name="_prnrbh50m1n" localSheetId="9">'[5]wybrane dane finansowe 1'!#REF!</definedName>
    <definedName name="_prnrbh50m1n" localSheetId="15">'[5]wybrane dane finansowe 1'!#REF!</definedName>
    <definedName name="_prnrbh50m1n">'[5]wybrane dane finansowe 1'!#REF!</definedName>
    <definedName name="_przrdd53q1r" localSheetId="20">'[5]wybrane dane finansowe 1'!#REF!</definedName>
    <definedName name="_przrdd53q1r" localSheetId="1">'[5]wybrane dane finansowe 1'!#REF!</definedName>
    <definedName name="_przrdd53q1r" localSheetId="4">'[5]wybrane dane finansowe 1'!#REF!</definedName>
    <definedName name="_przrdd53q1r" localSheetId="0">'[5]wybrane dane finansowe 1'!#REF!</definedName>
    <definedName name="_przrdd53q1r" localSheetId="3">'[5]wybrane dane finansowe 1'!#REF!</definedName>
    <definedName name="_przrdd53q1r" localSheetId="9">'[5]wybrane dane finansowe 1'!#REF!</definedName>
    <definedName name="_przrdd53q1r" localSheetId="15">'[5]wybrane dane finansowe 1'!#REF!</definedName>
    <definedName name="_przrdd53q1r">'[5]wybrane dane finansowe 1'!#REF!</definedName>
    <definedName name="_psgsni50mw" localSheetId="20">'[5]wybrane dane finansowe 1'!#REF!</definedName>
    <definedName name="_psgsni50mw" localSheetId="1">'[5]wybrane dane finansowe 1'!#REF!</definedName>
    <definedName name="_psgsni50mw" localSheetId="4">'[5]wybrane dane finansowe 1'!#REF!</definedName>
    <definedName name="_psgsni50mw" localSheetId="0">'[5]wybrane dane finansowe 1'!#REF!</definedName>
    <definedName name="_psgsni50mw" localSheetId="3">'[5]wybrane dane finansowe 1'!#REF!</definedName>
    <definedName name="_psgsni50mw" localSheetId="9">'[5]wybrane dane finansowe 1'!#REF!</definedName>
    <definedName name="_psgsni50mw" localSheetId="15">'[5]wybrane dane finansowe 1'!#REF!</definedName>
    <definedName name="_psgsni50mw">'[5]wybrane dane finansowe 1'!#REF!</definedName>
    <definedName name="_psmj5654j1l" localSheetId="20">'[5]wybrane dane finansowe 1'!#REF!</definedName>
    <definedName name="_psmj5654j1l" localSheetId="1">'[5]wybrane dane finansowe 1'!#REF!</definedName>
    <definedName name="_psmj5654j1l" localSheetId="4">'[5]wybrane dane finansowe 1'!#REF!</definedName>
    <definedName name="_psmj5654j1l" localSheetId="0">'[5]wybrane dane finansowe 1'!#REF!</definedName>
    <definedName name="_psmj5654j1l" localSheetId="3">'[5]wybrane dane finansowe 1'!#REF!</definedName>
    <definedName name="_psmj5654j1l" localSheetId="9">'[5]wybrane dane finansowe 1'!#REF!</definedName>
    <definedName name="_psmj5654j1l" localSheetId="15">'[5]wybrane dane finansowe 1'!#REF!</definedName>
    <definedName name="_psmj5654j1l">'[5]wybrane dane finansowe 1'!#REF!</definedName>
    <definedName name="_pu3xbk507t" localSheetId="20">'[5]wybrane dane finansowe 1'!#REF!</definedName>
    <definedName name="_pu3xbk507t" localSheetId="1">'[5]wybrane dane finansowe 1'!#REF!</definedName>
    <definedName name="_pu3xbk507t" localSheetId="4">'[5]wybrane dane finansowe 1'!#REF!</definedName>
    <definedName name="_pu3xbk507t" localSheetId="0">'[5]wybrane dane finansowe 1'!#REF!</definedName>
    <definedName name="_pu3xbk507t" localSheetId="3">'[5]wybrane dane finansowe 1'!#REF!</definedName>
    <definedName name="_pu3xbk507t" localSheetId="9">'[5]wybrane dane finansowe 1'!#REF!</definedName>
    <definedName name="_pu3xbk507t" localSheetId="15">'[5]wybrane dane finansowe 1'!#REF!</definedName>
    <definedName name="_pu3xbk507t">'[5]wybrane dane finansowe 1'!#REF!</definedName>
    <definedName name="_pvqf2t50m12" localSheetId="20">'[5]wybrane dane finansowe 1'!#REF!</definedName>
    <definedName name="_pvqf2t50m12" localSheetId="1">'[5]wybrane dane finansowe 1'!#REF!</definedName>
    <definedName name="_pvqf2t50m12" localSheetId="4">'[5]wybrane dane finansowe 1'!#REF!</definedName>
    <definedName name="_pvqf2t50m12" localSheetId="0">'[5]wybrane dane finansowe 1'!#REF!</definedName>
    <definedName name="_pvqf2t50m12" localSheetId="3">'[5]wybrane dane finansowe 1'!#REF!</definedName>
    <definedName name="_pvqf2t50m12" localSheetId="9">'[5]wybrane dane finansowe 1'!#REF!</definedName>
    <definedName name="_pvqf2t50m12" localSheetId="15">'[5]wybrane dane finansowe 1'!#REF!</definedName>
    <definedName name="_pvqf2t50m12">'[5]wybrane dane finansowe 1'!#REF!</definedName>
    <definedName name="_pvshf254jk" localSheetId="20">'[5]wybrane dane finansowe 1'!#REF!</definedName>
    <definedName name="_pvshf254jk" localSheetId="1">'[5]wybrane dane finansowe 1'!#REF!</definedName>
    <definedName name="_pvshf254jk" localSheetId="4">'[5]wybrane dane finansowe 1'!#REF!</definedName>
    <definedName name="_pvshf254jk" localSheetId="0">'[5]wybrane dane finansowe 1'!#REF!</definedName>
    <definedName name="_pvshf254jk" localSheetId="3">'[5]wybrane dane finansowe 1'!#REF!</definedName>
    <definedName name="_pvshf254jk" localSheetId="9">'[5]wybrane dane finansowe 1'!#REF!</definedName>
    <definedName name="_pvshf254jk" localSheetId="15">'[5]wybrane dane finansowe 1'!#REF!</definedName>
    <definedName name="_pvshf254jk">'[5]wybrane dane finansowe 1'!#REF!</definedName>
    <definedName name="_pwj13r50m2e" localSheetId="20">'[5]wybrane dane finansowe 1'!#REF!</definedName>
    <definedName name="_pwj13r50m2e" localSheetId="1">'[5]wybrane dane finansowe 1'!#REF!</definedName>
    <definedName name="_pwj13r50m2e" localSheetId="4">'[5]wybrane dane finansowe 1'!#REF!</definedName>
    <definedName name="_pwj13r50m2e" localSheetId="0">'[5]wybrane dane finansowe 1'!#REF!</definedName>
    <definedName name="_pwj13r50m2e" localSheetId="3">'[5]wybrane dane finansowe 1'!#REF!</definedName>
    <definedName name="_pwj13r50m2e" localSheetId="9">'[5]wybrane dane finansowe 1'!#REF!</definedName>
    <definedName name="_pwj13r50m2e" localSheetId="15">'[5]wybrane dane finansowe 1'!#REF!</definedName>
    <definedName name="_pwj13r50m2e">'[5]wybrane dane finansowe 1'!#REF!</definedName>
    <definedName name="_pxag1k507n" localSheetId="20">'[5]wybrane dane finansowe 1'!#REF!</definedName>
    <definedName name="_pxag1k507n" localSheetId="1">'[5]wybrane dane finansowe 1'!#REF!</definedName>
    <definedName name="_pxag1k507n" localSheetId="4">'[5]wybrane dane finansowe 1'!#REF!</definedName>
    <definedName name="_pxag1k507n" localSheetId="0">'[5]wybrane dane finansowe 1'!#REF!</definedName>
    <definedName name="_pxag1k507n" localSheetId="3">'[5]wybrane dane finansowe 1'!#REF!</definedName>
    <definedName name="_pxag1k507n" localSheetId="9">'[5]wybrane dane finansowe 1'!#REF!</definedName>
    <definedName name="_pxag1k507n" localSheetId="15">'[5]wybrane dane finansowe 1'!#REF!</definedName>
    <definedName name="_pxag1k507n">'[5]wybrane dane finansowe 1'!#REF!</definedName>
    <definedName name="_q0w5ko50m1m" localSheetId="20">'[5]wybrane dane finansowe 1'!#REF!</definedName>
    <definedName name="_q0w5ko50m1m" localSheetId="1">'[5]wybrane dane finansowe 1'!#REF!</definedName>
    <definedName name="_q0w5ko50m1m" localSheetId="4">'[5]wybrane dane finansowe 1'!#REF!</definedName>
    <definedName name="_q0w5ko50m1m" localSheetId="0">'[5]wybrane dane finansowe 1'!#REF!</definedName>
    <definedName name="_q0w5ko50m1m" localSheetId="3">'[5]wybrane dane finansowe 1'!#REF!</definedName>
    <definedName name="_q0w5ko50m1m" localSheetId="9">'[5]wybrane dane finansowe 1'!#REF!</definedName>
    <definedName name="_q0w5ko50m1m" localSheetId="15">'[5]wybrane dane finansowe 1'!#REF!</definedName>
    <definedName name="_q0w5ko50m1m">'[5]wybrane dane finansowe 1'!#REF!</definedName>
    <definedName name="_q1tzig51824" localSheetId="20">'[5]wybrane dane finansowe 1'!#REF!</definedName>
    <definedName name="_q1tzig51824" localSheetId="1">'[5]wybrane dane finansowe 1'!#REF!</definedName>
    <definedName name="_q1tzig51824" localSheetId="4">'[5]wybrane dane finansowe 1'!#REF!</definedName>
    <definedName name="_q1tzig51824" localSheetId="0">'[5]wybrane dane finansowe 1'!#REF!</definedName>
    <definedName name="_q1tzig51824" localSheetId="3">'[5]wybrane dane finansowe 1'!#REF!</definedName>
    <definedName name="_q1tzig51824" localSheetId="9">'[5]wybrane dane finansowe 1'!#REF!</definedName>
    <definedName name="_q1tzig51824" localSheetId="15">'[5]wybrane dane finansowe 1'!#REF!</definedName>
    <definedName name="_q1tzig51824">'[5]wybrane dane finansowe 1'!#REF!</definedName>
    <definedName name="_q3lxrk53q18" localSheetId="20">'[5]wybrane dane finansowe 1'!#REF!</definedName>
    <definedName name="_q3lxrk53q18" localSheetId="1">'[5]wybrane dane finansowe 1'!#REF!</definedName>
    <definedName name="_q3lxrk53q18" localSheetId="4">'[5]wybrane dane finansowe 1'!#REF!</definedName>
    <definedName name="_q3lxrk53q18" localSheetId="0">'[5]wybrane dane finansowe 1'!#REF!</definedName>
    <definedName name="_q3lxrk53q18" localSheetId="3">'[5]wybrane dane finansowe 1'!#REF!</definedName>
    <definedName name="_q3lxrk53q18" localSheetId="9">'[5]wybrane dane finansowe 1'!#REF!</definedName>
    <definedName name="_q3lxrk53q18" localSheetId="15">'[5]wybrane dane finansowe 1'!#REF!</definedName>
    <definedName name="_q3lxrk53q18">'[5]wybrane dane finansowe 1'!#REF!</definedName>
    <definedName name="_q59zr34zl1f" localSheetId="20">'[5]wybrane dane finansowe 1'!#REF!</definedName>
    <definedName name="_q59zr34zl1f" localSheetId="1">'[5]wybrane dane finansowe 1'!#REF!</definedName>
    <definedName name="_q59zr34zl1f" localSheetId="4">'[5]wybrane dane finansowe 1'!#REF!</definedName>
    <definedName name="_q59zr34zl1f" localSheetId="0">'[5]wybrane dane finansowe 1'!#REF!</definedName>
    <definedName name="_q59zr34zl1f" localSheetId="3">'[5]wybrane dane finansowe 1'!#REF!</definedName>
    <definedName name="_q59zr34zl1f" localSheetId="9">'[5]wybrane dane finansowe 1'!#REF!</definedName>
    <definedName name="_q59zr34zl1f" localSheetId="15">'[5]wybrane dane finansowe 1'!#REF!</definedName>
    <definedName name="_q59zr34zl1f">'[5]wybrane dane finansowe 1'!#REF!</definedName>
    <definedName name="_q78to953q2e" localSheetId="20">'[5]wybrane dane finansowe 1'!#REF!</definedName>
    <definedName name="_q78to953q2e" localSheetId="1">'[5]wybrane dane finansowe 1'!#REF!</definedName>
    <definedName name="_q78to953q2e" localSheetId="4">'[5]wybrane dane finansowe 1'!#REF!</definedName>
    <definedName name="_q78to953q2e" localSheetId="0">'[5]wybrane dane finansowe 1'!#REF!</definedName>
    <definedName name="_q78to953q2e" localSheetId="3">'[5]wybrane dane finansowe 1'!#REF!</definedName>
    <definedName name="_q78to953q2e" localSheetId="9">'[5]wybrane dane finansowe 1'!#REF!</definedName>
    <definedName name="_q78to953q2e" localSheetId="15">'[5]wybrane dane finansowe 1'!#REF!</definedName>
    <definedName name="_q78to953q2e">'[5]wybrane dane finansowe 1'!#REF!</definedName>
    <definedName name="_q7jmgu53614" localSheetId="20">'[5]wybrane dane finansowe 1'!#REF!</definedName>
    <definedName name="_q7jmgu53614" localSheetId="1">'[5]wybrane dane finansowe 1'!#REF!</definedName>
    <definedName name="_q7jmgu53614" localSheetId="4">'[5]wybrane dane finansowe 1'!#REF!</definedName>
    <definedName name="_q7jmgu53614" localSheetId="0">'[5]wybrane dane finansowe 1'!#REF!</definedName>
    <definedName name="_q7jmgu53614" localSheetId="3">'[5]wybrane dane finansowe 1'!#REF!</definedName>
    <definedName name="_q7jmgu53614" localSheetId="9">'[5]wybrane dane finansowe 1'!#REF!</definedName>
    <definedName name="_q7jmgu53614" localSheetId="15">'[5]wybrane dane finansowe 1'!#REF!</definedName>
    <definedName name="_q7jmgu53614">'[5]wybrane dane finansowe 1'!#REF!</definedName>
    <definedName name="_q7qis350ms" localSheetId="20">'[5]wybrane dane finansowe 1'!#REF!</definedName>
    <definedName name="_q7qis350ms" localSheetId="1">'[5]wybrane dane finansowe 1'!#REF!</definedName>
    <definedName name="_q7qis350ms" localSheetId="4">'[5]wybrane dane finansowe 1'!#REF!</definedName>
    <definedName name="_q7qis350ms" localSheetId="0">'[5]wybrane dane finansowe 1'!#REF!</definedName>
    <definedName name="_q7qis350ms" localSheetId="3">'[5]wybrane dane finansowe 1'!#REF!</definedName>
    <definedName name="_q7qis350ms" localSheetId="9">'[5]wybrane dane finansowe 1'!#REF!</definedName>
    <definedName name="_q7qis350ms" localSheetId="15">'[5]wybrane dane finansowe 1'!#REF!</definedName>
    <definedName name="_q7qis350ms">'[5]wybrane dane finansowe 1'!#REF!</definedName>
    <definedName name="_q7s27v4y22u" localSheetId="20">'[5]wybrane dane finansowe 1'!#REF!</definedName>
    <definedName name="_q7s27v4y22u" localSheetId="1">'[5]wybrane dane finansowe 1'!#REF!</definedName>
    <definedName name="_q7s27v4y22u" localSheetId="4">'[5]wybrane dane finansowe 1'!#REF!</definedName>
    <definedName name="_q7s27v4y22u" localSheetId="0">'[5]wybrane dane finansowe 1'!#REF!</definedName>
    <definedName name="_q7s27v4y22u" localSheetId="3">'[5]wybrane dane finansowe 1'!#REF!</definedName>
    <definedName name="_q7s27v4y22u" localSheetId="9">'[5]wybrane dane finansowe 1'!#REF!</definedName>
    <definedName name="_q7s27v4y22u" localSheetId="15">'[5]wybrane dane finansowe 1'!#REF!</definedName>
    <definedName name="_q7s27v4y22u">'[5]wybrane dane finansowe 1'!#REF!</definedName>
    <definedName name="_q8bd8p4y233" localSheetId="20">'[5]wybrane dane finansowe 1'!#REF!</definedName>
    <definedName name="_q8bd8p4y233" localSheetId="1">'[5]wybrane dane finansowe 1'!#REF!</definedName>
    <definedName name="_q8bd8p4y233" localSheetId="4">'[5]wybrane dane finansowe 1'!#REF!</definedName>
    <definedName name="_q8bd8p4y233" localSheetId="0">'[5]wybrane dane finansowe 1'!#REF!</definedName>
    <definedName name="_q8bd8p4y233" localSheetId="3">'[5]wybrane dane finansowe 1'!#REF!</definedName>
    <definedName name="_q8bd8p4y233" localSheetId="9">'[5]wybrane dane finansowe 1'!#REF!</definedName>
    <definedName name="_q8bd8p4y233" localSheetId="15">'[5]wybrane dane finansowe 1'!#REF!</definedName>
    <definedName name="_q8bd8p4y233">'[5]wybrane dane finansowe 1'!#REF!</definedName>
    <definedName name="_q8fnlg50m1e" localSheetId="20">'[5]wybrane dane finansowe 1'!#REF!</definedName>
    <definedName name="_q8fnlg50m1e" localSheetId="1">'[5]wybrane dane finansowe 1'!#REF!</definedName>
    <definedName name="_q8fnlg50m1e" localSheetId="4">'[5]wybrane dane finansowe 1'!#REF!</definedName>
    <definedName name="_q8fnlg50m1e" localSheetId="0">'[5]wybrane dane finansowe 1'!#REF!</definedName>
    <definedName name="_q8fnlg50m1e" localSheetId="3">'[5]wybrane dane finansowe 1'!#REF!</definedName>
    <definedName name="_q8fnlg50m1e" localSheetId="9">'[5]wybrane dane finansowe 1'!#REF!</definedName>
    <definedName name="_q8fnlg50m1e" localSheetId="15">'[5]wybrane dane finansowe 1'!#REF!</definedName>
    <definedName name="_q8fnlg50m1e">'[5]wybrane dane finansowe 1'!#REF!</definedName>
    <definedName name="_q9wi1c54j1w" localSheetId="20">'[5]wybrane dane finansowe 1'!#REF!</definedName>
    <definedName name="_q9wi1c54j1w" localSheetId="1">'[5]wybrane dane finansowe 1'!#REF!</definedName>
    <definedName name="_q9wi1c54j1w" localSheetId="4">'[5]wybrane dane finansowe 1'!#REF!</definedName>
    <definedName name="_q9wi1c54j1w" localSheetId="0">'[5]wybrane dane finansowe 1'!#REF!</definedName>
    <definedName name="_q9wi1c54j1w" localSheetId="3">'[5]wybrane dane finansowe 1'!#REF!</definedName>
    <definedName name="_q9wi1c54j1w" localSheetId="9">'[5]wybrane dane finansowe 1'!#REF!</definedName>
    <definedName name="_q9wi1c54j1w" localSheetId="15">'[5]wybrane dane finansowe 1'!#REF!</definedName>
    <definedName name="_q9wi1c54j1w">'[5]wybrane dane finansowe 1'!#REF!</definedName>
    <definedName name="_qe61a850mt" localSheetId="20">'[5]wybrane dane finansowe 1'!#REF!</definedName>
    <definedName name="_qe61a850mt" localSheetId="1">'[5]wybrane dane finansowe 1'!#REF!</definedName>
    <definedName name="_qe61a850mt" localSheetId="4">'[5]wybrane dane finansowe 1'!#REF!</definedName>
    <definedName name="_qe61a850mt" localSheetId="0">'[5]wybrane dane finansowe 1'!#REF!</definedName>
    <definedName name="_qe61a850mt" localSheetId="3">'[5]wybrane dane finansowe 1'!#REF!</definedName>
    <definedName name="_qe61a850mt" localSheetId="9">'[5]wybrane dane finansowe 1'!#REF!</definedName>
    <definedName name="_qe61a850mt" localSheetId="15">'[5]wybrane dane finansowe 1'!#REF!</definedName>
    <definedName name="_qe61a850mt">'[5]wybrane dane finansowe 1'!#REF!</definedName>
    <definedName name="_qlgwld50m19" localSheetId="20">'[5]wybrane dane finansowe 1'!#REF!</definedName>
    <definedName name="_qlgwld50m19" localSheetId="1">'[5]wybrane dane finansowe 1'!#REF!</definedName>
    <definedName name="_qlgwld50m19" localSheetId="4">'[5]wybrane dane finansowe 1'!#REF!</definedName>
    <definedName name="_qlgwld50m19" localSheetId="0">'[5]wybrane dane finansowe 1'!#REF!</definedName>
    <definedName name="_qlgwld50m19" localSheetId="3">'[5]wybrane dane finansowe 1'!#REF!</definedName>
    <definedName name="_qlgwld50m19" localSheetId="9">'[5]wybrane dane finansowe 1'!#REF!</definedName>
    <definedName name="_qlgwld50m19" localSheetId="15">'[5]wybrane dane finansowe 1'!#REF!</definedName>
    <definedName name="_qlgwld50m19">'[5]wybrane dane finansowe 1'!#REF!</definedName>
    <definedName name="_qqdrrr507p" localSheetId="20">'[5]wybrane dane finansowe 1'!#REF!</definedName>
    <definedName name="_qqdrrr507p" localSheetId="1">'[5]wybrane dane finansowe 1'!#REF!</definedName>
    <definedName name="_qqdrrr507p" localSheetId="4">'[5]wybrane dane finansowe 1'!#REF!</definedName>
    <definedName name="_qqdrrr507p" localSheetId="0">'[5]wybrane dane finansowe 1'!#REF!</definedName>
    <definedName name="_qqdrrr507p" localSheetId="3">'[5]wybrane dane finansowe 1'!#REF!</definedName>
    <definedName name="_qqdrrr507p" localSheetId="9">'[5]wybrane dane finansowe 1'!#REF!</definedName>
    <definedName name="_qqdrrr507p" localSheetId="15">'[5]wybrane dane finansowe 1'!#REF!</definedName>
    <definedName name="_qqdrrr507p">'[5]wybrane dane finansowe 1'!#REF!</definedName>
    <definedName name="_qsshty5361a" localSheetId="20">'[5]wybrane dane finansowe 1'!#REF!</definedName>
    <definedName name="_qsshty5361a" localSheetId="1">'[5]wybrane dane finansowe 1'!#REF!</definedName>
    <definedName name="_qsshty5361a" localSheetId="4">'[5]wybrane dane finansowe 1'!#REF!</definedName>
    <definedName name="_qsshty5361a" localSheetId="0">'[5]wybrane dane finansowe 1'!#REF!</definedName>
    <definedName name="_qsshty5361a" localSheetId="3">'[5]wybrane dane finansowe 1'!#REF!</definedName>
    <definedName name="_qsshty5361a" localSheetId="9">'[5]wybrane dane finansowe 1'!#REF!</definedName>
    <definedName name="_qsshty5361a" localSheetId="15">'[5]wybrane dane finansowe 1'!#REF!</definedName>
    <definedName name="_qsshty5361a">'[5]wybrane dane finansowe 1'!#REF!</definedName>
    <definedName name="_qwczsh50724" localSheetId="20">'[5]wybrane dane finansowe 1'!#REF!</definedName>
    <definedName name="_qwczsh50724" localSheetId="1">'[5]wybrane dane finansowe 1'!#REF!</definedName>
    <definedName name="_qwczsh50724" localSheetId="4">'[5]wybrane dane finansowe 1'!#REF!</definedName>
    <definedName name="_qwczsh50724" localSheetId="0">'[5]wybrane dane finansowe 1'!#REF!</definedName>
    <definedName name="_qwczsh50724" localSheetId="3">'[5]wybrane dane finansowe 1'!#REF!</definedName>
    <definedName name="_qwczsh50724" localSheetId="9">'[5]wybrane dane finansowe 1'!#REF!</definedName>
    <definedName name="_qwczsh50724" localSheetId="15">'[5]wybrane dane finansowe 1'!#REF!</definedName>
    <definedName name="_qwczsh50724">'[5]wybrane dane finansowe 1'!#REF!</definedName>
    <definedName name="_qz3r6h53q27" localSheetId="20">'[5]wybrane dane finansowe 1'!#REF!</definedName>
    <definedName name="_qz3r6h53q27" localSheetId="1">'[5]wybrane dane finansowe 1'!#REF!</definedName>
    <definedName name="_qz3r6h53q27" localSheetId="4">'[5]wybrane dane finansowe 1'!#REF!</definedName>
    <definedName name="_qz3r6h53q27" localSheetId="0">'[5]wybrane dane finansowe 1'!#REF!</definedName>
    <definedName name="_qz3r6h53q27" localSheetId="3">'[5]wybrane dane finansowe 1'!#REF!</definedName>
    <definedName name="_qz3r6h53q27" localSheetId="9">'[5]wybrane dane finansowe 1'!#REF!</definedName>
    <definedName name="_qz3r6h53q27" localSheetId="15">'[5]wybrane dane finansowe 1'!#REF!</definedName>
    <definedName name="_qz3r6h53q27">'[5]wybrane dane finansowe 1'!#REF!</definedName>
    <definedName name="_qzxmve4y224" localSheetId="20">'[5]wybrane dane finansowe 1'!#REF!</definedName>
    <definedName name="_qzxmve4y224" localSheetId="1">'[5]wybrane dane finansowe 1'!#REF!</definedName>
    <definedName name="_qzxmve4y224" localSheetId="4">'[5]wybrane dane finansowe 1'!#REF!</definedName>
    <definedName name="_qzxmve4y224" localSheetId="0">'[5]wybrane dane finansowe 1'!#REF!</definedName>
    <definedName name="_qzxmve4y224" localSheetId="3">'[5]wybrane dane finansowe 1'!#REF!</definedName>
    <definedName name="_qzxmve4y224" localSheetId="9">'[5]wybrane dane finansowe 1'!#REF!</definedName>
    <definedName name="_qzxmve4y224" localSheetId="15">'[5]wybrane dane finansowe 1'!#REF!</definedName>
    <definedName name="_qzxmve4y224">'[5]wybrane dane finansowe 1'!#REF!</definedName>
    <definedName name="_r0krnn53618" localSheetId="20">'[5]wybrane dane finansowe 1'!#REF!</definedName>
    <definedName name="_r0krnn53618" localSheetId="1">'[5]wybrane dane finansowe 1'!#REF!</definedName>
    <definedName name="_r0krnn53618" localSheetId="4">'[5]wybrane dane finansowe 1'!#REF!</definedName>
    <definedName name="_r0krnn53618" localSheetId="0">'[5]wybrane dane finansowe 1'!#REF!</definedName>
    <definedName name="_r0krnn53618" localSheetId="3">'[5]wybrane dane finansowe 1'!#REF!</definedName>
    <definedName name="_r0krnn53618" localSheetId="9">'[5]wybrane dane finansowe 1'!#REF!</definedName>
    <definedName name="_r0krnn53618" localSheetId="15">'[5]wybrane dane finansowe 1'!#REF!</definedName>
    <definedName name="_r0krnn53618">'[5]wybrane dane finansowe 1'!#REF!</definedName>
    <definedName name="_r2arfr4zlm" localSheetId="20">'[5]wybrane dane finansowe 1'!#REF!</definedName>
    <definedName name="_r2arfr4zlm" localSheetId="1">'[5]wybrane dane finansowe 1'!#REF!</definedName>
    <definedName name="_r2arfr4zlm" localSheetId="4">'[5]wybrane dane finansowe 1'!#REF!</definedName>
    <definedName name="_r2arfr4zlm" localSheetId="0">'[5]wybrane dane finansowe 1'!#REF!</definedName>
    <definedName name="_r2arfr4zlm" localSheetId="3">'[5]wybrane dane finansowe 1'!#REF!</definedName>
    <definedName name="_r2arfr4zlm" localSheetId="9">'[5]wybrane dane finansowe 1'!#REF!</definedName>
    <definedName name="_r2arfr4zlm" localSheetId="15">'[5]wybrane dane finansowe 1'!#REF!</definedName>
    <definedName name="_r2arfr4zlm">'[5]wybrane dane finansowe 1'!#REF!</definedName>
    <definedName name="_r2icwl507c" localSheetId="20">'[5]wybrane dane finansowe 1'!#REF!</definedName>
    <definedName name="_r2icwl507c" localSheetId="1">'[5]wybrane dane finansowe 1'!#REF!</definedName>
    <definedName name="_r2icwl507c" localSheetId="4">'[5]wybrane dane finansowe 1'!#REF!</definedName>
    <definedName name="_r2icwl507c" localSheetId="0">'[5]wybrane dane finansowe 1'!#REF!</definedName>
    <definedName name="_r2icwl507c" localSheetId="3">'[5]wybrane dane finansowe 1'!#REF!</definedName>
    <definedName name="_r2icwl507c" localSheetId="9">'[5]wybrane dane finansowe 1'!#REF!</definedName>
    <definedName name="_r2icwl507c" localSheetId="15">'[5]wybrane dane finansowe 1'!#REF!</definedName>
    <definedName name="_r2icwl507c">'[5]wybrane dane finansowe 1'!#REF!</definedName>
    <definedName name="_r3bpwa4y238" localSheetId="20">'[5]wybrane dane finansowe 1'!#REF!</definedName>
    <definedName name="_r3bpwa4y238" localSheetId="1">'[5]wybrane dane finansowe 1'!#REF!</definedName>
    <definedName name="_r3bpwa4y238" localSheetId="4">'[5]wybrane dane finansowe 1'!#REF!</definedName>
    <definedName name="_r3bpwa4y238" localSheetId="0">'[5]wybrane dane finansowe 1'!#REF!</definedName>
    <definedName name="_r3bpwa4y238" localSheetId="3">'[5]wybrane dane finansowe 1'!#REF!</definedName>
    <definedName name="_r3bpwa4y238" localSheetId="9">'[5]wybrane dane finansowe 1'!#REF!</definedName>
    <definedName name="_r3bpwa4y238" localSheetId="15">'[5]wybrane dane finansowe 1'!#REF!</definedName>
    <definedName name="_r3bpwa4y238">'[5]wybrane dane finansowe 1'!#REF!</definedName>
    <definedName name="_r4b84i5071h" localSheetId="20">'[5]wybrane dane finansowe 1'!#REF!</definedName>
    <definedName name="_r4b84i5071h" localSheetId="1">'[5]wybrane dane finansowe 1'!#REF!</definedName>
    <definedName name="_r4b84i5071h" localSheetId="4">'[5]wybrane dane finansowe 1'!#REF!</definedName>
    <definedName name="_r4b84i5071h" localSheetId="0">'[5]wybrane dane finansowe 1'!#REF!</definedName>
    <definedName name="_r4b84i5071h" localSheetId="3">'[5]wybrane dane finansowe 1'!#REF!</definedName>
    <definedName name="_r4b84i5071h" localSheetId="9">'[5]wybrane dane finansowe 1'!#REF!</definedName>
    <definedName name="_r4b84i5071h" localSheetId="15">'[5]wybrane dane finansowe 1'!#REF!</definedName>
    <definedName name="_r4b84i5071h">'[5]wybrane dane finansowe 1'!#REF!</definedName>
    <definedName name="_r4jgui50mg" localSheetId="20">'[5]wybrane dane finansowe 1'!#REF!</definedName>
    <definedName name="_r4jgui50mg" localSheetId="1">'[5]wybrane dane finansowe 1'!#REF!</definedName>
    <definedName name="_r4jgui50mg" localSheetId="4">'[5]wybrane dane finansowe 1'!#REF!</definedName>
    <definedName name="_r4jgui50mg" localSheetId="0">'[5]wybrane dane finansowe 1'!#REF!</definedName>
    <definedName name="_r4jgui50mg" localSheetId="3">'[5]wybrane dane finansowe 1'!#REF!</definedName>
    <definedName name="_r4jgui50mg" localSheetId="9">'[5]wybrane dane finansowe 1'!#REF!</definedName>
    <definedName name="_r4jgui50mg" localSheetId="15">'[5]wybrane dane finansowe 1'!#REF!</definedName>
    <definedName name="_r4jgui50mg">'[5]wybrane dane finansowe 1'!#REF!</definedName>
    <definedName name="_r8nq8h4x99" localSheetId="20">#REF!</definedName>
    <definedName name="_r8nq8h4x99" localSheetId="1">#REF!</definedName>
    <definedName name="_r8nq8h4x99" localSheetId="3">#REF!</definedName>
    <definedName name="_r8nq8h4x99" localSheetId="9">#REF!</definedName>
    <definedName name="_r8nq8h4x99">#REF!</definedName>
    <definedName name="_RAI1" localSheetId="20">#REF!</definedName>
    <definedName name="_RAI1" localSheetId="1">#REF!</definedName>
    <definedName name="_RAI1" localSheetId="3">#REF!</definedName>
    <definedName name="_RAI1" localSheetId="9">#REF!</definedName>
    <definedName name="_RAI1">#REF!</definedName>
    <definedName name="_RAI2" localSheetId="20">#REF!</definedName>
    <definedName name="_RAI2" localSheetId="1">#REF!</definedName>
    <definedName name="_RAI2" localSheetId="3">#REF!</definedName>
    <definedName name="_RAI2" localSheetId="9">#REF!</definedName>
    <definedName name="_RAI2">#REF!</definedName>
    <definedName name="_rccchj53q2m" localSheetId="20">'[5]wybrane dane finansowe 1'!#REF!</definedName>
    <definedName name="_rccchj53q2m" localSheetId="1">'[5]wybrane dane finansowe 1'!#REF!</definedName>
    <definedName name="_rccchj53q2m" localSheetId="4">'[5]wybrane dane finansowe 1'!#REF!</definedName>
    <definedName name="_rccchj53q2m" localSheetId="0">'[5]wybrane dane finansowe 1'!#REF!</definedName>
    <definedName name="_rccchj53q2m" localSheetId="3">'[5]wybrane dane finansowe 1'!#REF!</definedName>
    <definedName name="_rccchj53q2m" localSheetId="9">'[5]wybrane dane finansowe 1'!#REF!</definedName>
    <definedName name="_rccchj53q2m" localSheetId="15">'[5]wybrane dane finansowe 1'!#REF!</definedName>
    <definedName name="_rccchj53q2m">'[5]wybrane dane finansowe 1'!#REF!</definedName>
    <definedName name="_rcdsvd51825" localSheetId="20">'[5]wybrane dane finansowe 1'!#REF!</definedName>
    <definedName name="_rcdsvd51825" localSheetId="1">'[5]wybrane dane finansowe 1'!#REF!</definedName>
    <definedName name="_rcdsvd51825" localSheetId="4">'[5]wybrane dane finansowe 1'!#REF!</definedName>
    <definedName name="_rcdsvd51825" localSheetId="0">'[5]wybrane dane finansowe 1'!#REF!</definedName>
    <definedName name="_rcdsvd51825" localSheetId="3">'[5]wybrane dane finansowe 1'!#REF!</definedName>
    <definedName name="_rcdsvd51825" localSheetId="9">'[5]wybrane dane finansowe 1'!#REF!</definedName>
    <definedName name="_rcdsvd51825" localSheetId="15">'[5]wybrane dane finansowe 1'!#REF!</definedName>
    <definedName name="_rcdsvd51825">'[5]wybrane dane finansowe 1'!#REF!</definedName>
    <definedName name="_rcuonc5072u" localSheetId="20">'[5]wybrane dane finansowe 1'!#REF!</definedName>
    <definedName name="_rcuonc5072u" localSheetId="1">'[5]wybrane dane finansowe 1'!#REF!</definedName>
    <definedName name="_rcuonc5072u" localSheetId="4">'[5]wybrane dane finansowe 1'!#REF!</definedName>
    <definedName name="_rcuonc5072u" localSheetId="0">'[5]wybrane dane finansowe 1'!#REF!</definedName>
    <definedName name="_rcuonc5072u" localSheetId="3">'[5]wybrane dane finansowe 1'!#REF!</definedName>
    <definedName name="_rcuonc5072u" localSheetId="9">'[5]wybrane dane finansowe 1'!#REF!</definedName>
    <definedName name="_rcuonc5072u" localSheetId="15">'[5]wybrane dane finansowe 1'!#REF!</definedName>
    <definedName name="_rcuonc5072u">'[5]wybrane dane finansowe 1'!#REF!</definedName>
    <definedName name="_rfg0jc51pj" localSheetId="20">'[5]wybrane dane finansowe 1'!#REF!</definedName>
    <definedName name="_rfg0jc51pj" localSheetId="1">'[5]wybrane dane finansowe 1'!#REF!</definedName>
    <definedName name="_rfg0jc51pj" localSheetId="4">'[5]wybrane dane finansowe 1'!#REF!</definedName>
    <definedName name="_rfg0jc51pj" localSheetId="0">'[5]wybrane dane finansowe 1'!#REF!</definedName>
    <definedName name="_rfg0jc51pj" localSheetId="3">'[5]wybrane dane finansowe 1'!#REF!</definedName>
    <definedName name="_rfg0jc51pj" localSheetId="9">'[5]wybrane dane finansowe 1'!#REF!</definedName>
    <definedName name="_rfg0jc51pj" localSheetId="15">'[5]wybrane dane finansowe 1'!#REF!</definedName>
    <definedName name="_rfg0jc51pj">'[5]wybrane dane finansowe 1'!#REF!</definedName>
    <definedName name="_rgodgm54jx" localSheetId="20">'[5]wybrane dane finansowe 1'!#REF!</definedName>
    <definedName name="_rgodgm54jx" localSheetId="1">'[5]wybrane dane finansowe 1'!#REF!</definedName>
    <definedName name="_rgodgm54jx" localSheetId="4">'[5]wybrane dane finansowe 1'!#REF!</definedName>
    <definedName name="_rgodgm54jx" localSheetId="0">'[5]wybrane dane finansowe 1'!#REF!</definedName>
    <definedName name="_rgodgm54jx" localSheetId="3">'[5]wybrane dane finansowe 1'!#REF!</definedName>
    <definedName name="_rgodgm54jx" localSheetId="9">'[5]wybrane dane finansowe 1'!#REF!</definedName>
    <definedName name="_rgodgm54jx" localSheetId="15">'[5]wybrane dane finansowe 1'!#REF!</definedName>
    <definedName name="_rgodgm54jx">'[5]wybrane dane finansowe 1'!#REF!</definedName>
    <definedName name="_rh7rzp54j1t" localSheetId="20">'[5]wybrane dane finansowe 1'!#REF!</definedName>
    <definedName name="_rh7rzp54j1t" localSheetId="1">'[5]wybrane dane finansowe 1'!#REF!</definedName>
    <definedName name="_rh7rzp54j1t" localSheetId="4">'[5]wybrane dane finansowe 1'!#REF!</definedName>
    <definedName name="_rh7rzp54j1t" localSheetId="0">'[5]wybrane dane finansowe 1'!#REF!</definedName>
    <definedName name="_rh7rzp54j1t" localSheetId="3">'[5]wybrane dane finansowe 1'!#REF!</definedName>
    <definedName name="_rh7rzp54j1t" localSheetId="9">'[5]wybrane dane finansowe 1'!#REF!</definedName>
    <definedName name="_rh7rzp54j1t" localSheetId="15">'[5]wybrane dane finansowe 1'!#REF!</definedName>
    <definedName name="_rh7rzp54j1t">'[5]wybrane dane finansowe 1'!#REF!</definedName>
    <definedName name="_rh9oj153617" localSheetId="20">'[5]wybrane dane finansowe 1'!#REF!</definedName>
    <definedName name="_rh9oj153617" localSheetId="1">'[5]wybrane dane finansowe 1'!#REF!</definedName>
    <definedName name="_rh9oj153617" localSheetId="4">'[5]wybrane dane finansowe 1'!#REF!</definedName>
    <definedName name="_rh9oj153617" localSheetId="0">'[5]wybrane dane finansowe 1'!#REF!</definedName>
    <definedName name="_rh9oj153617" localSheetId="3">'[5]wybrane dane finansowe 1'!#REF!</definedName>
    <definedName name="_rh9oj153617" localSheetId="9">'[5]wybrane dane finansowe 1'!#REF!</definedName>
    <definedName name="_rh9oj153617" localSheetId="15">'[5]wybrane dane finansowe 1'!#REF!</definedName>
    <definedName name="_rh9oj153617">'[5]wybrane dane finansowe 1'!#REF!</definedName>
    <definedName name="_rhv2t450m2g" localSheetId="20">'[5]wybrane dane finansowe 1'!#REF!</definedName>
    <definedName name="_rhv2t450m2g" localSheetId="1">'[5]wybrane dane finansowe 1'!#REF!</definedName>
    <definedName name="_rhv2t450m2g" localSheetId="4">'[5]wybrane dane finansowe 1'!#REF!</definedName>
    <definedName name="_rhv2t450m2g" localSheetId="0">'[5]wybrane dane finansowe 1'!#REF!</definedName>
    <definedName name="_rhv2t450m2g" localSheetId="3">'[5]wybrane dane finansowe 1'!#REF!</definedName>
    <definedName name="_rhv2t450m2g" localSheetId="9">'[5]wybrane dane finansowe 1'!#REF!</definedName>
    <definedName name="_rhv2t450m2g" localSheetId="15">'[5]wybrane dane finansowe 1'!#REF!</definedName>
    <definedName name="_rhv2t450m2g">'[5]wybrane dane finansowe 1'!#REF!</definedName>
    <definedName name="_ri5t105071w" localSheetId="20">'[5]wybrane dane finansowe 1'!#REF!</definedName>
    <definedName name="_ri5t105071w" localSheetId="1">'[5]wybrane dane finansowe 1'!#REF!</definedName>
    <definedName name="_ri5t105071w" localSheetId="4">'[5]wybrane dane finansowe 1'!#REF!</definedName>
    <definedName name="_ri5t105071w" localSheetId="0">'[5]wybrane dane finansowe 1'!#REF!</definedName>
    <definedName name="_ri5t105071w" localSheetId="3">'[5]wybrane dane finansowe 1'!#REF!</definedName>
    <definedName name="_ri5t105071w" localSheetId="9">'[5]wybrane dane finansowe 1'!#REF!</definedName>
    <definedName name="_ri5t105071w" localSheetId="15">'[5]wybrane dane finansowe 1'!#REF!</definedName>
    <definedName name="_ri5t105071w">'[5]wybrane dane finansowe 1'!#REF!</definedName>
    <definedName name="_rjtt5q53611" localSheetId="20">'[5]wybrane dane finansowe 1'!#REF!</definedName>
    <definedName name="_rjtt5q53611" localSheetId="1">'[5]wybrane dane finansowe 1'!#REF!</definedName>
    <definedName name="_rjtt5q53611" localSheetId="4">'[5]wybrane dane finansowe 1'!#REF!</definedName>
    <definedName name="_rjtt5q53611" localSheetId="0">'[5]wybrane dane finansowe 1'!#REF!</definedName>
    <definedName name="_rjtt5q53611" localSheetId="3">'[5]wybrane dane finansowe 1'!#REF!</definedName>
    <definedName name="_rjtt5q53611" localSheetId="9">'[5]wybrane dane finansowe 1'!#REF!</definedName>
    <definedName name="_rjtt5q53611" localSheetId="15">'[5]wybrane dane finansowe 1'!#REF!</definedName>
    <definedName name="_rjtt5q53611">'[5]wybrane dane finansowe 1'!#REF!</definedName>
    <definedName name="_rk9sex4yso" localSheetId="20">'[5]wybrane dane finansowe 1'!#REF!</definedName>
    <definedName name="_rk9sex4yso" localSheetId="1">'[5]wybrane dane finansowe 1'!#REF!</definedName>
    <definedName name="_rk9sex4yso" localSheetId="4">'[5]wybrane dane finansowe 1'!#REF!</definedName>
    <definedName name="_rk9sex4yso" localSheetId="0">'[5]wybrane dane finansowe 1'!#REF!</definedName>
    <definedName name="_rk9sex4yso" localSheetId="3">'[5]wybrane dane finansowe 1'!#REF!</definedName>
    <definedName name="_rk9sex4yso" localSheetId="9">'[5]wybrane dane finansowe 1'!#REF!</definedName>
    <definedName name="_rk9sex4yso" localSheetId="15">'[5]wybrane dane finansowe 1'!#REF!</definedName>
    <definedName name="_rk9sex4yso">'[5]wybrane dane finansowe 1'!#REF!</definedName>
    <definedName name="_rlqh6v53qx" localSheetId="20">'[5]wybrane dane finansowe 1'!#REF!</definedName>
    <definedName name="_rlqh6v53qx" localSheetId="1">'[5]wybrane dane finansowe 1'!#REF!</definedName>
    <definedName name="_rlqh6v53qx" localSheetId="4">'[5]wybrane dane finansowe 1'!#REF!</definedName>
    <definedName name="_rlqh6v53qx" localSheetId="0">'[5]wybrane dane finansowe 1'!#REF!</definedName>
    <definedName name="_rlqh6v53qx" localSheetId="3">'[5]wybrane dane finansowe 1'!#REF!</definedName>
    <definedName name="_rlqh6v53qx" localSheetId="9">'[5]wybrane dane finansowe 1'!#REF!</definedName>
    <definedName name="_rlqh6v53qx" localSheetId="15">'[5]wybrane dane finansowe 1'!#REF!</definedName>
    <definedName name="_rlqh6v53qx">'[5]wybrane dane finansowe 1'!#REF!</definedName>
    <definedName name="_roxh214zl1l" localSheetId="20">'[5]wybrane dane finansowe 1'!#REF!</definedName>
    <definedName name="_roxh214zl1l" localSheetId="1">'[5]wybrane dane finansowe 1'!#REF!</definedName>
    <definedName name="_roxh214zl1l" localSheetId="4">'[5]wybrane dane finansowe 1'!#REF!</definedName>
    <definedName name="_roxh214zl1l" localSheetId="0">'[5]wybrane dane finansowe 1'!#REF!</definedName>
    <definedName name="_roxh214zl1l" localSheetId="3">'[5]wybrane dane finansowe 1'!#REF!</definedName>
    <definedName name="_roxh214zl1l" localSheetId="9">'[5]wybrane dane finansowe 1'!#REF!</definedName>
    <definedName name="_roxh214zl1l" localSheetId="15">'[5]wybrane dane finansowe 1'!#REF!</definedName>
    <definedName name="_roxh214zl1l">'[5]wybrane dane finansowe 1'!#REF!</definedName>
    <definedName name="_rrz35t5071l" localSheetId="20">'[5]wybrane dane finansowe 1'!#REF!</definedName>
    <definedName name="_rrz35t5071l" localSheetId="1">'[5]wybrane dane finansowe 1'!#REF!</definedName>
    <definedName name="_rrz35t5071l" localSheetId="4">'[5]wybrane dane finansowe 1'!#REF!</definedName>
    <definedName name="_rrz35t5071l" localSheetId="0">'[5]wybrane dane finansowe 1'!#REF!</definedName>
    <definedName name="_rrz35t5071l" localSheetId="3">'[5]wybrane dane finansowe 1'!#REF!</definedName>
    <definedName name="_rrz35t5071l" localSheetId="9">'[5]wybrane dane finansowe 1'!#REF!</definedName>
    <definedName name="_rrz35t5071l" localSheetId="15">'[5]wybrane dane finansowe 1'!#REF!</definedName>
    <definedName name="_rrz35t5071l">'[5]wybrane dane finansowe 1'!#REF!</definedName>
    <definedName name="_rsse0j518u" localSheetId="20">'[5]wybrane dane finansowe 1'!#REF!</definedName>
    <definedName name="_rsse0j518u" localSheetId="1">'[5]wybrane dane finansowe 1'!#REF!</definedName>
    <definedName name="_rsse0j518u" localSheetId="4">'[5]wybrane dane finansowe 1'!#REF!</definedName>
    <definedName name="_rsse0j518u" localSheetId="0">'[5]wybrane dane finansowe 1'!#REF!</definedName>
    <definedName name="_rsse0j518u" localSheetId="3">'[5]wybrane dane finansowe 1'!#REF!</definedName>
    <definedName name="_rsse0j518u" localSheetId="9">'[5]wybrane dane finansowe 1'!#REF!</definedName>
    <definedName name="_rsse0j518u" localSheetId="15">'[5]wybrane dane finansowe 1'!#REF!</definedName>
    <definedName name="_rsse0j518u">'[5]wybrane dane finansowe 1'!#REF!</definedName>
    <definedName name="_rt50sx5071r" localSheetId="20">'[5]wybrane dane finansowe 1'!#REF!</definedName>
    <definedName name="_rt50sx5071r" localSheetId="1">'[5]wybrane dane finansowe 1'!#REF!</definedName>
    <definedName name="_rt50sx5071r" localSheetId="4">'[5]wybrane dane finansowe 1'!#REF!</definedName>
    <definedName name="_rt50sx5071r" localSheetId="0">'[5]wybrane dane finansowe 1'!#REF!</definedName>
    <definedName name="_rt50sx5071r" localSheetId="3">'[5]wybrane dane finansowe 1'!#REF!</definedName>
    <definedName name="_rt50sx5071r" localSheetId="9">'[5]wybrane dane finansowe 1'!#REF!</definedName>
    <definedName name="_rt50sx5071r" localSheetId="15">'[5]wybrane dane finansowe 1'!#REF!</definedName>
    <definedName name="_rt50sx5071r">'[5]wybrane dane finansowe 1'!#REF!</definedName>
    <definedName name="_rttx5q4zlx" localSheetId="20">'[5]wybrane dane finansowe 1'!#REF!</definedName>
    <definedName name="_rttx5q4zlx" localSheetId="1">'[5]wybrane dane finansowe 1'!#REF!</definedName>
    <definedName name="_rttx5q4zlx" localSheetId="4">'[5]wybrane dane finansowe 1'!#REF!</definedName>
    <definedName name="_rttx5q4zlx" localSheetId="0">'[5]wybrane dane finansowe 1'!#REF!</definedName>
    <definedName name="_rttx5q4zlx" localSheetId="3">'[5]wybrane dane finansowe 1'!#REF!</definedName>
    <definedName name="_rttx5q4zlx" localSheetId="9">'[5]wybrane dane finansowe 1'!#REF!</definedName>
    <definedName name="_rttx5q4zlx" localSheetId="15">'[5]wybrane dane finansowe 1'!#REF!</definedName>
    <definedName name="_rttx5q4zlx">'[5]wybrane dane finansowe 1'!#REF!</definedName>
    <definedName name="_rvmteg50m2v" localSheetId="20">'[5]wybrane dane finansowe 1'!#REF!</definedName>
    <definedName name="_rvmteg50m2v" localSheetId="1">'[5]wybrane dane finansowe 1'!#REF!</definedName>
    <definedName name="_rvmteg50m2v" localSheetId="4">'[5]wybrane dane finansowe 1'!#REF!</definedName>
    <definedName name="_rvmteg50m2v" localSheetId="0">'[5]wybrane dane finansowe 1'!#REF!</definedName>
    <definedName name="_rvmteg50m2v" localSheetId="3">'[5]wybrane dane finansowe 1'!#REF!</definedName>
    <definedName name="_rvmteg50m2v" localSheetId="9">'[5]wybrane dane finansowe 1'!#REF!</definedName>
    <definedName name="_rvmteg50m2v" localSheetId="15">'[5]wybrane dane finansowe 1'!#REF!</definedName>
    <definedName name="_rvmteg50m2v">'[5]wybrane dane finansowe 1'!#REF!</definedName>
    <definedName name="_rwuufy536r" localSheetId="20">'[5]wybrane dane finansowe 1'!#REF!</definedName>
    <definedName name="_rwuufy536r" localSheetId="1">'[5]wybrane dane finansowe 1'!#REF!</definedName>
    <definedName name="_rwuufy536r" localSheetId="4">'[5]wybrane dane finansowe 1'!#REF!</definedName>
    <definedName name="_rwuufy536r" localSheetId="0">'[5]wybrane dane finansowe 1'!#REF!</definedName>
    <definedName name="_rwuufy536r" localSheetId="3">'[5]wybrane dane finansowe 1'!#REF!</definedName>
    <definedName name="_rwuufy536r" localSheetId="9">'[5]wybrane dane finansowe 1'!#REF!</definedName>
    <definedName name="_rwuufy536r" localSheetId="15">'[5]wybrane dane finansowe 1'!#REF!</definedName>
    <definedName name="_rwuufy536r">'[5]wybrane dane finansowe 1'!#REF!</definedName>
    <definedName name="_rymqde54j1u" localSheetId="20">'[5]wybrane dane finansowe 1'!#REF!</definedName>
    <definedName name="_rymqde54j1u" localSheetId="1">'[5]wybrane dane finansowe 1'!#REF!</definedName>
    <definedName name="_rymqde54j1u" localSheetId="4">'[5]wybrane dane finansowe 1'!#REF!</definedName>
    <definedName name="_rymqde54j1u" localSheetId="0">'[5]wybrane dane finansowe 1'!#REF!</definedName>
    <definedName name="_rymqde54j1u" localSheetId="3">'[5]wybrane dane finansowe 1'!#REF!</definedName>
    <definedName name="_rymqde54j1u" localSheetId="9">'[5]wybrane dane finansowe 1'!#REF!</definedName>
    <definedName name="_rymqde54j1u" localSheetId="15">'[5]wybrane dane finansowe 1'!#REF!</definedName>
    <definedName name="_rymqde54j1u">'[5]wybrane dane finansowe 1'!#REF!</definedName>
    <definedName name="_rz9dqm4y21v" localSheetId="20">'[5]wybrane dane finansowe 1'!#REF!</definedName>
    <definedName name="_rz9dqm4y21v" localSheetId="1">'[5]wybrane dane finansowe 1'!#REF!</definedName>
    <definedName name="_rz9dqm4y21v" localSheetId="4">'[5]wybrane dane finansowe 1'!#REF!</definedName>
    <definedName name="_rz9dqm4y21v" localSheetId="0">'[5]wybrane dane finansowe 1'!#REF!</definedName>
    <definedName name="_rz9dqm4y21v" localSheetId="3">'[5]wybrane dane finansowe 1'!#REF!</definedName>
    <definedName name="_rz9dqm4y21v" localSheetId="9">'[5]wybrane dane finansowe 1'!#REF!</definedName>
    <definedName name="_rz9dqm4y21v" localSheetId="15">'[5]wybrane dane finansowe 1'!#REF!</definedName>
    <definedName name="_rz9dqm4y21v">'[5]wybrane dane finansowe 1'!#REF!</definedName>
    <definedName name="_s06enm54j2i" localSheetId="20">'[5]wybrane dane finansowe 1'!#REF!</definedName>
    <definedName name="_s06enm54j2i" localSheetId="1">'[5]wybrane dane finansowe 1'!#REF!</definedName>
    <definedName name="_s06enm54j2i" localSheetId="4">'[5]wybrane dane finansowe 1'!#REF!</definedName>
    <definedName name="_s06enm54j2i" localSheetId="0">'[5]wybrane dane finansowe 1'!#REF!</definedName>
    <definedName name="_s06enm54j2i" localSheetId="3">'[5]wybrane dane finansowe 1'!#REF!</definedName>
    <definedName name="_s06enm54j2i" localSheetId="9">'[5]wybrane dane finansowe 1'!#REF!</definedName>
    <definedName name="_s06enm54j2i" localSheetId="15">'[5]wybrane dane finansowe 1'!#REF!</definedName>
    <definedName name="_s06enm54j2i">'[5]wybrane dane finansowe 1'!#REF!</definedName>
    <definedName name="_s4a7925181x" localSheetId="20">'[5]wybrane dane finansowe 1'!#REF!</definedName>
    <definedName name="_s4a7925181x" localSheetId="1">'[5]wybrane dane finansowe 1'!#REF!</definedName>
    <definedName name="_s4a7925181x" localSheetId="4">'[5]wybrane dane finansowe 1'!#REF!</definedName>
    <definedName name="_s4a7925181x" localSheetId="0">'[5]wybrane dane finansowe 1'!#REF!</definedName>
    <definedName name="_s4a7925181x" localSheetId="3">'[5]wybrane dane finansowe 1'!#REF!</definedName>
    <definedName name="_s4a7925181x" localSheetId="9">'[5]wybrane dane finansowe 1'!#REF!</definedName>
    <definedName name="_s4a7925181x" localSheetId="15">'[5]wybrane dane finansowe 1'!#REF!</definedName>
    <definedName name="_s4a7925181x">'[5]wybrane dane finansowe 1'!#REF!</definedName>
    <definedName name="_s8tju9518a" localSheetId="20">'[5]wybrane dane finansowe 1'!#REF!</definedName>
    <definedName name="_s8tju9518a" localSheetId="1">'[5]wybrane dane finansowe 1'!#REF!</definedName>
    <definedName name="_s8tju9518a" localSheetId="4">'[5]wybrane dane finansowe 1'!#REF!</definedName>
    <definedName name="_s8tju9518a" localSheetId="0">'[5]wybrane dane finansowe 1'!#REF!</definedName>
    <definedName name="_s8tju9518a" localSheetId="3">'[5]wybrane dane finansowe 1'!#REF!</definedName>
    <definedName name="_s8tju9518a" localSheetId="9">'[5]wybrane dane finansowe 1'!#REF!</definedName>
    <definedName name="_s8tju9518a" localSheetId="15">'[5]wybrane dane finansowe 1'!#REF!</definedName>
    <definedName name="_s8tju9518a">'[5]wybrane dane finansowe 1'!#REF!</definedName>
    <definedName name="_scn1" localSheetId="20">#REF!</definedName>
    <definedName name="_scn1" localSheetId="1">#REF!</definedName>
    <definedName name="_scn1" localSheetId="3">#REF!</definedName>
    <definedName name="_scn1" localSheetId="9">#REF!</definedName>
    <definedName name="_scn1">#REF!</definedName>
    <definedName name="_se047f53q1d" localSheetId="20">'[5]wybrane dane finansowe 1'!#REF!</definedName>
    <definedName name="_se047f53q1d" localSheetId="1">'[5]wybrane dane finansowe 1'!#REF!</definedName>
    <definedName name="_se047f53q1d" localSheetId="4">'[5]wybrane dane finansowe 1'!#REF!</definedName>
    <definedName name="_se047f53q1d" localSheetId="0">'[5]wybrane dane finansowe 1'!#REF!</definedName>
    <definedName name="_se047f53q1d" localSheetId="3">'[5]wybrane dane finansowe 1'!#REF!</definedName>
    <definedName name="_se047f53q1d" localSheetId="9">'[5]wybrane dane finansowe 1'!#REF!</definedName>
    <definedName name="_se047f53q1d" localSheetId="15">'[5]wybrane dane finansowe 1'!#REF!</definedName>
    <definedName name="_se047f53q1d">'[5]wybrane dane finansowe 1'!#REF!</definedName>
    <definedName name="_se0jzs4y22d" localSheetId="20">'[5]wybrane dane finansowe 1'!#REF!</definedName>
    <definedName name="_se0jzs4y22d" localSheetId="1">'[5]wybrane dane finansowe 1'!#REF!</definedName>
    <definedName name="_se0jzs4y22d" localSheetId="4">'[5]wybrane dane finansowe 1'!#REF!</definedName>
    <definedName name="_se0jzs4y22d" localSheetId="0">'[5]wybrane dane finansowe 1'!#REF!</definedName>
    <definedName name="_se0jzs4y22d" localSheetId="3">'[5]wybrane dane finansowe 1'!#REF!</definedName>
    <definedName name="_se0jzs4y22d" localSheetId="9">'[5]wybrane dane finansowe 1'!#REF!</definedName>
    <definedName name="_se0jzs4y22d" localSheetId="15">'[5]wybrane dane finansowe 1'!#REF!</definedName>
    <definedName name="_se0jzs4y22d">'[5]wybrane dane finansowe 1'!#REF!</definedName>
    <definedName name="_sf8q8254j2g" localSheetId="20">'[5]wybrane dane finansowe 1'!#REF!</definedName>
    <definedName name="_sf8q8254j2g" localSheetId="1">'[5]wybrane dane finansowe 1'!#REF!</definedName>
    <definedName name="_sf8q8254j2g" localSheetId="4">'[5]wybrane dane finansowe 1'!#REF!</definedName>
    <definedName name="_sf8q8254j2g" localSheetId="0">'[5]wybrane dane finansowe 1'!#REF!</definedName>
    <definedName name="_sf8q8254j2g" localSheetId="3">'[5]wybrane dane finansowe 1'!#REF!</definedName>
    <definedName name="_sf8q8254j2g" localSheetId="9">'[5]wybrane dane finansowe 1'!#REF!</definedName>
    <definedName name="_sf8q8254j2g" localSheetId="15">'[5]wybrane dane finansowe 1'!#REF!</definedName>
    <definedName name="_sf8q8254j2g">'[5]wybrane dane finansowe 1'!#REF!</definedName>
    <definedName name="_shn6hn53qf" localSheetId="20">'[5]wybrane dane finansowe 1'!#REF!</definedName>
    <definedName name="_shn6hn53qf" localSheetId="1">'[5]wybrane dane finansowe 1'!#REF!</definedName>
    <definedName name="_shn6hn53qf" localSheetId="4">'[5]wybrane dane finansowe 1'!#REF!</definedName>
    <definedName name="_shn6hn53qf" localSheetId="0">'[5]wybrane dane finansowe 1'!#REF!</definedName>
    <definedName name="_shn6hn53qf" localSheetId="3">'[5]wybrane dane finansowe 1'!#REF!</definedName>
    <definedName name="_shn6hn53qf" localSheetId="9">'[5]wybrane dane finansowe 1'!#REF!</definedName>
    <definedName name="_shn6hn53qf" localSheetId="15">'[5]wybrane dane finansowe 1'!#REF!</definedName>
    <definedName name="_shn6hn53qf">'[5]wybrane dane finansowe 1'!#REF!</definedName>
    <definedName name="_sic9p34x9h" localSheetId="20">'[5]wybrane dane finansowe 1'!#REF!</definedName>
    <definedName name="_sic9p34x9h" localSheetId="1">'[5]wybrane dane finansowe 1'!#REF!</definedName>
    <definedName name="_sic9p34x9h" localSheetId="4">'[5]wybrane dane finansowe 1'!#REF!</definedName>
    <definedName name="_sic9p34x9h" localSheetId="0">'[5]wybrane dane finansowe 1'!#REF!</definedName>
    <definedName name="_sic9p34x9h" localSheetId="3">'[5]wybrane dane finansowe 1'!#REF!</definedName>
    <definedName name="_sic9p34x9h" localSheetId="9">'[5]wybrane dane finansowe 1'!#REF!</definedName>
    <definedName name="_sic9p34x9h" localSheetId="15">'[5]wybrane dane finansowe 1'!#REF!</definedName>
    <definedName name="_sic9p34x9h">'[5]wybrane dane finansowe 1'!#REF!</definedName>
    <definedName name="_siig1b5071x" localSheetId="20">'[5]wybrane dane finansowe 1'!#REF!</definedName>
    <definedName name="_siig1b5071x" localSheetId="1">'[5]wybrane dane finansowe 1'!#REF!</definedName>
    <definedName name="_siig1b5071x" localSheetId="4">'[5]wybrane dane finansowe 1'!#REF!</definedName>
    <definedName name="_siig1b5071x" localSheetId="0">'[5]wybrane dane finansowe 1'!#REF!</definedName>
    <definedName name="_siig1b5071x" localSheetId="3">'[5]wybrane dane finansowe 1'!#REF!</definedName>
    <definedName name="_siig1b5071x" localSheetId="9">'[5]wybrane dane finansowe 1'!#REF!</definedName>
    <definedName name="_siig1b5071x" localSheetId="15">'[5]wybrane dane finansowe 1'!#REF!</definedName>
    <definedName name="_siig1b5071x">'[5]wybrane dane finansowe 1'!#REF!</definedName>
    <definedName name="_sk5toj507y" localSheetId="20">'[5]wybrane dane finansowe 1'!#REF!</definedName>
    <definedName name="_sk5toj507y" localSheetId="1">'[5]wybrane dane finansowe 1'!#REF!</definedName>
    <definedName name="_sk5toj507y" localSheetId="4">'[5]wybrane dane finansowe 1'!#REF!</definedName>
    <definedName name="_sk5toj507y" localSheetId="0">'[5]wybrane dane finansowe 1'!#REF!</definedName>
    <definedName name="_sk5toj507y" localSheetId="3">'[5]wybrane dane finansowe 1'!#REF!</definedName>
    <definedName name="_sk5toj507y" localSheetId="9">'[5]wybrane dane finansowe 1'!#REF!</definedName>
    <definedName name="_sk5toj507y" localSheetId="15">'[5]wybrane dane finansowe 1'!#REF!</definedName>
    <definedName name="_sk5toj507y">'[5]wybrane dane finansowe 1'!#REF!</definedName>
    <definedName name="_skgj6p53qw" localSheetId="20">'[5]wybrane dane finansowe 1'!#REF!</definedName>
    <definedName name="_skgj6p53qw" localSheetId="1">'[5]wybrane dane finansowe 1'!#REF!</definedName>
    <definedName name="_skgj6p53qw" localSheetId="4">'[5]wybrane dane finansowe 1'!#REF!</definedName>
    <definedName name="_skgj6p53qw" localSheetId="0">'[5]wybrane dane finansowe 1'!#REF!</definedName>
    <definedName name="_skgj6p53qw" localSheetId="3">'[5]wybrane dane finansowe 1'!#REF!</definedName>
    <definedName name="_skgj6p53qw" localSheetId="9">'[5]wybrane dane finansowe 1'!#REF!</definedName>
    <definedName name="_skgj6p53qw" localSheetId="15">'[5]wybrane dane finansowe 1'!#REF!</definedName>
    <definedName name="_skgj6p53qw">'[5]wybrane dane finansowe 1'!#REF!</definedName>
    <definedName name="_skpk3750714" localSheetId="20">'[5]wybrane dane finansowe 1'!#REF!</definedName>
    <definedName name="_skpk3750714" localSheetId="1">'[5]wybrane dane finansowe 1'!#REF!</definedName>
    <definedName name="_skpk3750714" localSheetId="4">'[5]wybrane dane finansowe 1'!#REF!</definedName>
    <definedName name="_skpk3750714" localSheetId="0">'[5]wybrane dane finansowe 1'!#REF!</definedName>
    <definedName name="_skpk3750714" localSheetId="3">'[5]wybrane dane finansowe 1'!#REF!</definedName>
    <definedName name="_skpk3750714" localSheetId="9">'[5]wybrane dane finansowe 1'!#REF!</definedName>
    <definedName name="_skpk3750714" localSheetId="15">'[5]wybrane dane finansowe 1'!#REF!</definedName>
    <definedName name="_skpk3750714">'[5]wybrane dane finansowe 1'!#REF!</definedName>
    <definedName name="_smqz8r50m24" localSheetId="20">'[5]wybrane dane finansowe 1'!#REF!</definedName>
    <definedName name="_smqz8r50m24" localSheetId="1">'[5]wybrane dane finansowe 1'!#REF!</definedName>
    <definedName name="_smqz8r50m24" localSheetId="4">'[5]wybrane dane finansowe 1'!#REF!</definedName>
    <definedName name="_smqz8r50m24" localSheetId="0">'[5]wybrane dane finansowe 1'!#REF!</definedName>
    <definedName name="_smqz8r50m24" localSheetId="3">'[5]wybrane dane finansowe 1'!#REF!</definedName>
    <definedName name="_smqz8r50m24" localSheetId="9">'[5]wybrane dane finansowe 1'!#REF!</definedName>
    <definedName name="_smqz8r50m24" localSheetId="15">'[5]wybrane dane finansowe 1'!#REF!</definedName>
    <definedName name="_smqz8r50m24">'[5]wybrane dane finansowe 1'!#REF!</definedName>
    <definedName name="_smut8u5079" localSheetId="20">'[5]wybrane dane finansowe 1'!#REF!</definedName>
    <definedName name="_smut8u5079" localSheetId="1">'[5]wybrane dane finansowe 1'!#REF!</definedName>
    <definedName name="_smut8u5079" localSheetId="4">'[5]wybrane dane finansowe 1'!#REF!</definedName>
    <definedName name="_smut8u5079" localSheetId="0">'[5]wybrane dane finansowe 1'!#REF!</definedName>
    <definedName name="_smut8u5079" localSheetId="3">'[5]wybrane dane finansowe 1'!#REF!</definedName>
    <definedName name="_smut8u5079" localSheetId="9">'[5]wybrane dane finansowe 1'!#REF!</definedName>
    <definedName name="_smut8u5079" localSheetId="15">'[5]wybrane dane finansowe 1'!#REF!</definedName>
    <definedName name="_smut8u5079">'[5]wybrane dane finansowe 1'!#REF!</definedName>
    <definedName name="_spki3d50m1p" localSheetId="20">'[5]wybrane dane finansowe 1'!#REF!</definedName>
    <definedName name="_spki3d50m1p" localSheetId="1">'[5]wybrane dane finansowe 1'!#REF!</definedName>
    <definedName name="_spki3d50m1p" localSheetId="4">'[5]wybrane dane finansowe 1'!#REF!</definedName>
    <definedName name="_spki3d50m1p" localSheetId="0">'[5]wybrane dane finansowe 1'!#REF!</definedName>
    <definedName name="_spki3d50m1p" localSheetId="3">'[5]wybrane dane finansowe 1'!#REF!</definedName>
    <definedName name="_spki3d50m1p" localSheetId="9">'[5]wybrane dane finansowe 1'!#REF!</definedName>
    <definedName name="_spki3d50m1p" localSheetId="15">'[5]wybrane dane finansowe 1'!#REF!</definedName>
    <definedName name="_spki3d50m1p">'[5]wybrane dane finansowe 1'!#REF!</definedName>
    <definedName name="_spvh1e4y2a" localSheetId="20">'[5]wybrane dane finansowe 1'!#REF!</definedName>
    <definedName name="_spvh1e4y2a" localSheetId="1">'[5]wybrane dane finansowe 1'!#REF!</definedName>
    <definedName name="_spvh1e4y2a" localSheetId="4">'[5]wybrane dane finansowe 1'!#REF!</definedName>
    <definedName name="_spvh1e4y2a" localSheetId="0">'[5]wybrane dane finansowe 1'!#REF!</definedName>
    <definedName name="_spvh1e4y2a" localSheetId="3">'[5]wybrane dane finansowe 1'!#REF!</definedName>
    <definedName name="_spvh1e4y2a" localSheetId="9">'[5]wybrane dane finansowe 1'!#REF!</definedName>
    <definedName name="_spvh1e4y2a" localSheetId="15">'[5]wybrane dane finansowe 1'!#REF!</definedName>
    <definedName name="_spvh1e4y2a">'[5]wybrane dane finansowe 1'!#REF!</definedName>
    <definedName name="_sqtq6a53qb" localSheetId="20">'[5]wybrane dane finansowe 1'!#REF!</definedName>
    <definedName name="_sqtq6a53qb" localSheetId="1">'[5]wybrane dane finansowe 1'!#REF!</definedName>
    <definedName name="_sqtq6a53qb" localSheetId="4">'[5]wybrane dane finansowe 1'!#REF!</definedName>
    <definedName name="_sqtq6a53qb" localSheetId="0">'[5]wybrane dane finansowe 1'!#REF!</definedName>
    <definedName name="_sqtq6a53qb" localSheetId="3">'[5]wybrane dane finansowe 1'!#REF!</definedName>
    <definedName name="_sqtq6a53qb" localSheetId="9">'[5]wybrane dane finansowe 1'!#REF!</definedName>
    <definedName name="_sqtq6a53qb" localSheetId="15">'[5]wybrane dane finansowe 1'!#REF!</definedName>
    <definedName name="_sqtq6a53qb">'[5]wybrane dane finansowe 1'!#REF!</definedName>
    <definedName name="_srl1yu5071e" localSheetId="20">'[5]wybrane dane finansowe 1'!#REF!</definedName>
    <definedName name="_srl1yu5071e" localSheetId="1">'[5]wybrane dane finansowe 1'!#REF!</definedName>
    <definedName name="_srl1yu5071e" localSheetId="4">'[5]wybrane dane finansowe 1'!#REF!</definedName>
    <definedName name="_srl1yu5071e" localSheetId="0">'[5]wybrane dane finansowe 1'!#REF!</definedName>
    <definedName name="_srl1yu5071e" localSheetId="3">'[5]wybrane dane finansowe 1'!#REF!</definedName>
    <definedName name="_srl1yu5071e" localSheetId="9">'[5]wybrane dane finansowe 1'!#REF!</definedName>
    <definedName name="_srl1yu5071e" localSheetId="15">'[5]wybrane dane finansowe 1'!#REF!</definedName>
    <definedName name="_srl1yu5071e">'[5]wybrane dane finansowe 1'!#REF!</definedName>
    <definedName name="_ssl5ay54j1p" localSheetId="20">'[5]wybrane dane finansowe 1'!#REF!</definedName>
    <definedName name="_ssl5ay54j1p" localSheetId="1">'[5]wybrane dane finansowe 1'!#REF!</definedName>
    <definedName name="_ssl5ay54j1p" localSheetId="4">'[5]wybrane dane finansowe 1'!#REF!</definedName>
    <definedName name="_ssl5ay54j1p" localSheetId="0">'[5]wybrane dane finansowe 1'!#REF!</definedName>
    <definedName name="_ssl5ay54j1p" localSheetId="3">'[5]wybrane dane finansowe 1'!#REF!</definedName>
    <definedName name="_ssl5ay54j1p" localSheetId="9">'[5]wybrane dane finansowe 1'!#REF!</definedName>
    <definedName name="_ssl5ay54j1p" localSheetId="15">'[5]wybrane dane finansowe 1'!#REF!</definedName>
    <definedName name="_ssl5ay54j1p">'[5]wybrane dane finansowe 1'!#REF!</definedName>
    <definedName name="_ssqh8g53q2s" localSheetId="20">'[5]wybrane dane finansowe 1'!#REF!</definedName>
    <definedName name="_ssqh8g53q2s" localSheetId="1">'[5]wybrane dane finansowe 1'!#REF!</definedName>
    <definedName name="_ssqh8g53q2s" localSheetId="4">'[5]wybrane dane finansowe 1'!#REF!</definedName>
    <definedName name="_ssqh8g53q2s" localSheetId="0">'[5]wybrane dane finansowe 1'!#REF!</definedName>
    <definedName name="_ssqh8g53q2s" localSheetId="3">'[5]wybrane dane finansowe 1'!#REF!</definedName>
    <definedName name="_ssqh8g53q2s" localSheetId="9">'[5]wybrane dane finansowe 1'!#REF!</definedName>
    <definedName name="_ssqh8g53q2s" localSheetId="15">'[5]wybrane dane finansowe 1'!#REF!</definedName>
    <definedName name="_ssqh8g53q2s">'[5]wybrane dane finansowe 1'!#REF!</definedName>
    <definedName name="_sukoiw50m1j" localSheetId="20">'[5]wybrane dane finansowe 1'!#REF!</definedName>
    <definedName name="_sukoiw50m1j" localSheetId="1">'[5]wybrane dane finansowe 1'!#REF!</definedName>
    <definedName name="_sukoiw50m1j" localSheetId="4">'[5]wybrane dane finansowe 1'!#REF!</definedName>
    <definedName name="_sukoiw50m1j" localSheetId="0">'[5]wybrane dane finansowe 1'!#REF!</definedName>
    <definedName name="_sukoiw50m1j" localSheetId="3">'[5]wybrane dane finansowe 1'!#REF!</definedName>
    <definedName name="_sukoiw50m1j" localSheetId="9">'[5]wybrane dane finansowe 1'!#REF!</definedName>
    <definedName name="_sukoiw50m1j" localSheetId="15">'[5]wybrane dane finansowe 1'!#REF!</definedName>
    <definedName name="_sukoiw50m1j">'[5]wybrane dane finansowe 1'!#REF!</definedName>
    <definedName name="_suwqrd4y21q" localSheetId="20">'[5]wybrane dane finansowe 1'!#REF!</definedName>
    <definedName name="_suwqrd4y21q" localSheetId="1">'[5]wybrane dane finansowe 1'!#REF!</definedName>
    <definedName name="_suwqrd4y21q" localSheetId="4">'[5]wybrane dane finansowe 1'!#REF!</definedName>
    <definedName name="_suwqrd4y21q" localSheetId="0">'[5]wybrane dane finansowe 1'!#REF!</definedName>
    <definedName name="_suwqrd4y21q" localSheetId="3">'[5]wybrane dane finansowe 1'!#REF!</definedName>
    <definedName name="_suwqrd4y21q" localSheetId="9">'[5]wybrane dane finansowe 1'!#REF!</definedName>
    <definedName name="_suwqrd4y21q" localSheetId="15">'[5]wybrane dane finansowe 1'!#REF!</definedName>
    <definedName name="_suwqrd4y21q">'[5]wybrane dane finansowe 1'!#REF!</definedName>
    <definedName name="_sv2a7z54j1n" localSheetId="20">'[5]wybrane dane finansowe 1'!#REF!</definedName>
    <definedName name="_sv2a7z54j1n" localSheetId="1">'[5]wybrane dane finansowe 1'!#REF!</definedName>
    <definedName name="_sv2a7z54j1n" localSheetId="4">'[5]wybrane dane finansowe 1'!#REF!</definedName>
    <definedName name="_sv2a7z54j1n" localSheetId="0">'[5]wybrane dane finansowe 1'!#REF!</definedName>
    <definedName name="_sv2a7z54j1n" localSheetId="3">'[5]wybrane dane finansowe 1'!#REF!</definedName>
    <definedName name="_sv2a7z54j1n" localSheetId="9">'[5]wybrane dane finansowe 1'!#REF!</definedName>
    <definedName name="_sv2a7z54j1n" localSheetId="15">'[5]wybrane dane finansowe 1'!#REF!</definedName>
    <definedName name="_sv2a7z54j1n">'[5]wybrane dane finansowe 1'!#REF!</definedName>
    <definedName name="_sv34y14y218" localSheetId="20">'[5]wybrane dane finansowe 1'!#REF!</definedName>
    <definedName name="_sv34y14y218" localSheetId="1">'[5]wybrane dane finansowe 1'!#REF!</definedName>
    <definedName name="_sv34y14y218" localSheetId="4">'[5]wybrane dane finansowe 1'!#REF!</definedName>
    <definedName name="_sv34y14y218" localSheetId="0">'[5]wybrane dane finansowe 1'!#REF!</definedName>
    <definedName name="_sv34y14y218" localSheetId="3">'[5]wybrane dane finansowe 1'!#REF!</definedName>
    <definedName name="_sv34y14y218" localSheetId="9">'[5]wybrane dane finansowe 1'!#REF!</definedName>
    <definedName name="_sv34y14y218" localSheetId="15">'[5]wybrane dane finansowe 1'!#REF!</definedName>
    <definedName name="_sv34y14y218">'[5]wybrane dane finansowe 1'!#REF!</definedName>
    <definedName name="_sw7xbe54j1j" localSheetId="20">'[5]wybrane dane finansowe 1'!#REF!</definedName>
    <definedName name="_sw7xbe54j1j" localSheetId="1">'[5]wybrane dane finansowe 1'!#REF!</definedName>
    <definedName name="_sw7xbe54j1j" localSheetId="4">'[5]wybrane dane finansowe 1'!#REF!</definedName>
    <definedName name="_sw7xbe54j1j" localSheetId="0">'[5]wybrane dane finansowe 1'!#REF!</definedName>
    <definedName name="_sw7xbe54j1j" localSheetId="3">'[5]wybrane dane finansowe 1'!#REF!</definedName>
    <definedName name="_sw7xbe54j1j" localSheetId="9">'[5]wybrane dane finansowe 1'!#REF!</definedName>
    <definedName name="_sw7xbe54j1j" localSheetId="15">'[5]wybrane dane finansowe 1'!#REF!</definedName>
    <definedName name="_sw7xbe54j1j">'[5]wybrane dane finansowe 1'!#REF!</definedName>
    <definedName name="_swi8el51814" localSheetId="20">'[5]wybrane dane finansowe 1'!#REF!</definedName>
    <definedName name="_swi8el51814" localSheetId="1">'[5]wybrane dane finansowe 1'!#REF!</definedName>
    <definedName name="_swi8el51814" localSheetId="4">'[5]wybrane dane finansowe 1'!#REF!</definedName>
    <definedName name="_swi8el51814" localSheetId="0">'[5]wybrane dane finansowe 1'!#REF!</definedName>
    <definedName name="_swi8el51814" localSheetId="3">'[5]wybrane dane finansowe 1'!#REF!</definedName>
    <definedName name="_swi8el51814" localSheetId="9">'[5]wybrane dane finansowe 1'!#REF!</definedName>
    <definedName name="_swi8el51814" localSheetId="15">'[5]wybrane dane finansowe 1'!#REF!</definedName>
    <definedName name="_swi8el51814">'[5]wybrane dane finansowe 1'!#REF!</definedName>
    <definedName name="_t0ih994zl17" localSheetId="20">'[5]wybrane dane finansowe 1'!#REF!</definedName>
    <definedName name="_t0ih994zl17" localSheetId="1">'[5]wybrane dane finansowe 1'!#REF!</definedName>
    <definedName name="_t0ih994zl17" localSheetId="4">'[5]wybrane dane finansowe 1'!#REF!</definedName>
    <definedName name="_t0ih994zl17" localSheetId="0">'[5]wybrane dane finansowe 1'!#REF!</definedName>
    <definedName name="_t0ih994zl17" localSheetId="3">'[5]wybrane dane finansowe 1'!#REF!</definedName>
    <definedName name="_t0ih994zl17" localSheetId="9">'[5]wybrane dane finansowe 1'!#REF!</definedName>
    <definedName name="_t0ih994zl17" localSheetId="15">'[5]wybrane dane finansowe 1'!#REF!</definedName>
    <definedName name="_t0ih994zl17">'[5]wybrane dane finansowe 1'!#REF!</definedName>
    <definedName name="_t2krb35071b" localSheetId="20">'[5]wybrane dane finansowe 1'!#REF!</definedName>
    <definedName name="_t2krb35071b" localSheetId="1">'[5]wybrane dane finansowe 1'!#REF!</definedName>
    <definedName name="_t2krb35071b" localSheetId="4">'[5]wybrane dane finansowe 1'!#REF!</definedName>
    <definedName name="_t2krb35071b" localSheetId="0">'[5]wybrane dane finansowe 1'!#REF!</definedName>
    <definedName name="_t2krb35071b" localSheetId="3">'[5]wybrane dane finansowe 1'!#REF!</definedName>
    <definedName name="_t2krb35071b" localSheetId="9">'[5]wybrane dane finansowe 1'!#REF!</definedName>
    <definedName name="_t2krb35071b" localSheetId="15">'[5]wybrane dane finansowe 1'!#REF!</definedName>
    <definedName name="_t2krb35071b">'[5]wybrane dane finansowe 1'!#REF!</definedName>
    <definedName name="_t2namf53q1f" localSheetId="20">'[5]wybrane dane finansowe 1'!#REF!</definedName>
    <definedName name="_t2namf53q1f" localSheetId="1">'[5]wybrane dane finansowe 1'!#REF!</definedName>
    <definedName name="_t2namf53q1f" localSheetId="4">'[5]wybrane dane finansowe 1'!#REF!</definedName>
    <definedName name="_t2namf53q1f" localSheetId="0">'[5]wybrane dane finansowe 1'!#REF!</definedName>
    <definedName name="_t2namf53q1f" localSheetId="3">'[5]wybrane dane finansowe 1'!#REF!</definedName>
    <definedName name="_t2namf53q1f" localSheetId="9">'[5]wybrane dane finansowe 1'!#REF!</definedName>
    <definedName name="_t2namf53q1f" localSheetId="15">'[5]wybrane dane finansowe 1'!#REF!</definedName>
    <definedName name="_t2namf53q1f">'[5]wybrane dane finansowe 1'!#REF!</definedName>
    <definedName name="_t2z38m5071j" localSheetId="20">'[5]wybrane dane finansowe 1'!#REF!</definedName>
    <definedName name="_t2z38m5071j" localSheetId="1">'[5]wybrane dane finansowe 1'!#REF!</definedName>
    <definedName name="_t2z38m5071j" localSheetId="4">'[5]wybrane dane finansowe 1'!#REF!</definedName>
    <definedName name="_t2z38m5071j" localSheetId="0">'[5]wybrane dane finansowe 1'!#REF!</definedName>
    <definedName name="_t2z38m5071j" localSheetId="3">'[5]wybrane dane finansowe 1'!#REF!</definedName>
    <definedName name="_t2z38m5071j" localSheetId="9">'[5]wybrane dane finansowe 1'!#REF!</definedName>
    <definedName name="_t2z38m5071j" localSheetId="15">'[5]wybrane dane finansowe 1'!#REF!</definedName>
    <definedName name="_t2z38m5071j">'[5]wybrane dane finansowe 1'!#REF!</definedName>
    <definedName name="_t5c7ge507k" localSheetId="20">'[5]wybrane dane finansowe 1'!#REF!</definedName>
    <definedName name="_t5c7ge507k" localSheetId="1">'[5]wybrane dane finansowe 1'!#REF!</definedName>
    <definedName name="_t5c7ge507k" localSheetId="4">'[5]wybrane dane finansowe 1'!#REF!</definedName>
    <definedName name="_t5c7ge507k" localSheetId="0">'[5]wybrane dane finansowe 1'!#REF!</definedName>
    <definedName name="_t5c7ge507k" localSheetId="3">'[5]wybrane dane finansowe 1'!#REF!</definedName>
    <definedName name="_t5c7ge507k" localSheetId="9">'[5]wybrane dane finansowe 1'!#REF!</definedName>
    <definedName name="_t5c7ge507k" localSheetId="15">'[5]wybrane dane finansowe 1'!#REF!</definedName>
    <definedName name="_t5c7ge507k">'[5]wybrane dane finansowe 1'!#REF!</definedName>
    <definedName name="_t9bdxu53qs" localSheetId="20">'[5]wybrane dane finansowe 1'!#REF!</definedName>
    <definedName name="_t9bdxu53qs" localSheetId="1">'[5]wybrane dane finansowe 1'!#REF!</definedName>
    <definedName name="_t9bdxu53qs" localSheetId="4">'[5]wybrane dane finansowe 1'!#REF!</definedName>
    <definedName name="_t9bdxu53qs" localSheetId="0">'[5]wybrane dane finansowe 1'!#REF!</definedName>
    <definedName name="_t9bdxu53qs" localSheetId="3">'[5]wybrane dane finansowe 1'!#REF!</definedName>
    <definedName name="_t9bdxu53qs" localSheetId="9">'[5]wybrane dane finansowe 1'!#REF!</definedName>
    <definedName name="_t9bdxu53qs" localSheetId="15">'[5]wybrane dane finansowe 1'!#REF!</definedName>
    <definedName name="_t9bdxu53qs">'[5]wybrane dane finansowe 1'!#REF!</definedName>
    <definedName name="_tbtu7i53q8" localSheetId="20">'[5]wybrane dane finansowe 1'!#REF!</definedName>
    <definedName name="_tbtu7i53q8" localSheetId="1">'[5]wybrane dane finansowe 1'!#REF!</definedName>
    <definedName name="_tbtu7i53q8" localSheetId="4">'[5]wybrane dane finansowe 1'!#REF!</definedName>
    <definedName name="_tbtu7i53q8" localSheetId="0">'[5]wybrane dane finansowe 1'!#REF!</definedName>
    <definedName name="_tbtu7i53q8" localSheetId="3">'[5]wybrane dane finansowe 1'!#REF!</definedName>
    <definedName name="_tbtu7i53q8" localSheetId="9">'[5]wybrane dane finansowe 1'!#REF!</definedName>
    <definedName name="_tbtu7i53q8" localSheetId="15">'[5]wybrane dane finansowe 1'!#REF!</definedName>
    <definedName name="_tbtu7i53q8">'[5]wybrane dane finansowe 1'!#REF!</definedName>
    <definedName name="_tbwbdg51p9" localSheetId="20">'[5]wybrane dane finansowe 1'!#REF!</definedName>
    <definedName name="_tbwbdg51p9" localSheetId="1">'[5]wybrane dane finansowe 1'!#REF!</definedName>
    <definedName name="_tbwbdg51p9" localSheetId="4">'[5]wybrane dane finansowe 1'!#REF!</definedName>
    <definedName name="_tbwbdg51p9" localSheetId="0">'[5]wybrane dane finansowe 1'!#REF!</definedName>
    <definedName name="_tbwbdg51p9" localSheetId="3">'[5]wybrane dane finansowe 1'!#REF!</definedName>
    <definedName name="_tbwbdg51p9" localSheetId="9">'[5]wybrane dane finansowe 1'!#REF!</definedName>
    <definedName name="_tbwbdg51p9" localSheetId="15">'[5]wybrane dane finansowe 1'!#REF!</definedName>
    <definedName name="_tbwbdg51p9">'[5]wybrane dane finansowe 1'!#REF!</definedName>
    <definedName name="_tcbams4y22x" localSheetId="20">'[5]wybrane dane finansowe 1'!#REF!</definedName>
    <definedName name="_tcbams4y22x" localSheetId="1">'[5]wybrane dane finansowe 1'!#REF!</definedName>
    <definedName name="_tcbams4y22x" localSheetId="4">'[5]wybrane dane finansowe 1'!#REF!</definedName>
    <definedName name="_tcbams4y22x" localSheetId="0">'[5]wybrane dane finansowe 1'!#REF!</definedName>
    <definedName name="_tcbams4y22x" localSheetId="3">'[5]wybrane dane finansowe 1'!#REF!</definedName>
    <definedName name="_tcbams4y22x" localSheetId="9">'[5]wybrane dane finansowe 1'!#REF!</definedName>
    <definedName name="_tcbams4y22x" localSheetId="15">'[5]wybrane dane finansowe 1'!#REF!</definedName>
    <definedName name="_tcbams4y22x">'[5]wybrane dane finansowe 1'!#REF!</definedName>
    <definedName name="_tcflcf54j1i" localSheetId="20">'[5]wybrane dane finansowe 1'!#REF!</definedName>
    <definedName name="_tcflcf54j1i" localSheetId="1">'[5]wybrane dane finansowe 1'!#REF!</definedName>
    <definedName name="_tcflcf54j1i" localSheetId="4">'[5]wybrane dane finansowe 1'!#REF!</definedName>
    <definedName name="_tcflcf54j1i" localSheetId="0">'[5]wybrane dane finansowe 1'!#REF!</definedName>
    <definedName name="_tcflcf54j1i" localSheetId="3">'[5]wybrane dane finansowe 1'!#REF!</definedName>
    <definedName name="_tcflcf54j1i" localSheetId="9">'[5]wybrane dane finansowe 1'!#REF!</definedName>
    <definedName name="_tcflcf54j1i" localSheetId="15">'[5]wybrane dane finansowe 1'!#REF!</definedName>
    <definedName name="_tcflcf54j1i">'[5]wybrane dane finansowe 1'!#REF!</definedName>
    <definedName name="_tdhyow50m1b" localSheetId="20">'[5]wybrane dane finansowe 1'!#REF!</definedName>
    <definedName name="_tdhyow50m1b" localSheetId="1">'[5]wybrane dane finansowe 1'!#REF!</definedName>
    <definedName name="_tdhyow50m1b" localSheetId="4">'[5]wybrane dane finansowe 1'!#REF!</definedName>
    <definedName name="_tdhyow50m1b" localSheetId="0">'[5]wybrane dane finansowe 1'!#REF!</definedName>
    <definedName name="_tdhyow50m1b" localSheetId="3">'[5]wybrane dane finansowe 1'!#REF!</definedName>
    <definedName name="_tdhyow50m1b" localSheetId="9">'[5]wybrane dane finansowe 1'!#REF!</definedName>
    <definedName name="_tdhyow50m1b" localSheetId="15">'[5]wybrane dane finansowe 1'!#REF!</definedName>
    <definedName name="_tdhyow50m1b">'[5]wybrane dane finansowe 1'!#REF!</definedName>
    <definedName name="_thgbqp518c" localSheetId="20">'[5]wybrane dane finansowe 1'!#REF!</definedName>
    <definedName name="_thgbqp518c" localSheetId="1">'[5]wybrane dane finansowe 1'!#REF!</definedName>
    <definedName name="_thgbqp518c" localSheetId="4">'[5]wybrane dane finansowe 1'!#REF!</definedName>
    <definedName name="_thgbqp518c" localSheetId="0">'[5]wybrane dane finansowe 1'!#REF!</definedName>
    <definedName name="_thgbqp518c" localSheetId="3">'[5]wybrane dane finansowe 1'!#REF!</definedName>
    <definedName name="_thgbqp518c" localSheetId="9">'[5]wybrane dane finansowe 1'!#REF!</definedName>
    <definedName name="_thgbqp518c" localSheetId="15">'[5]wybrane dane finansowe 1'!#REF!</definedName>
    <definedName name="_thgbqp518c">'[5]wybrane dane finansowe 1'!#REF!</definedName>
    <definedName name="_tlw2e94y21f" localSheetId="20">'[5]wybrane dane finansowe 1'!#REF!</definedName>
    <definedName name="_tlw2e94y21f" localSheetId="1">'[5]wybrane dane finansowe 1'!#REF!</definedName>
    <definedName name="_tlw2e94y21f" localSheetId="4">'[5]wybrane dane finansowe 1'!#REF!</definedName>
    <definedName name="_tlw2e94y21f" localSheetId="0">'[5]wybrane dane finansowe 1'!#REF!</definedName>
    <definedName name="_tlw2e94y21f" localSheetId="3">'[5]wybrane dane finansowe 1'!#REF!</definedName>
    <definedName name="_tlw2e94y21f" localSheetId="9">'[5]wybrane dane finansowe 1'!#REF!</definedName>
    <definedName name="_tlw2e94y21f" localSheetId="15">'[5]wybrane dane finansowe 1'!#REF!</definedName>
    <definedName name="_tlw2e94y21f">'[5]wybrane dane finansowe 1'!#REF!</definedName>
    <definedName name="_tlxn1" localSheetId="20">'[5]wybrane dane finansowe 1'!#REF!</definedName>
    <definedName name="_tlxn1" localSheetId="1">'[5]wybrane dane finansowe 1'!#REF!</definedName>
    <definedName name="_tlxn1" localSheetId="4">'[5]wybrane dane finansowe 1'!#REF!</definedName>
    <definedName name="_tlxn1" localSheetId="0">'[5]wybrane dane finansowe 1'!#REF!</definedName>
    <definedName name="_tlxn1" localSheetId="3">'[5]wybrane dane finansowe 1'!#REF!</definedName>
    <definedName name="_tlxn1" localSheetId="9">'[5]wybrane dane finansowe 1'!#REF!</definedName>
    <definedName name="_tlxn1" localSheetId="15">'[5]wybrane dane finansowe 1'!#REF!</definedName>
    <definedName name="_tlxn1">'[5]wybrane dane finansowe 1'!#REF!</definedName>
    <definedName name="_TMI1" localSheetId="20">#REF!</definedName>
    <definedName name="_TMI1" localSheetId="1">#REF!</definedName>
    <definedName name="_TMI1" localSheetId="3">#REF!</definedName>
    <definedName name="_TMI1" localSheetId="9">#REF!</definedName>
    <definedName name="_TMI1">#REF!</definedName>
    <definedName name="_TMI2" localSheetId="20">#REF!</definedName>
    <definedName name="_TMI2" localSheetId="1">#REF!</definedName>
    <definedName name="_TMI2" localSheetId="3">#REF!</definedName>
    <definedName name="_TMI2" localSheetId="9">#REF!</definedName>
    <definedName name="_TMI2">#REF!</definedName>
    <definedName name="_tni7z054j12" localSheetId="20">'[5]wybrane dane finansowe 1'!#REF!</definedName>
    <definedName name="_tni7z054j12" localSheetId="1">'[5]wybrane dane finansowe 1'!#REF!</definedName>
    <definedName name="_tni7z054j12" localSheetId="4">'[5]wybrane dane finansowe 1'!#REF!</definedName>
    <definedName name="_tni7z054j12" localSheetId="0">'[5]wybrane dane finansowe 1'!#REF!</definedName>
    <definedName name="_tni7z054j12" localSheetId="3">'[5]wybrane dane finansowe 1'!#REF!</definedName>
    <definedName name="_tni7z054j12" localSheetId="9">'[5]wybrane dane finansowe 1'!#REF!</definedName>
    <definedName name="_tni7z054j12" localSheetId="15">'[5]wybrane dane finansowe 1'!#REF!</definedName>
    <definedName name="_tni7z054j12">'[5]wybrane dane finansowe 1'!#REF!</definedName>
    <definedName name="_to2vfl50m10" localSheetId="20">'[5]wybrane dane finansowe 1'!#REF!</definedName>
    <definedName name="_to2vfl50m10" localSheetId="1">'[5]wybrane dane finansowe 1'!#REF!</definedName>
    <definedName name="_to2vfl50m10" localSheetId="4">'[5]wybrane dane finansowe 1'!#REF!</definedName>
    <definedName name="_to2vfl50m10" localSheetId="0">'[5]wybrane dane finansowe 1'!#REF!</definedName>
    <definedName name="_to2vfl50m10" localSheetId="3">'[5]wybrane dane finansowe 1'!#REF!</definedName>
    <definedName name="_to2vfl50m10" localSheetId="9">'[5]wybrane dane finansowe 1'!#REF!</definedName>
    <definedName name="_to2vfl50m10" localSheetId="15">'[5]wybrane dane finansowe 1'!#REF!</definedName>
    <definedName name="_to2vfl50m10">'[5]wybrane dane finansowe 1'!#REF!</definedName>
    <definedName name="_tuvqg854j1y" localSheetId="20">'[5]wybrane dane finansowe 1'!#REF!</definedName>
    <definedName name="_tuvqg854j1y" localSheetId="1">'[5]wybrane dane finansowe 1'!#REF!</definedName>
    <definedName name="_tuvqg854j1y" localSheetId="4">'[5]wybrane dane finansowe 1'!#REF!</definedName>
    <definedName name="_tuvqg854j1y" localSheetId="0">'[5]wybrane dane finansowe 1'!#REF!</definedName>
    <definedName name="_tuvqg854j1y" localSheetId="3">'[5]wybrane dane finansowe 1'!#REF!</definedName>
    <definedName name="_tuvqg854j1y" localSheetId="9">'[5]wybrane dane finansowe 1'!#REF!</definedName>
    <definedName name="_tuvqg854j1y" localSheetId="15">'[5]wybrane dane finansowe 1'!#REF!</definedName>
    <definedName name="_tuvqg854j1y">'[5]wybrane dane finansowe 1'!#REF!</definedName>
    <definedName name="_tvkqjn50md" localSheetId="20">'[5]wybrane dane finansowe 1'!#REF!</definedName>
    <definedName name="_tvkqjn50md" localSheetId="1">'[5]wybrane dane finansowe 1'!#REF!</definedName>
    <definedName name="_tvkqjn50md" localSheetId="4">'[5]wybrane dane finansowe 1'!#REF!</definedName>
    <definedName name="_tvkqjn50md" localSheetId="0">'[5]wybrane dane finansowe 1'!#REF!</definedName>
    <definedName name="_tvkqjn50md" localSheetId="3">'[5]wybrane dane finansowe 1'!#REF!</definedName>
    <definedName name="_tvkqjn50md" localSheetId="9">'[5]wybrane dane finansowe 1'!#REF!</definedName>
    <definedName name="_tvkqjn50md" localSheetId="15">'[5]wybrane dane finansowe 1'!#REF!</definedName>
    <definedName name="_tvkqjn50md">'[5]wybrane dane finansowe 1'!#REF!</definedName>
    <definedName name="_TW092006" localSheetId="20">#REF!</definedName>
    <definedName name="_TW092006" localSheetId="1">#REF!</definedName>
    <definedName name="_TW092006" localSheetId="3">#REF!</definedName>
    <definedName name="_TW092006" localSheetId="9">#REF!</definedName>
    <definedName name="_TW092006">#REF!</definedName>
    <definedName name="_TW092007" localSheetId="20">#REF!</definedName>
    <definedName name="_TW092007" localSheetId="1">#REF!</definedName>
    <definedName name="_TW092007" localSheetId="3">#REF!</definedName>
    <definedName name="_TW092007" localSheetId="9">#REF!</definedName>
    <definedName name="_TW092007">#REF!</definedName>
    <definedName name="_tx2bjo53q1a" localSheetId="20">'[5]wybrane dane finansowe 1'!#REF!</definedName>
    <definedName name="_tx2bjo53q1a" localSheetId="1">'[5]wybrane dane finansowe 1'!#REF!</definedName>
    <definedName name="_tx2bjo53q1a" localSheetId="4">'[5]wybrane dane finansowe 1'!#REF!</definedName>
    <definedName name="_tx2bjo53q1a" localSheetId="0">'[5]wybrane dane finansowe 1'!#REF!</definedName>
    <definedName name="_tx2bjo53q1a" localSheetId="3">'[5]wybrane dane finansowe 1'!#REF!</definedName>
    <definedName name="_tx2bjo53q1a" localSheetId="9">'[5]wybrane dane finansowe 1'!#REF!</definedName>
    <definedName name="_tx2bjo53q1a" localSheetId="15">'[5]wybrane dane finansowe 1'!#REF!</definedName>
    <definedName name="_tx2bjo53q1a">'[5]wybrane dane finansowe 1'!#REF!</definedName>
    <definedName name="_tzd29r50mq" localSheetId="20">'[5]wybrane dane finansowe 1'!#REF!</definedName>
    <definedName name="_tzd29r50mq" localSheetId="1">'[5]wybrane dane finansowe 1'!#REF!</definedName>
    <definedName name="_tzd29r50mq" localSheetId="4">'[5]wybrane dane finansowe 1'!#REF!</definedName>
    <definedName name="_tzd29r50mq" localSheetId="0">'[5]wybrane dane finansowe 1'!#REF!</definedName>
    <definedName name="_tzd29r50mq" localSheetId="3">'[5]wybrane dane finansowe 1'!#REF!</definedName>
    <definedName name="_tzd29r50mq" localSheetId="9">'[5]wybrane dane finansowe 1'!#REF!</definedName>
    <definedName name="_tzd29r50mq" localSheetId="15">'[5]wybrane dane finansowe 1'!#REF!</definedName>
    <definedName name="_tzd29r50mq">'[5]wybrane dane finansowe 1'!#REF!</definedName>
    <definedName name="_tzkudd4y228" localSheetId="20">'[5]wybrane dane finansowe 1'!#REF!</definedName>
    <definedName name="_tzkudd4y228" localSheetId="1">'[5]wybrane dane finansowe 1'!#REF!</definedName>
    <definedName name="_tzkudd4y228" localSheetId="4">'[5]wybrane dane finansowe 1'!#REF!</definedName>
    <definedName name="_tzkudd4y228" localSheetId="0">'[5]wybrane dane finansowe 1'!#REF!</definedName>
    <definedName name="_tzkudd4y228" localSheetId="3">'[5]wybrane dane finansowe 1'!#REF!</definedName>
    <definedName name="_tzkudd4y228" localSheetId="9">'[5]wybrane dane finansowe 1'!#REF!</definedName>
    <definedName name="_tzkudd4y228" localSheetId="15">'[5]wybrane dane finansowe 1'!#REF!</definedName>
    <definedName name="_tzkudd4y228">'[5]wybrane dane finansowe 1'!#REF!</definedName>
    <definedName name="_u015b551822" localSheetId="20">'[5]wybrane dane finansowe 1'!#REF!</definedName>
    <definedName name="_u015b551822" localSheetId="1">'[5]wybrane dane finansowe 1'!#REF!</definedName>
    <definedName name="_u015b551822" localSheetId="4">'[5]wybrane dane finansowe 1'!#REF!</definedName>
    <definedName name="_u015b551822" localSheetId="0">'[5]wybrane dane finansowe 1'!#REF!</definedName>
    <definedName name="_u015b551822" localSheetId="3">'[5]wybrane dane finansowe 1'!#REF!</definedName>
    <definedName name="_u015b551822" localSheetId="9">'[5]wybrane dane finansowe 1'!#REF!</definedName>
    <definedName name="_u015b551822" localSheetId="15">'[5]wybrane dane finansowe 1'!#REF!</definedName>
    <definedName name="_u015b551822">'[5]wybrane dane finansowe 1'!#REF!</definedName>
    <definedName name="_u2eoxu50ml" localSheetId="20">'[5]wybrane dane finansowe 1'!#REF!</definedName>
    <definedName name="_u2eoxu50ml" localSheetId="1">'[5]wybrane dane finansowe 1'!#REF!</definedName>
    <definedName name="_u2eoxu50ml" localSheetId="4">'[5]wybrane dane finansowe 1'!#REF!</definedName>
    <definedName name="_u2eoxu50ml" localSheetId="0">'[5]wybrane dane finansowe 1'!#REF!</definedName>
    <definedName name="_u2eoxu50ml" localSheetId="3">'[5]wybrane dane finansowe 1'!#REF!</definedName>
    <definedName name="_u2eoxu50ml" localSheetId="9">'[5]wybrane dane finansowe 1'!#REF!</definedName>
    <definedName name="_u2eoxu50ml" localSheetId="15">'[5]wybrane dane finansowe 1'!#REF!</definedName>
    <definedName name="_u2eoxu50ml">'[5]wybrane dane finansowe 1'!#REF!</definedName>
    <definedName name="_u2f0tl4y2e" localSheetId="20">'[5]wybrane dane finansowe 1'!#REF!</definedName>
    <definedName name="_u2f0tl4y2e" localSheetId="1">'[5]wybrane dane finansowe 1'!#REF!</definedName>
    <definedName name="_u2f0tl4y2e" localSheetId="4">'[5]wybrane dane finansowe 1'!#REF!</definedName>
    <definedName name="_u2f0tl4y2e" localSheetId="0">'[5]wybrane dane finansowe 1'!#REF!</definedName>
    <definedName name="_u2f0tl4y2e" localSheetId="3">'[5]wybrane dane finansowe 1'!#REF!</definedName>
    <definedName name="_u2f0tl4y2e" localSheetId="9">'[5]wybrane dane finansowe 1'!#REF!</definedName>
    <definedName name="_u2f0tl4y2e" localSheetId="15">'[5]wybrane dane finansowe 1'!#REF!</definedName>
    <definedName name="_u2f0tl4y2e">'[5]wybrane dane finansowe 1'!#REF!</definedName>
    <definedName name="_u2m2td4y22l" localSheetId="20">'[5]wybrane dane finansowe 1'!#REF!</definedName>
    <definedName name="_u2m2td4y22l" localSheetId="1">'[5]wybrane dane finansowe 1'!#REF!</definedName>
    <definedName name="_u2m2td4y22l" localSheetId="4">'[5]wybrane dane finansowe 1'!#REF!</definedName>
    <definedName name="_u2m2td4y22l" localSheetId="0">'[5]wybrane dane finansowe 1'!#REF!</definedName>
    <definedName name="_u2m2td4y22l" localSheetId="3">'[5]wybrane dane finansowe 1'!#REF!</definedName>
    <definedName name="_u2m2td4y22l" localSheetId="9">'[5]wybrane dane finansowe 1'!#REF!</definedName>
    <definedName name="_u2m2td4y22l" localSheetId="15">'[5]wybrane dane finansowe 1'!#REF!</definedName>
    <definedName name="_u2m2td4y22l">'[5]wybrane dane finansowe 1'!#REF!</definedName>
    <definedName name="_u2xx8954jm" localSheetId="20">'[5]wybrane dane finansowe 1'!#REF!</definedName>
    <definedName name="_u2xx8954jm" localSheetId="1">'[5]wybrane dane finansowe 1'!#REF!</definedName>
    <definedName name="_u2xx8954jm" localSheetId="4">'[5]wybrane dane finansowe 1'!#REF!</definedName>
    <definedName name="_u2xx8954jm" localSheetId="0">'[5]wybrane dane finansowe 1'!#REF!</definedName>
    <definedName name="_u2xx8954jm" localSheetId="3">'[5]wybrane dane finansowe 1'!#REF!</definedName>
    <definedName name="_u2xx8954jm" localSheetId="9">'[5]wybrane dane finansowe 1'!#REF!</definedName>
    <definedName name="_u2xx8954jm" localSheetId="15">'[5]wybrane dane finansowe 1'!#REF!</definedName>
    <definedName name="_u2xx8954jm">'[5]wybrane dane finansowe 1'!#REF!</definedName>
    <definedName name="_u3k7ea4x9d" localSheetId="20">#REF!</definedName>
    <definedName name="_u3k7ea4x9d" localSheetId="1">#REF!</definedName>
    <definedName name="_u3k7ea4x9d" localSheetId="3">#REF!</definedName>
    <definedName name="_u3k7ea4x9d" localSheetId="9">#REF!</definedName>
    <definedName name="_u3k7ea4x9d">#REF!</definedName>
    <definedName name="_u667qb4zl8" localSheetId="20">'[5]wybrane dane finansowe 1'!#REF!</definedName>
    <definedName name="_u667qb4zl8" localSheetId="1">'[5]wybrane dane finansowe 1'!#REF!</definedName>
    <definedName name="_u667qb4zl8" localSheetId="4">'[5]wybrane dane finansowe 1'!#REF!</definedName>
    <definedName name="_u667qb4zl8" localSheetId="0">'[5]wybrane dane finansowe 1'!#REF!</definedName>
    <definedName name="_u667qb4zl8" localSheetId="3">'[5]wybrane dane finansowe 1'!#REF!</definedName>
    <definedName name="_u667qb4zl8" localSheetId="9">'[5]wybrane dane finansowe 1'!#REF!</definedName>
    <definedName name="_u667qb4zl8" localSheetId="15">'[5]wybrane dane finansowe 1'!#REF!</definedName>
    <definedName name="_u667qb4zl8">'[5]wybrane dane finansowe 1'!#REF!</definedName>
    <definedName name="_u9ta0154j1e" localSheetId="20">'[5]wybrane dane finansowe 1'!#REF!</definedName>
    <definedName name="_u9ta0154j1e" localSheetId="1">'[5]wybrane dane finansowe 1'!#REF!</definedName>
    <definedName name="_u9ta0154j1e" localSheetId="4">'[5]wybrane dane finansowe 1'!#REF!</definedName>
    <definedName name="_u9ta0154j1e" localSheetId="0">'[5]wybrane dane finansowe 1'!#REF!</definedName>
    <definedName name="_u9ta0154j1e" localSheetId="3">'[5]wybrane dane finansowe 1'!#REF!</definedName>
    <definedName name="_u9ta0154j1e" localSheetId="9">'[5]wybrane dane finansowe 1'!#REF!</definedName>
    <definedName name="_u9ta0154j1e" localSheetId="15">'[5]wybrane dane finansowe 1'!#REF!</definedName>
    <definedName name="_u9ta0154j1e">'[5]wybrane dane finansowe 1'!#REF!</definedName>
    <definedName name="_uauvaf4y235" localSheetId="20">'[5]wybrane dane finansowe 1'!#REF!</definedName>
    <definedName name="_uauvaf4y235" localSheetId="1">'[5]wybrane dane finansowe 1'!#REF!</definedName>
    <definedName name="_uauvaf4y235" localSheetId="4">'[5]wybrane dane finansowe 1'!#REF!</definedName>
    <definedName name="_uauvaf4y235" localSheetId="0">'[5]wybrane dane finansowe 1'!#REF!</definedName>
    <definedName name="_uauvaf4y235" localSheetId="3">'[5]wybrane dane finansowe 1'!#REF!</definedName>
    <definedName name="_uauvaf4y235" localSheetId="9">'[5]wybrane dane finansowe 1'!#REF!</definedName>
    <definedName name="_uauvaf4y235" localSheetId="15">'[5]wybrane dane finansowe 1'!#REF!</definedName>
    <definedName name="_uauvaf4y235">'[5]wybrane dane finansowe 1'!#REF!</definedName>
    <definedName name="_ud807u5361j" localSheetId="20">'[5]wybrane dane finansowe 1'!#REF!</definedName>
    <definedName name="_ud807u5361j" localSheetId="1">'[5]wybrane dane finansowe 1'!#REF!</definedName>
    <definedName name="_ud807u5361j" localSheetId="4">'[5]wybrane dane finansowe 1'!#REF!</definedName>
    <definedName name="_ud807u5361j" localSheetId="0">'[5]wybrane dane finansowe 1'!#REF!</definedName>
    <definedName name="_ud807u5361j" localSheetId="3">'[5]wybrane dane finansowe 1'!#REF!</definedName>
    <definedName name="_ud807u5361j" localSheetId="9">'[5]wybrane dane finansowe 1'!#REF!</definedName>
    <definedName name="_ud807u5361j" localSheetId="15">'[5]wybrane dane finansowe 1'!#REF!</definedName>
    <definedName name="_ud807u5361j">'[5]wybrane dane finansowe 1'!#REF!</definedName>
    <definedName name="_udlnpz4y2w" localSheetId="20">'[5]wybrane dane finansowe 1'!#REF!</definedName>
    <definedName name="_udlnpz4y2w" localSheetId="1">'[5]wybrane dane finansowe 1'!#REF!</definedName>
    <definedName name="_udlnpz4y2w" localSheetId="4">'[5]wybrane dane finansowe 1'!#REF!</definedName>
    <definedName name="_udlnpz4y2w" localSheetId="0">'[5]wybrane dane finansowe 1'!#REF!</definedName>
    <definedName name="_udlnpz4y2w" localSheetId="3">'[5]wybrane dane finansowe 1'!#REF!</definedName>
    <definedName name="_udlnpz4y2w" localSheetId="9">'[5]wybrane dane finansowe 1'!#REF!</definedName>
    <definedName name="_udlnpz4y2w" localSheetId="15">'[5]wybrane dane finansowe 1'!#REF!</definedName>
    <definedName name="_udlnpz4y2w">'[5]wybrane dane finansowe 1'!#REF!</definedName>
    <definedName name="_ue9ag850m1k" localSheetId="20">'[5]wybrane dane finansowe 1'!#REF!</definedName>
    <definedName name="_ue9ag850m1k" localSheetId="1">'[5]wybrane dane finansowe 1'!#REF!</definedName>
    <definedName name="_ue9ag850m1k" localSheetId="4">'[5]wybrane dane finansowe 1'!#REF!</definedName>
    <definedName name="_ue9ag850m1k" localSheetId="0">'[5]wybrane dane finansowe 1'!#REF!</definedName>
    <definedName name="_ue9ag850m1k" localSheetId="3">'[5]wybrane dane finansowe 1'!#REF!</definedName>
    <definedName name="_ue9ag850m1k" localSheetId="9">'[5]wybrane dane finansowe 1'!#REF!</definedName>
    <definedName name="_ue9ag850m1k" localSheetId="15">'[5]wybrane dane finansowe 1'!#REF!</definedName>
    <definedName name="_ue9ag850m1k">'[5]wybrane dane finansowe 1'!#REF!</definedName>
    <definedName name="_ugsjyh53q1b" localSheetId="20">'[5]wybrane dane finansowe 1'!#REF!</definedName>
    <definedName name="_ugsjyh53q1b" localSheetId="1">'[5]wybrane dane finansowe 1'!#REF!</definedName>
    <definedName name="_ugsjyh53q1b" localSheetId="4">'[5]wybrane dane finansowe 1'!#REF!</definedName>
    <definedName name="_ugsjyh53q1b" localSheetId="0">'[5]wybrane dane finansowe 1'!#REF!</definedName>
    <definedName name="_ugsjyh53q1b" localSheetId="3">'[5]wybrane dane finansowe 1'!#REF!</definedName>
    <definedName name="_ugsjyh53q1b" localSheetId="9">'[5]wybrane dane finansowe 1'!#REF!</definedName>
    <definedName name="_ugsjyh53q1b" localSheetId="15">'[5]wybrane dane finansowe 1'!#REF!</definedName>
    <definedName name="_ugsjyh53q1b">'[5]wybrane dane finansowe 1'!#REF!</definedName>
    <definedName name="_ujb1c9536h" localSheetId="20">'[5]wybrane dane finansowe 1'!#REF!</definedName>
    <definedName name="_ujb1c9536h" localSheetId="1">'[5]wybrane dane finansowe 1'!#REF!</definedName>
    <definedName name="_ujb1c9536h" localSheetId="4">'[5]wybrane dane finansowe 1'!#REF!</definedName>
    <definedName name="_ujb1c9536h" localSheetId="0">'[5]wybrane dane finansowe 1'!#REF!</definedName>
    <definedName name="_ujb1c9536h" localSheetId="3">'[5]wybrane dane finansowe 1'!#REF!</definedName>
    <definedName name="_ujb1c9536h" localSheetId="9">'[5]wybrane dane finansowe 1'!#REF!</definedName>
    <definedName name="_ujb1c9536h" localSheetId="15">'[5]wybrane dane finansowe 1'!#REF!</definedName>
    <definedName name="_ujb1c9536h">'[5]wybrane dane finansowe 1'!#REF!</definedName>
    <definedName name="_ujlgl050ma" localSheetId="20">'[5]wybrane dane finansowe 1'!#REF!</definedName>
    <definedName name="_ujlgl050ma" localSheetId="1">'[5]wybrane dane finansowe 1'!#REF!</definedName>
    <definedName name="_ujlgl050ma" localSheetId="4">'[5]wybrane dane finansowe 1'!#REF!</definedName>
    <definedName name="_ujlgl050ma" localSheetId="0">'[5]wybrane dane finansowe 1'!#REF!</definedName>
    <definedName name="_ujlgl050ma" localSheetId="3">'[5]wybrane dane finansowe 1'!#REF!</definedName>
    <definedName name="_ujlgl050ma" localSheetId="9">'[5]wybrane dane finansowe 1'!#REF!</definedName>
    <definedName name="_ujlgl050ma" localSheetId="15">'[5]wybrane dane finansowe 1'!#REF!</definedName>
    <definedName name="_ujlgl050ma">'[5]wybrane dane finansowe 1'!#REF!</definedName>
    <definedName name="_ujq1nc4y22y" localSheetId="20">'[5]wybrane dane finansowe 1'!#REF!</definedName>
    <definedName name="_ujq1nc4y22y" localSheetId="1">'[5]wybrane dane finansowe 1'!#REF!</definedName>
    <definedName name="_ujq1nc4y22y" localSheetId="4">'[5]wybrane dane finansowe 1'!#REF!</definedName>
    <definedName name="_ujq1nc4y22y" localSheetId="0">'[5]wybrane dane finansowe 1'!#REF!</definedName>
    <definedName name="_ujq1nc4y22y" localSheetId="3">'[5]wybrane dane finansowe 1'!#REF!</definedName>
    <definedName name="_ujq1nc4y22y" localSheetId="9">'[5]wybrane dane finansowe 1'!#REF!</definedName>
    <definedName name="_ujq1nc4y22y" localSheetId="15">'[5]wybrane dane finansowe 1'!#REF!</definedName>
    <definedName name="_ujq1nc4y22y">'[5]wybrane dane finansowe 1'!#REF!</definedName>
    <definedName name="_ujtqsb50727" localSheetId="20">'[5]wybrane dane finansowe 1'!#REF!</definedName>
    <definedName name="_ujtqsb50727" localSheetId="1">'[5]wybrane dane finansowe 1'!#REF!</definedName>
    <definedName name="_ujtqsb50727" localSheetId="4">'[5]wybrane dane finansowe 1'!#REF!</definedName>
    <definedName name="_ujtqsb50727" localSheetId="0">'[5]wybrane dane finansowe 1'!#REF!</definedName>
    <definedName name="_ujtqsb50727" localSheetId="3">'[5]wybrane dane finansowe 1'!#REF!</definedName>
    <definedName name="_ujtqsb50727" localSheetId="9">'[5]wybrane dane finansowe 1'!#REF!</definedName>
    <definedName name="_ujtqsb50727" localSheetId="15">'[5]wybrane dane finansowe 1'!#REF!</definedName>
    <definedName name="_ujtqsb50727">'[5]wybrane dane finansowe 1'!#REF!</definedName>
    <definedName name="_uk11pr518p" localSheetId="20">'[5]wybrane dane finansowe 1'!#REF!</definedName>
    <definedName name="_uk11pr518p" localSheetId="1">'[5]wybrane dane finansowe 1'!#REF!</definedName>
    <definedName name="_uk11pr518p" localSheetId="4">'[5]wybrane dane finansowe 1'!#REF!</definedName>
    <definedName name="_uk11pr518p" localSheetId="0">'[5]wybrane dane finansowe 1'!#REF!</definedName>
    <definedName name="_uk11pr518p" localSheetId="3">'[5]wybrane dane finansowe 1'!#REF!</definedName>
    <definedName name="_uk11pr518p" localSheetId="9">'[5]wybrane dane finansowe 1'!#REF!</definedName>
    <definedName name="_uk11pr518p" localSheetId="15">'[5]wybrane dane finansowe 1'!#REF!</definedName>
    <definedName name="_uk11pr518p">'[5]wybrane dane finansowe 1'!#REF!</definedName>
    <definedName name="_uminnf4zlq" localSheetId="20">'[5]wybrane dane finansowe 1'!#REF!</definedName>
    <definedName name="_uminnf4zlq" localSheetId="1">'[5]wybrane dane finansowe 1'!#REF!</definedName>
    <definedName name="_uminnf4zlq" localSheetId="4">'[5]wybrane dane finansowe 1'!#REF!</definedName>
    <definedName name="_uminnf4zlq" localSheetId="0">'[5]wybrane dane finansowe 1'!#REF!</definedName>
    <definedName name="_uminnf4zlq" localSheetId="3">'[5]wybrane dane finansowe 1'!#REF!</definedName>
    <definedName name="_uminnf4zlq" localSheetId="9">'[5]wybrane dane finansowe 1'!#REF!</definedName>
    <definedName name="_uminnf4zlq" localSheetId="15">'[5]wybrane dane finansowe 1'!#REF!</definedName>
    <definedName name="_uminnf4zlq">'[5]wybrane dane finansowe 1'!#REF!</definedName>
    <definedName name="_UNI1" localSheetId="20">#REF!</definedName>
    <definedName name="_UNI1" localSheetId="1">#REF!</definedName>
    <definedName name="_UNI1" localSheetId="3">#REF!</definedName>
    <definedName name="_UNI1" localSheetId="9">#REF!</definedName>
    <definedName name="_UNI1">#REF!</definedName>
    <definedName name="_UNI2" localSheetId="20">#REF!</definedName>
    <definedName name="_UNI2" localSheetId="1">#REF!</definedName>
    <definedName name="_UNI2" localSheetId="3">#REF!</definedName>
    <definedName name="_UNI2" localSheetId="9">#REF!</definedName>
    <definedName name="_UNI2">#REF!</definedName>
    <definedName name="_uny4ga536u" localSheetId="20">'[5]wybrane dane finansowe 1'!#REF!</definedName>
    <definedName name="_uny4ga536u" localSheetId="1">'[5]wybrane dane finansowe 1'!#REF!</definedName>
    <definedName name="_uny4ga536u" localSheetId="4">'[5]wybrane dane finansowe 1'!#REF!</definedName>
    <definedName name="_uny4ga536u" localSheetId="0">'[5]wybrane dane finansowe 1'!#REF!</definedName>
    <definedName name="_uny4ga536u" localSheetId="3">'[5]wybrane dane finansowe 1'!#REF!</definedName>
    <definedName name="_uny4ga536u" localSheetId="9">'[5]wybrane dane finansowe 1'!#REF!</definedName>
    <definedName name="_uny4ga536u" localSheetId="15">'[5]wybrane dane finansowe 1'!#REF!</definedName>
    <definedName name="_uny4ga536u">'[5]wybrane dane finansowe 1'!#REF!</definedName>
    <definedName name="_uqnj6753q1m" localSheetId="20">'[5]wybrane dane finansowe 1'!#REF!</definedName>
    <definedName name="_uqnj6753q1m" localSheetId="1">'[5]wybrane dane finansowe 1'!#REF!</definedName>
    <definedName name="_uqnj6753q1m" localSheetId="4">'[5]wybrane dane finansowe 1'!#REF!</definedName>
    <definedName name="_uqnj6753q1m" localSheetId="0">'[5]wybrane dane finansowe 1'!#REF!</definedName>
    <definedName name="_uqnj6753q1m" localSheetId="3">'[5]wybrane dane finansowe 1'!#REF!</definedName>
    <definedName name="_uqnj6753q1m" localSheetId="9">'[5]wybrane dane finansowe 1'!#REF!</definedName>
    <definedName name="_uqnj6753q1m" localSheetId="15">'[5]wybrane dane finansowe 1'!#REF!</definedName>
    <definedName name="_uqnj6753q1m">'[5]wybrane dane finansowe 1'!#REF!</definedName>
    <definedName name="_uutp5g51827" localSheetId="20">'[5]wybrane dane finansowe 1'!#REF!</definedName>
    <definedName name="_uutp5g51827" localSheetId="1">'[5]wybrane dane finansowe 1'!#REF!</definedName>
    <definedName name="_uutp5g51827" localSheetId="4">'[5]wybrane dane finansowe 1'!#REF!</definedName>
    <definedName name="_uutp5g51827" localSheetId="0">'[5]wybrane dane finansowe 1'!#REF!</definedName>
    <definedName name="_uutp5g51827" localSheetId="3">'[5]wybrane dane finansowe 1'!#REF!</definedName>
    <definedName name="_uutp5g51827" localSheetId="9">'[5]wybrane dane finansowe 1'!#REF!</definedName>
    <definedName name="_uutp5g51827" localSheetId="15">'[5]wybrane dane finansowe 1'!#REF!</definedName>
    <definedName name="_uutp5g51827">'[5]wybrane dane finansowe 1'!#REF!</definedName>
    <definedName name="_uvraq15181c" localSheetId="20">'[5]wybrane dane finansowe 1'!#REF!</definedName>
    <definedName name="_uvraq15181c" localSheetId="1">'[5]wybrane dane finansowe 1'!#REF!</definedName>
    <definedName name="_uvraq15181c" localSheetId="4">'[5]wybrane dane finansowe 1'!#REF!</definedName>
    <definedName name="_uvraq15181c" localSheetId="0">'[5]wybrane dane finansowe 1'!#REF!</definedName>
    <definedName name="_uvraq15181c" localSheetId="3">'[5]wybrane dane finansowe 1'!#REF!</definedName>
    <definedName name="_uvraq15181c" localSheetId="9">'[5]wybrane dane finansowe 1'!#REF!</definedName>
    <definedName name="_uvraq15181c" localSheetId="15">'[5]wybrane dane finansowe 1'!#REF!</definedName>
    <definedName name="_uvraq15181c">'[5]wybrane dane finansowe 1'!#REF!</definedName>
    <definedName name="_uxkeon53q2r" localSheetId="20">'[5]wybrane dane finansowe 1'!#REF!</definedName>
    <definedName name="_uxkeon53q2r" localSheetId="1">'[5]wybrane dane finansowe 1'!#REF!</definedName>
    <definedName name="_uxkeon53q2r" localSheetId="4">'[5]wybrane dane finansowe 1'!#REF!</definedName>
    <definedName name="_uxkeon53q2r" localSheetId="0">'[5]wybrane dane finansowe 1'!#REF!</definedName>
    <definedName name="_uxkeon53q2r" localSheetId="3">'[5]wybrane dane finansowe 1'!#REF!</definedName>
    <definedName name="_uxkeon53q2r" localSheetId="9">'[5]wybrane dane finansowe 1'!#REF!</definedName>
    <definedName name="_uxkeon53q2r" localSheetId="15">'[5]wybrane dane finansowe 1'!#REF!</definedName>
    <definedName name="_uxkeon53q2r">'[5]wybrane dane finansowe 1'!#REF!</definedName>
    <definedName name="_v04hqf4zl1q" localSheetId="20">'[5]wybrane dane finansowe 1'!#REF!</definedName>
    <definedName name="_v04hqf4zl1q" localSheetId="1">'[5]wybrane dane finansowe 1'!#REF!</definedName>
    <definedName name="_v04hqf4zl1q" localSheetId="4">'[5]wybrane dane finansowe 1'!#REF!</definedName>
    <definedName name="_v04hqf4zl1q" localSheetId="0">'[5]wybrane dane finansowe 1'!#REF!</definedName>
    <definedName name="_v04hqf4zl1q" localSheetId="3">'[5]wybrane dane finansowe 1'!#REF!</definedName>
    <definedName name="_v04hqf4zl1q" localSheetId="9">'[5]wybrane dane finansowe 1'!#REF!</definedName>
    <definedName name="_v04hqf4zl1q" localSheetId="15">'[5]wybrane dane finansowe 1'!#REF!</definedName>
    <definedName name="_v04hqf4zl1q">'[5]wybrane dane finansowe 1'!#REF!</definedName>
    <definedName name="_v1k63853q1w" localSheetId="20">'[5]wybrane dane finansowe 1'!#REF!</definedName>
    <definedName name="_v1k63853q1w" localSheetId="1">'[5]wybrane dane finansowe 1'!#REF!</definedName>
    <definedName name="_v1k63853q1w" localSheetId="4">'[5]wybrane dane finansowe 1'!#REF!</definedName>
    <definedName name="_v1k63853q1w" localSheetId="0">'[5]wybrane dane finansowe 1'!#REF!</definedName>
    <definedName name="_v1k63853q1w" localSheetId="3">'[5]wybrane dane finansowe 1'!#REF!</definedName>
    <definedName name="_v1k63853q1w" localSheetId="9">'[5]wybrane dane finansowe 1'!#REF!</definedName>
    <definedName name="_v1k63853q1w" localSheetId="15">'[5]wybrane dane finansowe 1'!#REF!</definedName>
    <definedName name="_v1k63853q1w">'[5]wybrane dane finansowe 1'!#REF!</definedName>
    <definedName name="_v2j9jl53qk" localSheetId="20">'[5]wybrane dane finansowe 1'!#REF!</definedName>
    <definedName name="_v2j9jl53qk" localSheetId="1">'[5]wybrane dane finansowe 1'!#REF!</definedName>
    <definedName name="_v2j9jl53qk" localSheetId="4">'[5]wybrane dane finansowe 1'!#REF!</definedName>
    <definedName name="_v2j9jl53qk" localSheetId="0">'[5]wybrane dane finansowe 1'!#REF!</definedName>
    <definedName name="_v2j9jl53qk" localSheetId="3">'[5]wybrane dane finansowe 1'!#REF!</definedName>
    <definedName name="_v2j9jl53qk" localSheetId="9">'[5]wybrane dane finansowe 1'!#REF!</definedName>
    <definedName name="_v2j9jl53qk" localSheetId="15">'[5]wybrane dane finansowe 1'!#REF!</definedName>
    <definedName name="_v2j9jl53qk">'[5]wybrane dane finansowe 1'!#REF!</definedName>
    <definedName name="_v3dvon54j8" localSheetId="20">'[5]wybrane dane finansowe 1'!#REF!</definedName>
    <definedName name="_v3dvon54j8" localSheetId="1">'[5]wybrane dane finansowe 1'!#REF!</definedName>
    <definedName name="_v3dvon54j8" localSheetId="4">'[5]wybrane dane finansowe 1'!#REF!</definedName>
    <definedName name="_v3dvon54j8" localSheetId="0">'[5]wybrane dane finansowe 1'!#REF!</definedName>
    <definedName name="_v3dvon54j8" localSheetId="3">'[5]wybrane dane finansowe 1'!#REF!</definedName>
    <definedName name="_v3dvon54j8" localSheetId="9">'[5]wybrane dane finansowe 1'!#REF!</definedName>
    <definedName name="_v3dvon54j8" localSheetId="15">'[5]wybrane dane finansowe 1'!#REF!</definedName>
    <definedName name="_v3dvon54j8">'[5]wybrane dane finansowe 1'!#REF!</definedName>
    <definedName name="_v4821t53q2u" localSheetId="20">'[5]wybrane dane finansowe 1'!#REF!</definedName>
    <definedName name="_v4821t53q2u" localSheetId="1">'[5]wybrane dane finansowe 1'!#REF!</definedName>
    <definedName name="_v4821t53q2u" localSheetId="4">'[5]wybrane dane finansowe 1'!#REF!</definedName>
    <definedName name="_v4821t53q2u" localSheetId="0">'[5]wybrane dane finansowe 1'!#REF!</definedName>
    <definedName name="_v4821t53q2u" localSheetId="3">'[5]wybrane dane finansowe 1'!#REF!</definedName>
    <definedName name="_v4821t53q2u" localSheetId="9">'[5]wybrane dane finansowe 1'!#REF!</definedName>
    <definedName name="_v4821t53q2u" localSheetId="15">'[5]wybrane dane finansowe 1'!#REF!</definedName>
    <definedName name="_v4821t53q2u">'[5]wybrane dane finansowe 1'!#REF!</definedName>
    <definedName name="_v9to0a4y21c" localSheetId="20">'[5]wybrane dane finansowe 1'!#REF!</definedName>
    <definedName name="_v9to0a4y21c" localSheetId="1">'[5]wybrane dane finansowe 1'!#REF!</definedName>
    <definedName name="_v9to0a4y21c" localSheetId="4">'[5]wybrane dane finansowe 1'!#REF!</definedName>
    <definedName name="_v9to0a4y21c" localSheetId="0">'[5]wybrane dane finansowe 1'!#REF!</definedName>
    <definedName name="_v9to0a4y21c" localSheetId="3">'[5]wybrane dane finansowe 1'!#REF!</definedName>
    <definedName name="_v9to0a4y21c" localSheetId="9">'[5]wybrane dane finansowe 1'!#REF!</definedName>
    <definedName name="_v9to0a4y21c" localSheetId="15">'[5]wybrane dane finansowe 1'!#REF!</definedName>
    <definedName name="_v9to0a4y21c">'[5]wybrane dane finansowe 1'!#REF!</definedName>
    <definedName name="_vaph2g54j23" localSheetId="20">'[5]wybrane dane finansowe 1'!#REF!</definedName>
    <definedName name="_vaph2g54j23" localSheetId="1">'[5]wybrane dane finansowe 1'!#REF!</definedName>
    <definedName name="_vaph2g54j23" localSheetId="4">'[5]wybrane dane finansowe 1'!#REF!</definedName>
    <definedName name="_vaph2g54j23" localSheetId="0">'[5]wybrane dane finansowe 1'!#REF!</definedName>
    <definedName name="_vaph2g54j23" localSheetId="3">'[5]wybrane dane finansowe 1'!#REF!</definedName>
    <definedName name="_vaph2g54j23" localSheetId="9">'[5]wybrane dane finansowe 1'!#REF!</definedName>
    <definedName name="_vaph2g54j23" localSheetId="15">'[5]wybrane dane finansowe 1'!#REF!</definedName>
    <definedName name="_vaph2g54j23">'[5]wybrane dane finansowe 1'!#REF!</definedName>
    <definedName name="_vasdfx50719" localSheetId="20">'[5]wybrane dane finansowe 1'!#REF!</definedName>
    <definedName name="_vasdfx50719" localSheetId="1">'[5]wybrane dane finansowe 1'!#REF!</definedName>
    <definedName name="_vasdfx50719" localSheetId="4">'[5]wybrane dane finansowe 1'!#REF!</definedName>
    <definedName name="_vasdfx50719" localSheetId="0">'[5]wybrane dane finansowe 1'!#REF!</definedName>
    <definedName name="_vasdfx50719" localSheetId="3">'[5]wybrane dane finansowe 1'!#REF!</definedName>
    <definedName name="_vasdfx50719" localSheetId="9">'[5]wybrane dane finansowe 1'!#REF!</definedName>
    <definedName name="_vasdfx50719" localSheetId="15">'[5]wybrane dane finansowe 1'!#REF!</definedName>
    <definedName name="_vasdfx50719">'[5]wybrane dane finansowe 1'!#REF!</definedName>
    <definedName name="_vbyllv54j9" localSheetId="20">'[5]wybrane dane finansowe 1'!#REF!</definedName>
    <definedName name="_vbyllv54j9" localSheetId="1">'[5]wybrane dane finansowe 1'!#REF!</definedName>
    <definedName name="_vbyllv54j9" localSheetId="4">'[5]wybrane dane finansowe 1'!#REF!</definedName>
    <definedName name="_vbyllv54j9" localSheetId="0">'[5]wybrane dane finansowe 1'!#REF!</definedName>
    <definedName name="_vbyllv54j9" localSheetId="3">'[5]wybrane dane finansowe 1'!#REF!</definedName>
    <definedName name="_vbyllv54j9" localSheetId="9">'[5]wybrane dane finansowe 1'!#REF!</definedName>
    <definedName name="_vbyllv54j9" localSheetId="15">'[5]wybrane dane finansowe 1'!#REF!</definedName>
    <definedName name="_vbyllv54j9">'[5]wybrane dane finansowe 1'!#REF!</definedName>
    <definedName name="_vfnm1s5071o" localSheetId="20">'[5]wybrane dane finansowe 1'!#REF!</definedName>
    <definedName name="_vfnm1s5071o" localSheetId="1">'[5]wybrane dane finansowe 1'!#REF!</definedName>
    <definedName name="_vfnm1s5071o" localSheetId="4">'[5]wybrane dane finansowe 1'!#REF!</definedName>
    <definedName name="_vfnm1s5071o" localSheetId="0">'[5]wybrane dane finansowe 1'!#REF!</definedName>
    <definedName name="_vfnm1s5071o" localSheetId="3">'[5]wybrane dane finansowe 1'!#REF!</definedName>
    <definedName name="_vfnm1s5071o" localSheetId="9">'[5]wybrane dane finansowe 1'!#REF!</definedName>
    <definedName name="_vfnm1s5071o" localSheetId="15">'[5]wybrane dane finansowe 1'!#REF!</definedName>
    <definedName name="_vfnm1s5071o">'[5]wybrane dane finansowe 1'!#REF!</definedName>
    <definedName name="_vg0oqp51812" localSheetId="20">'[5]wybrane dane finansowe 1'!#REF!</definedName>
    <definedName name="_vg0oqp51812" localSheetId="1">'[5]wybrane dane finansowe 1'!#REF!</definedName>
    <definedName name="_vg0oqp51812" localSheetId="4">'[5]wybrane dane finansowe 1'!#REF!</definedName>
    <definedName name="_vg0oqp51812" localSheetId="0">'[5]wybrane dane finansowe 1'!#REF!</definedName>
    <definedName name="_vg0oqp51812" localSheetId="3">'[5]wybrane dane finansowe 1'!#REF!</definedName>
    <definedName name="_vg0oqp51812" localSheetId="9">'[5]wybrane dane finansowe 1'!#REF!</definedName>
    <definedName name="_vg0oqp51812" localSheetId="15">'[5]wybrane dane finansowe 1'!#REF!</definedName>
    <definedName name="_vg0oqp51812">'[5]wybrane dane finansowe 1'!#REF!</definedName>
    <definedName name="_vgr6m350723" localSheetId="20">'[5]wybrane dane finansowe 1'!#REF!</definedName>
    <definedName name="_vgr6m350723" localSheetId="1">'[5]wybrane dane finansowe 1'!#REF!</definedName>
    <definedName name="_vgr6m350723" localSheetId="4">'[5]wybrane dane finansowe 1'!#REF!</definedName>
    <definedName name="_vgr6m350723" localSheetId="0">'[5]wybrane dane finansowe 1'!#REF!</definedName>
    <definedName name="_vgr6m350723" localSheetId="3">'[5]wybrane dane finansowe 1'!#REF!</definedName>
    <definedName name="_vgr6m350723" localSheetId="9">'[5]wybrane dane finansowe 1'!#REF!</definedName>
    <definedName name="_vgr6m350723" localSheetId="15">'[5]wybrane dane finansowe 1'!#REF!</definedName>
    <definedName name="_vgr6m350723">'[5]wybrane dane finansowe 1'!#REF!</definedName>
    <definedName name="_vidt1i4y21b" localSheetId="20">'[5]wybrane dane finansowe 1'!#REF!</definedName>
    <definedName name="_vidt1i4y21b" localSheetId="1">'[5]wybrane dane finansowe 1'!#REF!</definedName>
    <definedName name="_vidt1i4y21b" localSheetId="4">'[5]wybrane dane finansowe 1'!#REF!</definedName>
    <definedName name="_vidt1i4y21b" localSheetId="0">'[5]wybrane dane finansowe 1'!#REF!</definedName>
    <definedName name="_vidt1i4y21b" localSheetId="3">'[5]wybrane dane finansowe 1'!#REF!</definedName>
    <definedName name="_vidt1i4y21b" localSheetId="9">'[5]wybrane dane finansowe 1'!#REF!</definedName>
    <definedName name="_vidt1i4y21b" localSheetId="15">'[5]wybrane dane finansowe 1'!#REF!</definedName>
    <definedName name="_vidt1i4y21b">'[5]wybrane dane finansowe 1'!#REF!</definedName>
    <definedName name="_viy5qq54jv" localSheetId="20">'[5]wybrane dane finansowe 1'!#REF!</definedName>
    <definedName name="_viy5qq54jv" localSheetId="1">'[5]wybrane dane finansowe 1'!#REF!</definedName>
    <definedName name="_viy5qq54jv" localSheetId="4">'[5]wybrane dane finansowe 1'!#REF!</definedName>
    <definedName name="_viy5qq54jv" localSheetId="0">'[5]wybrane dane finansowe 1'!#REF!</definedName>
    <definedName name="_viy5qq54jv" localSheetId="3">'[5]wybrane dane finansowe 1'!#REF!</definedName>
    <definedName name="_viy5qq54jv" localSheetId="9">'[5]wybrane dane finansowe 1'!#REF!</definedName>
    <definedName name="_viy5qq54jv" localSheetId="15">'[5]wybrane dane finansowe 1'!#REF!</definedName>
    <definedName name="_viy5qq54jv">'[5]wybrane dane finansowe 1'!#REF!</definedName>
    <definedName name="_vjf0ow5361i" localSheetId="20">'[5]wybrane dane finansowe 1'!#REF!</definedName>
    <definedName name="_vjf0ow5361i" localSheetId="1">'[5]wybrane dane finansowe 1'!#REF!</definedName>
    <definedName name="_vjf0ow5361i" localSheetId="4">'[5]wybrane dane finansowe 1'!#REF!</definedName>
    <definedName name="_vjf0ow5361i" localSheetId="0">'[5]wybrane dane finansowe 1'!#REF!</definedName>
    <definedName name="_vjf0ow5361i" localSheetId="3">'[5]wybrane dane finansowe 1'!#REF!</definedName>
    <definedName name="_vjf0ow5361i" localSheetId="9">'[5]wybrane dane finansowe 1'!#REF!</definedName>
    <definedName name="_vjf0ow5361i" localSheetId="15">'[5]wybrane dane finansowe 1'!#REF!</definedName>
    <definedName name="_vjf0ow5361i">'[5]wybrane dane finansowe 1'!#REF!</definedName>
    <definedName name="_vkt11g4zl18" localSheetId="20">'[5]wybrane dane finansowe 1'!#REF!</definedName>
    <definedName name="_vkt11g4zl18" localSheetId="1">'[5]wybrane dane finansowe 1'!#REF!</definedName>
    <definedName name="_vkt11g4zl18" localSheetId="4">'[5]wybrane dane finansowe 1'!#REF!</definedName>
    <definedName name="_vkt11g4zl18" localSheetId="0">'[5]wybrane dane finansowe 1'!#REF!</definedName>
    <definedName name="_vkt11g4zl18" localSheetId="3">'[5]wybrane dane finansowe 1'!#REF!</definedName>
    <definedName name="_vkt11g4zl18" localSheetId="9">'[5]wybrane dane finansowe 1'!#REF!</definedName>
    <definedName name="_vkt11g4zl18" localSheetId="15">'[5]wybrane dane finansowe 1'!#REF!</definedName>
    <definedName name="_vkt11g4zl18">'[5]wybrane dane finansowe 1'!#REF!</definedName>
    <definedName name="_vlt2x353qj" localSheetId="20">'[5]wybrane dane finansowe 1'!#REF!</definedName>
    <definedName name="_vlt2x353qj" localSheetId="1">'[5]wybrane dane finansowe 1'!#REF!</definedName>
    <definedName name="_vlt2x353qj" localSheetId="4">'[5]wybrane dane finansowe 1'!#REF!</definedName>
    <definedName name="_vlt2x353qj" localSheetId="0">'[5]wybrane dane finansowe 1'!#REF!</definedName>
    <definedName name="_vlt2x353qj" localSheetId="3">'[5]wybrane dane finansowe 1'!#REF!</definedName>
    <definedName name="_vlt2x353qj" localSheetId="9">'[5]wybrane dane finansowe 1'!#REF!</definedName>
    <definedName name="_vlt2x353qj" localSheetId="15">'[5]wybrane dane finansowe 1'!#REF!</definedName>
    <definedName name="_vlt2x353qj">'[5]wybrane dane finansowe 1'!#REF!</definedName>
    <definedName name="_vm2w7k5368" localSheetId="20">'[5]wybrane dane finansowe 1'!#REF!</definedName>
    <definedName name="_vm2w7k5368" localSheetId="1">'[5]wybrane dane finansowe 1'!#REF!</definedName>
    <definedName name="_vm2w7k5368" localSheetId="4">'[5]wybrane dane finansowe 1'!#REF!</definedName>
    <definedName name="_vm2w7k5368" localSheetId="0">'[5]wybrane dane finansowe 1'!#REF!</definedName>
    <definedName name="_vm2w7k5368" localSheetId="3">'[5]wybrane dane finansowe 1'!#REF!</definedName>
    <definedName name="_vm2w7k5368" localSheetId="9">'[5]wybrane dane finansowe 1'!#REF!</definedName>
    <definedName name="_vm2w7k5368" localSheetId="15">'[5]wybrane dane finansowe 1'!#REF!</definedName>
    <definedName name="_vm2w7k5368">'[5]wybrane dane finansowe 1'!#REF!</definedName>
    <definedName name="_vpq3nz4y2q" localSheetId="20">'[5]wybrane dane finansowe 1'!#REF!</definedName>
    <definedName name="_vpq3nz4y2q" localSheetId="1">'[5]wybrane dane finansowe 1'!#REF!</definedName>
    <definedName name="_vpq3nz4y2q" localSheetId="4">'[5]wybrane dane finansowe 1'!#REF!</definedName>
    <definedName name="_vpq3nz4y2q" localSheetId="0">'[5]wybrane dane finansowe 1'!#REF!</definedName>
    <definedName name="_vpq3nz4y2q" localSheetId="3">'[5]wybrane dane finansowe 1'!#REF!</definedName>
    <definedName name="_vpq3nz4y2q" localSheetId="9">'[5]wybrane dane finansowe 1'!#REF!</definedName>
    <definedName name="_vpq3nz4y2q" localSheetId="15">'[5]wybrane dane finansowe 1'!#REF!</definedName>
    <definedName name="_vpq3nz4y2q">'[5]wybrane dane finansowe 1'!#REF!</definedName>
    <definedName name="_vrpugm4ysf" localSheetId="20">'[5]wybrane dane finansowe 1'!#REF!</definedName>
    <definedName name="_vrpugm4ysf" localSheetId="1">'[5]wybrane dane finansowe 1'!#REF!</definedName>
    <definedName name="_vrpugm4ysf" localSheetId="4">'[5]wybrane dane finansowe 1'!#REF!</definedName>
    <definedName name="_vrpugm4ysf" localSheetId="0">'[5]wybrane dane finansowe 1'!#REF!</definedName>
    <definedName name="_vrpugm4ysf" localSheetId="3">'[5]wybrane dane finansowe 1'!#REF!</definedName>
    <definedName name="_vrpugm4ysf" localSheetId="9">'[5]wybrane dane finansowe 1'!#REF!</definedName>
    <definedName name="_vrpugm4ysf" localSheetId="15">'[5]wybrane dane finansowe 1'!#REF!</definedName>
    <definedName name="_vrpugm4ysf">'[5]wybrane dane finansowe 1'!#REF!</definedName>
    <definedName name="_vsl5wy54j10" localSheetId="20">'[5]wybrane dane finansowe 1'!#REF!</definedName>
    <definedName name="_vsl5wy54j10" localSheetId="1">'[5]wybrane dane finansowe 1'!#REF!</definedName>
    <definedName name="_vsl5wy54j10" localSheetId="4">'[5]wybrane dane finansowe 1'!#REF!</definedName>
    <definedName name="_vsl5wy54j10" localSheetId="0">'[5]wybrane dane finansowe 1'!#REF!</definedName>
    <definedName name="_vsl5wy54j10" localSheetId="3">'[5]wybrane dane finansowe 1'!#REF!</definedName>
    <definedName name="_vsl5wy54j10" localSheetId="9">'[5]wybrane dane finansowe 1'!#REF!</definedName>
    <definedName name="_vsl5wy54j10" localSheetId="15">'[5]wybrane dane finansowe 1'!#REF!</definedName>
    <definedName name="_vsl5wy54j10">'[5]wybrane dane finansowe 1'!#REF!</definedName>
    <definedName name="_vucqpx4zl1g" localSheetId="20">'[5]wybrane dane finansowe 1'!#REF!</definedName>
    <definedName name="_vucqpx4zl1g" localSheetId="1">'[5]wybrane dane finansowe 1'!#REF!</definedName>
    <definedName name="_vucqpx4zl1g" localSheetId="4">'[5]wybrane dane finansowe 1'!#REF!</definedName>
    <definedName name="_vucqpx4zl1g" localSheetId="0">'[5]wybrane dane finansowe 1'!#REF!</definedName>
    <definedName name="_vucqpx4zl1g" localSheetId="3">'[5]wybrane dane finansowe 1'!#REF!</definedName>
    <definedName name="_vucqpx4zl1g" localSheetId="9">'[5]wybrane dane finansowe 1'!#REF!</definedName>
    <definedName name="_vucqpx4zl1g" localSheetId="15">'[5]wybrane dane finansowe 1'!#REF!</definedName>
    <definedName name="_vucqpx4zl1g">'[5]wybrane dane finansowe 1'!#REF!</definedName>
    <definedName name="_vuen8r50mi" localSheetId="20">'[5]wybrane dane finansowe 1'!#REF!</definedName>
    <definedName name="_vuen8r50mi" localSheetId="1">'[5]wybrane dane finansowe 1'!#REF!</definedName>
    <definedName name="_vuen8r50mi" localSheetId="4">'[5]wybrane dane finansowe 1'!#REF!</definedName>
    <definedName name="_vuen8r50mi" localSheetId="0">'[5]wybrane dane finansowe 1'!#REF!</definedName>
    <definedName name="_vuen8r50mi" localSheetId="3">'[5]wybrane dane finansowe 1'!#REF!</definedName>
    <definedName name="_vuen8r50mi" localSheetId="9">'[5]wybrane dane finansowe 1'!#REF!</definedName>
    <definedName name="_vuen8r50mi" localSheetId="15">'[5]wybrane dane finansowe 1'!#REF!</definedName>
    <definedName name="_vuen8r50mi">'[5]wybrane dane finansowe 1'!#REF!</definedName>
    <definedName name="_vv9hu54y22p" localSheetId="20">'[5]wybrane dane finansowe 1'!#REF!</definedName>
    <definedName name="_vv9hu54y22p" localSheetId="1">'[5]wybrane dane finansowe 1'!#REF!</definedName>
    <definedName name="_vv9hu54y22p" localSheetId="4">'[5]wybrane dane finansowe 1'!#REF!</definedName>
    <definedName name="_vv9hu54y22p" localSheetId="0">'[5]wybrane dane finansowe 1'!#REF!</definedName>
    <definedName name="_vv9hu54y22p" localSheetId="3">'[5]wybrane dane finansowe 1'!#REF!</definedName>
    <definedName name="_vv9hu54y22p" localSheetId="9">'[5]wybrane dane finansowe 1'!#REF!</definedName>
    <definedName name="_vv9hu54y22p" localSheetId="15">'[5]wybrane dane finansowe 1'!#REF!</definedName>
    <definedName name="_vv9hu54y22p">'[5]wybrane dane finansowe 1'!#REF!</definedName>
    <definedName name="_vvhmf954js" localSheetId="20">'[5]wybrane dane finansowe 1'!#REF!</definedName>
    <definedName name="_vvhmf954js" localSheetId="1">'[5]wybrane dane finansowe 1'!#REF!</definedName>
    <definedName name="_vvhmf954js" localSheetId="4">'[5]wybrane dane finansowe 1'!#REF!</definedName>
    <definedName name="_vvhmf954js" localSheetId="0">'[5]wybrane dane finansowe 1'!#REF!</definedName>
    <definedName name="_vvhmf954js" localSheetId="3">'[5]wybrane dane finansowe 1'!#REF!</definedName>
    <definedName name="_vvhmf954js" localSheetId="9">'[5]wybrane dane finansowe 1'!#REF!</definedName>
    <definedName name="_vvhmf954js" localSheetId="15">'[5]wybrane dane finansowe 1'!#REF!</definedName>
    <definedName name="_vvhmf954js">'[5]wybrane dane finansowe 1'!#REF!</definedName>
    <definedName name="_vvq8re54j1m" localSheetId="20">'[5]wybrane dane finansowe 1'!#REF!</definedName>
    <definedName name="_vvq8re54j1m" localSheetId="1">'[5]wybrane dane finansowe 1'!#REF!</definedName>
    <definedName name="_vvq8re54j1m" localSheetId="4">'[5]wybrane dane finansowe 1'!#REF!</definedName>
    <definedName name="_vvq8re54j1m" localSheetId="0">'[5]wybrane dane finansowe 1'!#REF!</definedName>
    <definedName name="_vvq8re54j1m" localSheetId="3">'[5]wybrane dane finansowe 1'!#REF!</definedName>
    <definedName name="_vvq8re54j1m" localSheetId="9">'[5]wybrane dane finansowe 1'!#REF!</definedName>
    <definedName name="_vvq8re54j1m" localSheetId="15">'[5]wybrane dane finansowe 1'!#REF!</definedName>
    <definedName name="_vvq8re54j1m">'[5]wybrane dane finansowe 1'!#REF!</definedName>
    <definedName name="_vxmsih4zlp" localSheetId="20">'[5]wybrane dane finansowe 1'!#REF!</definedName>
    <definedName name="_vxmsih4zlp" localSheetId="1">'[5]wybrane dane finansowe 1'!#REF!</definedName>
    <definedName name="_vxmsih4zlp" localSheetId="4">'[5]wybrane dane finansowe 1'!#REF!</definedName>
    <definedName name="_vxmsih4zlp" localSheetId="0">'[5]wybrane dane finansowe 1'!#REF!</definedName>
    <definedName name="_vxmsih4zlp" localSheetId="3">'[5]wybrane dane finansowe 1'!#REF!</definedName>
    <definedName name="_vxmsih4zlp" localSheetId="9">'[5]wybrane dane finansowe 1'!#REF!</definedName>
    <definedName name="_vxmsih4zlp" localSheetId="15">'[5]wybrane dane finansowe 1'!#REF!</definedName>
    <definedName name="_vxmsih4zlp">'[5]wybrane dane finansowe 1'!#REF!</definedName>
    <definedName name="_vyj78x4y2m" localSheetId="20">'[5]wybrane dane finansowe 1'!#REF!</definedName>
    <definedName name="_vyj78x4y2m" localSheetId="1">'[5]wybrane dane finansowe 1'!#REF!</definedName>
    <definedName name="_vyj78x4y2m" localSheetId="4">'[5]wybrane dane finansowe 1'!#REF!</definedName>
    <definedName name="_vyj78x4y2m" localSheetId="0">'[5]wybrane dane finansowe 1'!#REF!</definedName>
    <definedName name="_vyj78x4y2m" localSheetId="3">'[5]wybrane dane finansowe 1'!#REF!</definedName>
    <definedName name="_vyj78x4y2m" localSheetId="9">'[5]wybrane dane finansowe 1'!#REF!</definedName>
    <definedName name="_vyj78x4y2m" localSheetId="15">'[5]wybrane dane finansowe 1'!#REF!</definedName>
    <definedName name="_vyj78x4y2m">'[5]wybrane dane finansowe 1'!#REF!</definedName>
    <definedName name="_vyjg2254jp" localSheetId="20">'[5]wybrane dane finansowe 1'!#REF!</definedName>
    <definedName name="_vyjg2254jp" localSheetId="1">'[5]wybrane dane finansowe 1'!#REF!</definedName>
    <definedName name="_vyjg2254jp" localSheetId="4">'[5]wybrane dane finansowe 1'!#REF!</definedName>
    <definedName name="_vyjg2254jp" localSheetId="0">'[5]wybrane dane finansowe 1'!#REF!</definedName>
    <definedName name="_vyjg2254jp" localSheetId="3">'[5]wybrane dane finansowe 1'!#REF!</definedName>
    <definedName name="_vyjg2254jp" localSheetId="9">'[5]wybrane dane finansowe 1'!#REF!</definedName>
    <definedName name="_vyjg2254jp" localSheetId="15">'[5]wybrane dane finansowe 1'!#REF!</definedName>
    <definedName name="_vyjg2254jp">'[5]wybrane dane finansowe 1'!#REF!</definedName>
    <definedName name="_vzwhvo54j1b" localSheetId="20">'[5]wybrane dane finansowe 1'!#REF!</definedName>
    <definedName name="_vzwhvo54j1b" localSheetId="1">'[5]wybrane dane finansowe 1'!#REF!</definedName>
    <definedName name="_vzwhvo54j1b" localSheetId="4">'[5]wybrane dane finansowe 1'!#REF!</definedName>
    <definedName name="_vzwhvo54j1b" localSheetId="0">'[5]wybrane dane finansowe 1'!#REF!</definedName>
    <definedName name="_vzwhvo54j1b" localSheetId="3">'[5]wybrane dane finansowe 1'!#REF!</definedName>
    <definedName name="_vzwhvo54j1b" localSheetId="9">'[5]wybrane dane finansowe 1'!#REF!</definedName>
    <definedName name="_vzwhvo54j1b" localSheetId="15">'[5]wybrane dane finansowe 1'!#REF!</definedName>
    <definedName name="_vzwhvo54j1b">'[5]wybrane dane finansowe 1'!#REF!</definedName>
    <definedName name="_w2rx5p4zle" localSheetId="20">'[5]wybrane dane finansowe 1'!#REF!</definedName>
    <definedName name="_w2rx5p4zle" localSheetId="1">'[5]wybrane dane finansowe 1'!#REF!</definedName>
    <definedName name="_w2rx5p4zle" localSheetId="4">'[5]wybrane dane finansowe 1'!#REF!</definedName>
    <definedName name="_w2rx5p4zle" localSheetId="0">'[5]wybrane dane finansowe 1'!#REF!</definedName>
    <definedName name="_w2rx5p4zle" localSheetId="3">'[5]wybrane dane finansowe 1'!#REF!</definedName>
    <definedName name="_w2rx5p4zle" localSheetId="9">'[5]wybrane dane finansowe 1'!#REF!</definedName>
    <definedName name="_w2rx5p4zle" localSheetId="15">'[5]wybrane dane finansowe 1'!#REF!</definedName>
    <definedName name="_w2rx5p4zle">'[5]wybrane dane finansowe 1'!#REF!</definedName>
    <definedName name="_w3bm8e4y2g" localSheetId="20">'[5]wybrane dane finansowe 1'!#REF!</definedName>
    <definedName name="_w3bm8e4y2g" localSheetId="1">'[5]wybrane dane finansowe 1'!#REF!</definedName>
    <definedName name="_w3bm8e4y2g" localSheetId="4">'[5]wybrane dane finansowe 1'!#REF!</definedName>
    <definedName name="_w3bm8e4y2g" localSheetId="0">'[5]wybrane dane finansowe 1'!#REF!</definedName>
    <definedName name="_w3bm8e4y2g" localSheetId="3">'[5]wybrane dane finansowe 1'!#REF!</definedName>
    <definedName name="_w3bm8e4y2g" localSheetId="9">'[5]wybrane dane finansowe 1'!#REF!</definedName>
    <definedName name="_w3bm8e4y2g" localSheetId="15">'[5]wybrane dane finansowe 1'!#REF!</definedName>
    <definedName name="_w3bm8e4y2g">'[5]wybrane dane finansowe 1'!#REF!</definedName>
    <definedName name="_w66lo451813" localSheetId="20">'[5]wybrane dane finansowe 1'!#REF!</definedName>
    <definedName name="_w66lo451813" localSheetId="1">'[5]wybrane dane finansowe 1'!#REF!</definedName>
    <definedName name="_w66lo451813" localSheetId="4">'[5]wybrane dane finansowe 1'!#REF!</definedName>
    <definedName name="_w66lo451813" localSheetId="0">'[5]wybrane dane finansowe 1'!#REF!</definedName>
    <definedName name="_w66lo451813" localSheetId="3">'[5]wybrane dane finansowe 1'!#REF!</definedName>
    <definedName name="_w66lo451813" localSheetId="9">'[5]wybrane dane finansowe 1'!#REF!</definedName>
    <definedName name="_w66lo451813" localSheetId="15">'[5]wybrane dane finansowe 1'!#REF!</definedName>
    <definedName name="_w66lo451813">'[5]wybrane dane finansowe 1'!#REF!</definedName>
    <definedName name="_w6toc54zl1m" localSheetId="20">'[5]wybrane dane finansowe 1'!#REF!</definedName>
    <definedName name="_w6toc54zl1m" localSheetId="1">'[5]wybrane dane finansowe 1'!#REF!</definedName>
    <definedName name="_w6toc54zl1m" localSheetId="4">'[5]wybrane dane finansowe 1'!#REF!</definedName>
    <definedName name="_w6toc54zl1m" localSheetId="0">'[5]wybrane dane finansowe 1'!#REF!</definedName>
    <definedName name="_w6toc54zl1m" localSheetId="3">'[5]wybrane dane finansowe 1'!#REF!</definedName>
    <definedName name="_w6toc54zl1m" localSheetId="9">'[5]wybrane dane finansowe 1'!#REF!</definedName>
    <definedName name="_w6toc54zl1m" localSheetId="15">'[5]wybrane dane finansowe 1'!#REF!</definedName>
    <definedName name="_w6toc54zl1m">'[5]wybrane dane finansowe 1'!#REF!</definedName>
    <definedName name="_w7s2k54zl15" localSheetId="20">'[5]wybrane dane finansowe 1'!#REF!</definedName>
    <definedName name="_w7s2k54zl15" localSheetId="1">'[5]wybrane dane finansowe 1'!#REF!</definedName>
    <definedName name="_w7s2k54zl15" localSheetId="4">'[5]wybrane dane finansowe 1'!#REF!</definedName>
    <definedName name="_w7s2k54zl15" localSheetId="0">'[5]wybrane dane finansowe 1'!#REF!</definedName>
    <definedName name="_w7s2k54zl15" localSheetId="3">'[5]wybrane dane finansowe 1'!#REF!</definedName>
    <definedName name="_w7s2k54zl15" localSheetId="9">'[5]wybrane dane finansowe 1'!#REF!</definedName>
    <definedName name="_w7s2k54zl15" localSheetId="15">'[5]wybrane dane finansowe 1'!#REF!</definedName>
    <definedName name="_w7s2k54zl15">'[5]wybrane dane finansowe 1'!#REF!</definedName>
    <definedName name="_wa58k551ph" localSheetId="20">'[5]wybrane dane finansowe 1'!#REF!</definedName>
    <definedName name="_wa58k551ph" localSheetId="1">'[5]wybrane dane finansowe 1'!#REF!</definedName>
    <definedName name="_wa58k551ph" localSheetId="4">'[5]wybrane dane finansowe 1'!#REF!</definedName>
    <definedName name="_wa58k551ph" localSheetId="0">'[5]wybrane dane finansowe 1'!#REF!</definedName>
    <definedName name="_wa58k551ph" localSheetId="3">'[5]wybrane dane finansowe 1'!#REF!</definedName>
    <definedName name="_wa58k551ph" localSheetId="9">'[5]wybrane dane finansowe 1'!#REF!</definedName>
    <definedName name="_wa58k551ph" localSheetId="15">'[5]wybrane dane finansowe 1'!#REF!</definedName>
    <definedName name="_wa58k551ph">'[5]wybrane dane finansowe 1'!#REF!</definedName>
    <definedName name="_wazjfl4x9z" localSheetId="20">#REF!</definedName>
    <definedName name="_wazjfl4x9z" localSheetId="1">#REF!</definedName>
    <definedName name="_wazjfl4x9z" localSheetId="3">#REF!</definedName>
    <definedName name="_wazjfl4x9z" localSheetId="9">#REF!</definedName>
    <definedName name="_wazjfl4x9z">#REF!</definedName>
    <definedName name="_wb68iw53qo" localSheetId="20">'[5]wybrane dane finansowe 1'!#REF!</definedName>
    <definedName name="_wb68iw53qo" localSheetId="1">'[5]wybrane dane finansowe 1'!#REF!</definedName>
    <definedName name="_wb68iw53qo" localSheetId="4">'[5]wybrane dane finansowe 1'!#REF!</definedName>
    <definedName name="_wb68iw53qo" localSheetId="0">'[5]wybrane dane finansowe 1'!#REF!</definedName>
    <definedName name="_wb68iw53qo" localSheetId="3">'[5]wybrane dane finansowe 1'!#REF!</definedName>
    <definedName name="_wb68iw53qo" localSheetId="9">'[5]wybrane dane finansowe 1'!#REF!</definedName>
    <definedName name="_wb68iw53qo" localSheetId="15">'[5]wybrane dane finansowe 1'!#REF!</definedName>
    <definedName name="_wb68iw53qo">'[5]wybrane dane finansowe 1'!#REF!</definedName>
    <definedName name="_wbk1" localSheetId="20">#N/A</definedName>
    <definedName name="_wbk1" localSheetId="1">#N/A</definedName>
    <definedName name="_wbk1" localSheetId="0">#N/A</definedName>
    <definedName name="_wbk1" localSheetId="3">#N/A</definedName>
    <definedName name="_wbk1" localSheetId="9">#N/A</definedName>
    <definedName name="_wbk1" localSheetId="15">[2]!_wbk1</definedName>
    <definedName name="_wbk1">'P&amp;L'!_wbk1</definedName>
    <definedName name="_wblgou4zlh" localSheetId="20">'[5]wybrane dane finansowe 1'!#REF!</definedName>
    <definedName name="_wblgou4zlh" localSheetId="1">'[5]wybrane dane finansowe 1'!#REF!</definedName>
    <definedName name="_wblgou4zlh" localSheetId="4">'[5]wybrane dane finansowe 1'!#REF!</definedName>
    <definedName name="_wblgou4zlh" localSheetId="0">'[5]wybrane dane finansowe 1'!#REF!</definedName>
    <definedName name="_wblgou4zlh" localSheetId="3">'[5]wybrane dane finansowe 1'!#REF!</definedName>
    <definedName name="_wblgou4zlh" localSheetId="9">'[5]wybrane dane finansowe 1'!#REF!</definedName>
    <definedName name="_wblgou4zlh" localSheetId="15">'[5]wybrane dane finansowe 1'!#REF!</definedName>
    <definedName name="_wblgou4zlh">'[5]wybrane dane finansowe 1'!#REF!</definedName>
    <definedName name="_wcmwew53q2f" localSheetId="20">'[5]wybrane dane finansowe 1'!#REF!</definedName>
    <definedName name="_wcmwew53q2f" localSheetId="1">'[5]wybrane dane finansowe 1'!#REF!</definedName>
    <definedName name="_wcmwew53q2f" localSheetId="4">'[5]wybrane dane finansowe 1'!#REF!</definedName>
    <definedName name="_wcmwew53q2f" localSheetId="0">'[5]wybrane dane finansowe 1'!#REF!</definedName>
    <definedName name="_wcmwew53q2f" localSheetId="3">'[5]wybrane dane finansowe 1'!#REF!</definedName>
    <definedName name="_wcmwew53q2f" localSheetId="9">'[5]wybrane dane finansowe 1'!#REF!</definedName>
    <definedName name="_wcmwew53q2f" localSheetId="15">'[5]wybrane dane finansowe 1'!#REF!</definedName>
    <definedName name="_wcmwew53q2f">'[5]wybrane dane finansowe 1'!#REF!</definedName>
    <definedName name="_wehtqn4y2o" localSheetId="20">'[5]wybrane dane finansowe 1'!#REF!</definedName>
    <definedName name="_wehtqn4y2o" localSheetId="1">'[5]wybrane dane finansowe 1'!#REF!</definedName>
    <definedName name="_wehtqn4y2o" localSheetId="4">'[5]wybrane dane finansowe 1'!#REF!</definedName>
    <definedName name="_wehtqn4y2o" localSheetId="0">'[5]wybrane dane finansowe 1'!#REF!</definedName>
    <definedName name="_wehtqn4y2o" localSheetId="3">'[5]wybrane dane finansowe 1'!#REF!</definedName>
    <definedName name="_wehtqn4y2o" localSheetId="9">'[5]wybrane dane finansowe 1'!#REF!</definedName>
    <definedName name="_wehtqn4y2o" localSheetId="15">'[5]wybrane dane finansowe 1'!#REF!</definedName>
    <definedName name="_wehtqn4y2o">'[5]wybrane dane finansowe 1'!#REF!</definedName>
    <definedName name="_whax7853q1x" localSheetId="20">'[5]wybrane dane finansowe 1'!#REF!</definedName>
    <definedName name="_whax7853q1x" localSheetId="1">'[5]wybrane dane finansowe 1'!#REF!</definedName>
    <definedName name="_whax7853q1x" localSheetId="4">'[5]wybrane dane finansowe 1'!#REF!</definedName>
    <definedName name="_whax7853q1x" localSheetId="0">'[5]wybrane dane finansowe 1'!#REF!</definedName>
    <definedName name="_whax7853q1x" localSheetId="3">'[5]wybrane dane finansowe 1'!#REF!</definedName>
    <definedName name="_whax7853q1x" localSheetId="9">'[5]wybrane dane finansowe 1'!#REF!</definedName>
    <definedName name="_whax7853q1x" localSheetId="15">'[5]wybrane dane finansowe 1'!#REF!</definedName>
    <definedName name="_whax7853q1x">'[5]wybrane dane finansowe 1'!#REF!</definedName>
    <definedName name="_whshyf5361c" localSheetId="20">'[5]wybrane dane finansowe 1'!#REF!</definedName>
    <definedName name="_whshyf5361c" localSheetId="1">'[5]wybrane dane finansowe 1'!#REF!</definedName>
    <definedName name="_whshyf5361c" localSheetId="4">'[5]wybrane dane finansowe 1'!#REF!</definedName>
    <definedName name="_whshyf5361c" localSheetId="0">'[5]wybrane dane finansowe 1'!#REF!</definedName>
    <definedName name="_whshyf5361c" localSheetId="3">'[5]wybrane dane finansowe 1'!#REF!</definedName>
    <definedName name="_whshyf5361c" localSheetId="9">'[5]wybrane dane finansowe 1'!#REF!</definedName>
    <definedName name="_whshyf5361c" localSheetId="15">'[5]wybrane dane finansowe 1'!#REF!</definedName>
    <definedName name="_whshyf5361c">'[5]wybrane dane finansowe 1'!#REF!</definedName>
    <definedName name="_wiyo1_5gu1beepk7m" localSheetId="20">'[5]wybrane dane finansowe 1'!#REF!</definedName>
    <definedName name="_wiyo1_5gu1beepk7m" localSheetId="1">'[5]wybrane dane finansowe 1'!#REF!</definedName>
    <definedName name="_wiyo1_5gu1beepk7m" localSheetId="4">'[5]wybrane dane finansowe 1'!#REF!</definedName>
    <definedName name="_wiyo1_5gu1beepk7m" localSheetId="0">'[5]wybrane dane finansowe 1'!#REF!</definedName>
    <definedName name="_wiyo1_5gu1beepk7m" localSheetId="3">'[5]wybrane dane finansowe 1'!#REF!</definedName>
    <definedName name="_wiyo1_5gu1beepk7m" localSheetId="9">'[5]wybrane dane finansowe 1'!#REF!</definedName>
    <definedName name="_wiyo1_5gu1beepk7m" localSheetId="15">'[5]wybrane dane finansowe 1'!#REF!</definedName>
    <definedName name="_wiyo1_5gu1beepk7m">'[5]wybrane dane finansowe 1'!#REF!</definedName>
    <definedName name="_wj37o4507e" localSheetId="20">'[5]wybrane dane finansowe 1'!#REF!</definedName>
    <definedName name="_wj37o4507e" localSheetId="1">'[5]wybrane dane finansowe 1'!#REF!</definedName>
    <definedName name="_wj37o4507e" localSheetId="4">'[5]wybrane dane finansowe 1'!#REF!</definedName>
    <definedName name="_wj37o4507e" localSheetId="0">'[5]wybrane dane finansowe 1'!#REF!</definedName>
    <definedName name="_wj37o4507e" localSheetId="3">'[5]wybrane dane finansowe 1'!#REF!</definedName>
    <definedName name="_wj37o4507e" localSheetId="9">'[5]wybrane dane finansowe 1'!#REF!</definedName>
    <definedName name="_wj37o4507e" localSheetId="15">'[5]wybrane dane finansowe 1'!#REF!</definedName>
    <definedName name="_wj37o4507e">'[5]wybrane dane finansowe 1'!#REF!</definedName>
    <definedName name="_wjncr45189" localSheetId="20">'[5]wybrane dane finansowe 1'!#REF!</definedName>
    <definedName name="_wjncr45189" localSheetId="1">'[5]wybrane dane finansowe 1'!#REF!</definedName>
    <definedName name="_wjncr45189" localSheetId="4">'[5]wybrane dane finansowe 1'!#REF!</definedName>
    <definedName name="_wjncr45189" localSheetId="0">'[5]wybrane dane finansowe 1'!#REF!</definedName>
    <definedName name="_wjncr45189" localSheetId="3">'[5]wybrane dane finansowe 1'!#REF!</definedName>
    <definedName name="_wjncr45189" localSheetId="9">'[5]wybrane dane finansowe 1'!#REF!</definedName>
    <definedName name="_wjncr45189" localSheetId="15">'[5]wybrane dane finansowe 1'!#REF!</definedName>
    <definedName name="_wjncr45189">'[5]wybrane dane finansowe 1'!#REF!</definedName>
    <definedName name="_wk1aq8536c" localSheetId="20">'[5]wybrane dane finansowe 1'!#REF!</definedName>
    <definedName name="_wk1aq8536c" localSheetId="1">'[5]wybrane dane finansowe 1'!#REF!</definedName>
    <definedName name="_wk1aq8536c" localSheetId="4">'[5]wybrane dane finansowe 1'!#REF!</definedName>
    <definedName name="_wk1aq8536c" localSheetId="0">'[5]wybrane dane finansowe 1'!#REF!</definedName>
    <definedName name="_wk1aq8536c" localSheetId="3">'[5]wybrane dane finansowe 1'!#REF!</definedName>
    <definedName name="_wk1aq8536c" localSheetId="9">'[5]wybrane dane finansowe 1'!#REF!</definedName>
    <definedName name="_wk1aq8536c" localSheetId="15">'[5]wybrane dane finansowe 1'!#REF!</definedName>
    <definedName name="_wk1aq8536c">'[5]wybrane dane finansowe 1'!#REF!</definedName>
    <definedName name="_wm1ynv50m2p" localSheetId="20">'[5]wybrane dane finansowe 1'!#REF!</definedName>
    <definedName name="_wm1ynv50m2p" localSheetId="1">'[5]wybrane dane finansowe 1'!#REF!</definedName>
    <definedName name="_wm1ynv50m2p" localSheetId="4">'[5]wybrane dane finansowe 1'!#REF!</definedName>
    <definedName name="_wm1ynv50m2p" localSheetId="0">'[5]wybrane dane finansowe 1'!#REF!</definedName>
    <definedName name="_wm1ynv50m2p" localSheetId="3">'[5]wybrane dane finansowe 1'!#REF!</definedName>
    <definedName name="_wm1ynv50m2p" localSheetId="9">'[5]wybrane dane finansowe 1'!#REF!</definedName>
    <definedName name="_wm1ynv50m2p" localSheetId="15">'[5]wybrane dane finansowe 1'!#REF!</definedName>
    <definedName name="_wm1ynv50m2p">'[5]wybrane dane finansowe 1'!#REF!</definedName>
    <definedName name="_wo0lva4zl1b" localSheetId="20">'[5]wybrane dane finansowe 1'!#REF!</definedName>
    <definedName name="_wo0lva4zl1b" localSheetId="1">'[5]wybrane dane finansowe 1'!#REF!</definedName>
    <definedName name="_wo0lva4zl1b" localSheetId="4">'[5]wybrane dane finansowe 1'!#REF!</definedName>
    <definedName name="_wo0lva4zl1b" localSheetId="0">'[5]wybrane dane finansowe 1'!#REF!</definedName>
    <definedName name="_wo0lva4zl1b" localSheetId="3">'[5]wybrane dane finansowe 1'!#REF!</definedName>
    <definedName name="_wo0lva4zl1b" localSheetId="9">'[5]wybrane dane finansowe 1'!#REF!</definedName>
    <definedName name="_wo0lva4zl1b" localSheetId="15">'[5]wybrane dane finansowe 1'!#REF!</definedName>
    <definedName name="_wo0lva4zl1b">'[5]wybrane dane finansowe 1'!#REF!</definedName>
    <definedName name="_wo0qlv50m1w" localSheetId="20">'[5]wybrane dane finansowe 1'!#REF!</definedName>
    <definedName name="_wo0qlv50m1w" localSheetId="1">'[5]wybrane dane finansowe 1'!#REF!</definedName>
    <definedName name="_wo0qlv50m1w" localSheetId="4">'[5]wybrane dane finansowe 1'!#REF!</definedName>
    <definedName name="_wo0qlv50m1w" localSheetId="0">'[5]wybrane dane finansowe 1'!#REF!</definedName>
    <definedName name="_wo0qlv50m1w" localSheetId="3">'[5]wybrane dane finansowe 1'!#REF!</definedName>
    <definedName name="_wo0qlv50m1w" localSheetId="9">'[5]wybrane dane finansowe 1'!#REF!</definedName>
    <definedName name="_wo0qlv50m1w" localSheetId="15">'[5]wybrane dane finansowe 1'!#REF!</definedName>
    <definedName name="_wo0qlv50m1w">'[5]wybrane dane finansowe 1'!#REF!</definedName>
    <definedName name="_wtugt453q21" localSheetId="20">'[5]wybrane dane finansowe 1'!#REF!</definedName>
    <definedName name="_wtugt453q21" localSheetId="1">'[5]wybrane dane finansowe 1'!#REF!</definedName>
    <definedName name="_wtugt453q21" localSheetId="4">'[5]wybrane dane finansowe 1'!#REF!</definedName>
    <definedName name="_wtugt453q21" localSheetId="0">'[5]wybrane dane finansowe 1'!#REF!</definedName>
    <definedName name="_wtugt453q21" localSheetId="3">'[5]wybrane dane finansowe 1'!#REF!</definedName>
    <definedName name="_wtugt453q21" localSheetId="9">'[5]wybrane dane finansowe 1'!#REF!</definedName>
    <definedName name="_wtugt453q21" localSheetId="15">'[5]wybrane dane finansowe 1'!#REF!</definedName>
    <definedName name="_wtugt453q21">'[5]wybrane dane finansowe 1'!#REF!</definedName>
    <definedName name="_wue53n4zlf" localSheetId="20">'[5]wybrane dane finansowe 1'!#REF!</definedName>
    <definedName name="_wue53n4zlf" localSheetId="1">'[5]wybrane dane finansowe 1'!#REF!</definedName>
    <definedName name="_wue53n4zlf" localSheetId="4">'[5]wybrane dane finansowe 1'!#REF!</definedName>
    <definedName name="_wue53n4zlf" localSheetId="0">'[5]wybrane dane finansowe 1'!#REF!</definedName>
    <definedName name="_wue53n4zlf" localSheetId="3">'[5]wybrane dane finansowe 1'!#REF!</definedName>
    <definedName name="_wue53n4zlf" localSheetId="9">'[5]wybrane dane finansowe 1'!#REF!</definedName>
    <definedName name="_wue53n4zlf" localSheetId="15">'[5]wybrane dane finansowe 1'!#REF!</definedName>
    <definedName name="_wue53n4zlf">'[5]wybrane dane finansowe 1'!#REF!</definedName>
    <definedName name="_wxf4yy4x9k" localSheetId="20">#REF!</definedName>
    <definedName name="_wxf4yy4x9k" localSheetId="1">#REF!</definedName>
    <definedName name="_wxf4yy4x9k" localSheetId="3">#REF!</definedName>
    <definedName name="_wxf4yy4x9k" localSheetId="9">#REF!</definedName>
    <definedName name="_wxf4yy4x9k">#REF!</definedName>
    <definedName name="_wxi57a4y21p" localSheetId="20">'[5]wybrane dane finansowe 1'!#REF!</definedName>
    <definedName name="_wxi57a4y21p" localSheetId="1">'[5]wybrane dane finansowe 1'!#REF!</definedName>
    <definedName name="_wxi57a4y21p" localSheetId="4">'[5]wybrane dane finansowe 1'!#REF!</definedName>
    <definedName name="_wxi57a4y21p" localSheetId="0">'[5]wybrane dane finansowe 1'!#REF!</definedName>
    <definedName name="_wxi57a4y21p" localSheetId="3">'[5]wybrane dane finansowe 1'!#REF!</definedName>
    <definedName name="_wxi57a4y21p" localSheetId="9">'[5]wybrane dane finansowe 1'!#REF!</definedName>
    <definedName name="_wxi57a4y21p" localSheetId="15">'[5]wybrane dane finansowe 1'!#REF!</definedName>
    <definedName name="_wxi57a4y21p">'[5]wybrane dane finansowe 1'!#REF!</definedName>
    <definedName name="_wy1y4353q2w" localSheetId="20">'[5]wybrane dane finansowe 1'!#REF!</definedName>
    <definedName name="_wy1y4353q2w" localSheetId="1">'[5]wybrane dane finansowe 1'!#REF!</definedName>
    <definedName name="_wy1y4353q2w" localSheetId="4">'[5]wybrane dane finansowe 1'!#REF!</definedName>
    <definedName name="_wy1y4353q2w" localSheetId="0">'[5]wybrane dane finansowe 1'!#REF!</definedName>
    <definedName name="_wy1y4353q2w" localSheetId="3">'[5]wybrane dane finansowe 1'!#REF!</definedName>
    <definedName name="_wy1y4353q2w" localSheetId="9">'[5]wybrane dane finansowe 1'!#REF!</definedName>
    <definedName name="_wy1y4353q2w" localSheetId="15">'[5]wybrane dane finansowe 1'!#REF!</definedName>
    <definedName name="_wy1y4353q2w">'[5]wybrane dane finansowe 1'!#REF!</definedName>
    <definedName name="_x358wq536v" localSheetId="20">'[5]wybrane dane finansowe 1'!#REF!</definedName>
    <definedName name="_x358wq536v" localSheetId="1">'[5]wybrane dane finansowe 1'!#REF!</definedName>
    <definedName name="_x358wq536v" localSheetId="4">'[5]wybrane dane finansowe 1'!#REF!</definedName>
    <definedName name="_x358wq536v" localSheetId="0">'[5]wybrane dane finansowe 1'!#REF!</definedName>
    <definedName name="_x358wq536v" localSheetId="3">'[5]wybrane dane finansowe 1'!#REF!</definedName>
    <definedName name="_x358wq536v" localSheetId="9">'[5]wybrane dane finansowe 1'!#REF!</definedName>
    <definedName name="_x358wq536v" localSheetId="15">'[5]wybrane dane finansowe 1'!#REF!</definedName>
    <definedName name="_x358wq536v">'[5]wybrane dane finansowe 1'!#REF!</definedName>
    <definedName name="_x5jje04y227" localSheetId="20">'[5]wybrane dane finansowe 1'!#REF!</definedName>
    <definedName name="_x5jje04y227" localSheetId="1">'[5]wybrane dane finansowe 1'!#REF!</definedName>
    <definedName name="_x5jje04y227" localSheetId="4">'[5]wybrane dane finansowe 1'!#REF!</definedName>
    <definedName name="_x5jje04y227" localSheetId="0">'[5]wybrane dane finansowe 1'!#REF!</definedName>
    <definedName name="_x5jje04y227" localSheetId="3">'[5]wybrane dane finansowe 1'!#REF!</definedName>
    <definedName name="_x5jje04y227" localSheetId="9">'[5]wybrane dane finansowe 1'!#REF!</definedName>
    <definedName name="_x5jje04y227" localSheetId="15">'[5]wybrane dane finansowe 1'!#REF!</definedName>
    <definedName name="_x5jje04y227">'[5]wybrane dane finansowe 1'!#REF!</definedName>
    <definedName name="_x7c9j64zlz" localSheetId="20">'[5]wybrane dane finansowe 1'!#REF!</definedName>
    <definedName name="_x7c9j64zlz" localSheetId="1">'[5]wybrane dane finansowe 1'!#REF!</definedName>
    <definedName name="_x7c9j64zlz" localSheetId="4">'[5]wybrane dane finansowe 1'!#REF!</definedName>
    <definedName name="_x7c9j64zlz" localSheetId="0">'[5]wybrane dane finansowe 1'!#REF!</definedName>
    <definedName name="_x7c9j64zlz" localSheetId="3">'[5]wybrane dane finansowe 1'!#REF!</definedName>
    <definedName name="_x7c9j64zlz" localSheetId="9">'[5]wybrane dane finansowe 1'!#REF!</definedName>
    <definedName name="_x7c9j64zlz" localSheetId="15">'[5]wybrane dane finansowe 1'!#REF!</definedName>
    <definedName name="_x7c9j64zlz">'[5]wybrane dane finansowe 1'!#REF!</definedName>
    <definedName name="_x94mzu507g" localSheetId="20">'[5]wybrane dane finansowe 1'!#REF!</definedName>
    <definedName name="_x94mzu507g" localSheetId="1">'[5]wybrane dane finansowe 1'!#REF!</definedName>
    <definedName name="_x94mzu507g" localSheetId="4">'[5]wybrane dane finansowe 1'!#REF!</definedName>
    <definedName name="_x94mzu507g" localSheetId="0">'[5]wybrane dane finansowe 1'!#REF!</definedName>
    <definedName name="_x94mzu507g" localSheetId="3">'[5]wybrane dane finansowe 1'!#REF!</definedName>
    <definedName name="_x94mzu507g" localSheetId="9">'[5]wybrane dane finansowe 1'!#REF!</definedName>
    <definedName name="_x94mzu507g" localSheetId="15">'[5]wybrane dane finansowe 1'!#REF!</definedName>
    <definedName name="_x94mzu507g">'[5]wybrane dane finansowe 1'!#REF!</definedName>
    <definedName name="_xekgfw51pg" localSheetId="20">'[5]wybrane dane finansowe 1'!#REF!</definedName>
    <definedName name="_xekgfw51pg" localSheetId="1">'[5]wybrane dane finansowe 1'!#REF!</definedName>
    <definedName name="_xekgfw51pg" localSheetId="4">'[5]wybrane dane finansowe 1'!#REF!</definedName>
    <definedName name="_xekgfw51pg" localSheetId="0">'[5]wybrane dane finansowe 1'!#REF!</definedName>
    <definedName name="_xekgfw51pg" localSheetId="3">'[5]wybrane dane finansowe 1'!#REF!</definedName>
    <definedName name="_xekgfw51pg" localSheetId="9">'[5]wybrane dane finansowe 1'!#REF!</definedName>
    <definedName name="_xekgfw51pg" localSheetId="15">'[5]wybrane dane finansowe 1'!#REF!</definedName>
    <definedName name="_xekgfw51pg">'[5]wybrane dane finansowe 1'!#REF!</definedName>
    <definedName name="_xg66cg4y230" localSheetId="20">'[5]wybrane dane finansowe 1'!#REF!</definedName>
    <definedName name="_xg66cg4y230" localSheetId="1">'[5]wybrane dane finansowe 1'!#REF!</definedName>
    <definedName name="_xg66cg4y230" localSheetId="4">'[5]wybrane dane finansowe 1'!#REF!</definedName>
    <definedName name="_xg66cg4y230" localSheetId="0">'[5]wybrane dane finansowe 1'!#REF!</definedName>
    <definedName name="_xg66cg4y230" localSheetId="3">'[5]wybrane dane finansowe 1'!#REF!</definedName>
    <definedName name="_xg66cg4y230" localSheetId="9">'[5]wybrane dane finansowe 1'!#REF!</definedName>
    <definedName name="_xg66cg4y230" localSheetId="15">'[5]wybrane dane finansowe 1'!#REF!</definedName>
    <definedName name="_xg66cg4y230">'[5]wybrane dane finansowe 1'!#REF!</definedName>
    <definedName name="_xgwiyf53q2h" localSheetId="20">'[5]wybrane dane finansowe 1'!#REF!</definedName>
    <definedName name="_xgwiyf53q2h" localSheetId="1">'[5]wybrane dane finansowe 1'!#REF!</definedName>
    <definedName name="_xgwiyf53q2h" localSheetId="4">'[5]wybrane dane finansowe 1'!#REF!</definedName>
    <definedName name="_xgwiyf53q2h" localSheetId="0">'[5]wybrane dane finansowe 1'!#REF!</definedName>
    <definedName name="_xgwiyf53q2h" localSheetId="3">'[5]wybrane dane finansowe 1'!#REF!</definedName>
    <definedName name="_xgwiyf53q2h" localSheetId="9">'[5]wybrane dane finansowe 1'!#REF!</definedName>
    <definedName name="_xgwiyf53q2h" localSheetId="15">'[5]wybrane dane finansowe 1'!#REF!</definedName>
    <definedName name="_xgwiyf53q2h">'[5]wybrane dane finansowe 1'!#REF!</definedName>
    <definedName name="_ximb7a4zl1r" localSheetId="20">'[5]wybrane dane finansowe 1'!#REF!</definedName>
    <definedName name="_ximb7a4zl1r" localSheetId="1">'[5]wybrane dane finansowe 1'!#REF!</definedName>
    <definedName name="_ximb7a4zl1r" localSheetId="4">'[5]wybrane dane finansowe 1'!#REF!</definedName>
    <definedName name="_ximb7a4zl1r" localSheetId="0">'[5]wybrane dane finansowe 1'!#REF!</definedName>
    <definedName name="_ximb7a4zl1r" localSheetId="3">'[5]wybrane dane finansowe 1'!#REF!</definedName>
    <definedName name="_ximb7a4zl1r" localSheetId="9">'[5]wybrane dane finansowe 1'!#REF!</definedName>
    <definedName name="_ximb7a4zl1r" localSheetId="15">'[5]wybrane dane finansowe 1'!#REF!</definedName>
    <definedName name="_ximb7a4zl1r">'[5]wybrane dane finansowe 1'!#REF!</definedName>
    <definedName name="_xkdq9354j17" localSheetId="20">'[5]wybrane dane finansowe 1'!#REF!</definedName>
    <definedName name="_xkdq9354j17" localSheetId="1">'[5]wybrane dane finansowe 1'!#REF!</definedName>
    <definedName name="_xkdq9354j17" localSheetId="4">'[5]wybrane dane finansowe 1'!#REF!</definedName>
    <definedName name="_xkdq9354j17" localSheetId="0">'[5]wybrane dane finansowe 1'!#REF!</definedName>
    <definedName name="_xkdq9354j17" localSheetId="3">'[5]wybrane dane finansowe 1'!#REF!</definedName>
    <definedName name="_xkdq9354j17" localSheetId="9">'[5]wybrane dane finansowe 1'!#REF!</definedName>
    <definedName name="_xkdq9354j17" localSheetId="15">'[5]wybrane dane finansowe 1'!#REF!</definedName>
    <definedName name="_xkdq9354j17">'[5]wybrane dane finansowe 1'!#REF!</definedName>
    <definedName name="_xkuhqi5182g" localSheetId="20">'[5]wybrane dane finansowe 1'!#REF!</definedName>
    <definedName name="_xkuhqi5182g" localSheetId="1">'[5]wybrane dane finansowe 1'!#REF!</definedName>
    <definedName name="_xkuhqi5182g" localSheetId="4">'[5]wybrane dane finansowe 1'!#REF!</definedName>
    <definedName name="_xkuhqi5182g" localSheetId="0">'[5]wybrane dane finansowe 1'!#REF!</definedName>
    <definedName name="_xkuhqi5182g" localSheetId="3">'[5]wybrane dane finansowe 1'!#REF!</definedName>
    <definedName name="_xkuhqi5182g" localSheetId="9">'[5]wybrane dane finansowe 1'!#REF!</definedName>
    <definedName name="_xkuhqi5182g" localSheetId="15">'[5]wybrane dane finansowe 1'!#REF!</definedName>
    <definedName name="_xkuhqi5182g">'[5]wybrane dane finansowe 1'!#REF!</definedName>
    <definedName name="_xndxwd53q2k" localSheetId="20">'[5]wybrane dane finansowe 1'!#REF!</definedName>
    <definedName name="_xndxwd53q2k" localSheetId="1">'[5]wybrane dane finansowe 1'!#REF!</definedName>
    <definedName name="_xndxwd53q2k" localSheetId="4">'[5]wybrane dane finansowe 1'!#REF!</definedName>
    <definedName name="_xndxwd53q2k" localSheetId="0">'[5]wybrane dane finansowe 1'!#REF!</definedName>
    <definedName name="_xndxwd53q2k" localSheetId="3">'[5]wybrane dane finansowe 1'!#REF!</definedName>
    <definedName name="_xndxwd53q2k" localSheetId="9">'[5]wybrane dane finansowe 1'!#REF!</definedName>
    <definedName name="_xndxwd53q2k" localSheetId="15">'[5]wybrane dane finansowe 1'!#REF!</definedName>
    <definedName name="_xndxwd53q2k">'[5]wybrane dane finansowe 1'!#REF!</definedName>
    <definedName name="_xqfgrb4y22q" localSheetId="20">'[5]wybrane dane finansowe 1'!#REF!</definedName>
    <definedName name="_xqfgrb4y22q" localSheetId="1">'[5]wybrane dane finansowe 1'!#REF!</definedName>
    <definedName name="_xqfgrb4y22q" localSheetId="4">'[5]wybrane dane finansowe 1'!#REF!</definedName>
    <definedName name="_xqfgrb4y22q" localSheetId="0">'[5]wybrane dane finansowe 1'!#REF!</definedName>
    <definedName name="_xqfgrb4y22q" localSheetId="3">'[5]wybrane dane finansowe 1'!#REF!</definedName>
    <definedName name="_xqfgrb4y22q" localSheetId="9">'[5]wybrane dane finansowe 1'!#REF!</definedName>
    <definedName name="_xqfgrb4y22q" localSheetId="15">'[5]wybrane dane finansowe 1'!#REF!</definedName>
    <definedName name="_xqfgrb4y22q">'[5]wybrane dane finansowe 1'!#REF!</definedName>
    <definedName name="_xszrhk507j" localSheetId="20">'[5]wybrane dane finansowe 1'!#REF!</definedName>
    <definedName name="_xszrhk507j" localSheetId="1">'[5]wybrane dane finansowe 1'!#REF!</definedName>
    <definedName name="_xszrhk507j" localSheetId="4">'[5]wybrane dane finansowe 1'!#REF!</definedName>
    <definedName name="_xszrhk507j" localSheetId="0">'[5]wybrane dane finansowe 1'!#REF!</definedName>
    <definedName name="_xszrhk507j" localSheetId="3">'[5]wybrane dane finansowe 1'!#REF!</definedName>
    <definedName name="_xszrhk507j" localSheetId="9">'[5]wybrane dane finansowe 1'!#REF!</definedName>
    <definedName name="_xszrhk507j" localSheetId="15">'[5]wybrane dane finansowe 1'!#REF!</definedName>
    <definedName name="_xszrhk507j">'[5]wybrane dane finansowe 1'!#REF!</definedName>
    <definedName name="_xyfxwr50m2l" localSheetId="20">'[5]wybrane dane finansowe 1'!#REF!</definedName>
    <definedName name="_xyfxwr50m2l" localSheetId="1">'[5]wybrane dane finansowe 1'!#REF!</definedName>
    <definedName name="_xyfxwr50m2l" localSheetId="4">'[5]wybrane dane finansowe 1'!#REF!</definedName>
    <definedName name="_xyfxwr50m2l" localSheetId="0">'[5]wybrane dane finansowe 1'!#REF!</definedName>
    <definedName name="_xyfxwr50m2l" localSheetId="3">'[5]wybrane dane finansowe 1'!#REF!</definedName>
    <definedName name="_xyfxwr50m2l" localSheetId="9">'[5]wybrane dane finansowe 1'!#REF!</definedName>
    <definedName name="_xyfxwr50m2l" localSheetId="15">'[5]wybrane dane finansowe 1'!#REF!</definedName>
    <definedName name="_xyfxwr50m2l">'[5]wybrane dane finansowe 1'!#REF!</definedName>
    <definedName name="_xzkpfs50me" localSheetId="20">'[5]wybrane dane finansowe 1'!#REF!</definedName>
    <definedName name="_xzkpfs50me" localSheetId="1">'[5]wybrane dane finansowe 1'!#REF!</definedName>
    <definedName name="_xzkpfs50me" localSheetId="4">'[5]wybrane dane finansowe 1'!#REF!</definedName>
    <definedName name="_xzkpfs50me" localSheetId="0">'[5]wybrane dane finansowe 1'!#REF!</definedName>
    <definedName name="_xzkpfs50me" localSheetId="3">'[5]wybrane dane finansowe 1'!#REF!</definedName>
    <definedName name="_xzkpfs50me" localSheetId="9">'[5]wybrane dane finansowe 1'!#REF!</definedName>
    <definedName name="_xzkpfs50me" localSheetId="15">'[5]wybrane dane finansowe 1'!#REF!</definedName>
    <definedName name="_xzkpfs50me">'[5]wybrane dane finansowe 1'!#REF!</definedName>
    <definedName name="_xzsytz54j1c" localSheetId="20">'[5]wybrane dane finansowe 1'!#REF!</definedName>
    <definedName name="_xzsytz54j1c" localSheetId="1">'[5]wybrane dane finansowe 1'!#REF!</definedName>
    <definedName name="_xzsytz54j1c" localSheetId="4">'[5]wybrane dane finansowe 1'!#REF!</definedName>
    <definedName name="_xzsytz54j1c" localSheetId="0">'[5]wybrane dane finansowe 1'!#REF!</definedName>
    <definedName name="_xzsytz54j1c" localSheetId="3">'[5]wybrane dane finansowe 1'!#REF!</definedName>
    <definedName name="_xzsytz54j1c" localSheetId="9">'[5]wybrane dane finansowe 1'!#REF!</definedName>
    <definedName name="_xzsytz54j1c" localSheetId="15">'[5]wybrane dane finansowe 1'!#REF!</definedName>
    <definedName name="_xzsytz54j1c">'[5]wybrane dane finansowe 1'!#REF!</definedName>
    <definedName name="_y12bx550m2f" localSheetId="20">'[5]wybrane dane finansowe 1'!#REF!</definedName>
    <definedName name="_y12bx550m2f" localSheetId="1">'[5]wybrane dane finansowe 1'!#REF!</definedName>
    <definedName name="_y12bx550m2f" localSheetId="4">'[5]wybrane dane finansowe 1'!#REF!</definedName>
    <definedName name="_y12bx550m2f" localSheetId="0">'[5]wybrane dane finansowe 1'!#REF!</definedName>
    <definedName name="_y12bx550m2f" localSheetId="3">'[5]wybrane dane finansowe 1'!#REF!</definedName>
    <definedName name="_y12bx550m2f" localSheetId="9">'[5]wybrane dane finansowe 1'!#REF!</definedName>
    <definedName name="_y12bx550m2f" localSheetId="15">'[5]wybrane dane finansowe 1'!#REF!</definedName>
    <definedName name="_y12bx550m2f">'[5]wybrane dane finansowe 1'!#REF!</definedName>
    <definedName name="_y3nhc151826" localSheetId="20">'[5]wybrane dane finansowe 1'!#REF!</definedName>
    <definedName name="_y3nhc151826" localSheetId="1">'[5]wybrane dane finansowe 1'!#REF!</definedName>
    <definedName name="_y3nhc151826" localSheetId="4">'[5]wybrane dane finansowe 1'!#REF!</definedName>
    <definedName name="_y3nhc151826" localSheetId="0">'[5]wybrane dane finansowe 1'!#REF!</definedName>
    <definedName name="_y3nhc151826" localSheetId="3">'[5]wybrane dane finansowe 1'!#REF!</definedName>
    <definedName name="_y3nhc151826" localSheetId="9">'[5]wybrane dane finansowe 1'!#REF!</definedName>
    <definedName name="_y3nhc151826" localSheetId="15">'[5]wybrane dane finansowe 1'!#REF!</definedName>
    <definedName name="_y3nhc151826">'[5]wybrane dane finansowe 1'!#REF!</definedName>
    <definedName name="_y60wct507z" localSheetId="20">'[5]wybrane dane finansowe 1'!#REF!</definedName>
    <definedName name="_y60wct507z" localSheetId="1">'[5]wybrane dane finansowe 1'!#REF!</definedName>
    <definedName name="_y60wct507z" localSheetId="4">'[5]wybrane dane finansowe 1'!#REF!</definedName>
    <definedName name="_y60wct507z" localSheetId="0">'[5]wybrane dane finansowe 1'!#REF!</definedName>
    <definedName name="_y60wct507z" localSheetId="3">'[5]wybrane dane finansowe 1'!#REF!</definedName>
    <definedName name="_y60wct507z" localSheetId="9">'[5]wybrane dane finansowe 1'!#REF!</definedName>
    <definedName name="_y60wct507z" localSheetId="15">'[5]wybrane dane finansowe 1'!#REF!</definedName>
    <definedName name="_y60wct507z">'[5]wybrane dane finansowe 1'!#REF!</definedName>
    <definedName name="_y91e0353q1y" localSheetId="20">'[5]wybrane dane finansowe 1'!#REF!</definedName>
    <definedName name="_y91e0353q1y" localSheetId="1">'[5]wybrane dane finansowe 1'!#REF!</definedName>
    <definedName name="_y91e0353q1y" localSheetId="4">'[5]wybrane dane finansowe 1'!#REF!</definedName>
    <definedName name="_y91e0353q1y" localSheetId="0">'[5]wybrane dane finansowe 1'!#REF!</definedName>
    <definedName name="_y91e0353q1y" localSheetId="3">'[5]wybrane dane finansowe 1'!#REF!</definedName>
    <definedName name="_y91e0353q1y" localSheetId="9">'[5]wybrane dane finansowe 1'!#REF!</definedName>
    <definedName name="_y91e0353q1y" localSheetId="15">'[5]wybrane dane finansowe 1'!#REF!</definedName>
    <definedName name="_y91e0353q1y">'[5]wybrane dane finansowe 1'!#REF!</definedName>
    <definedName name="_y9guvu54ju" localSheetId="20">'[5]wybrane dane finansowe 1'!#REF!</definedName>
    <definedName name="_y9guvu54ju" localSheetId="1">'[5]wybrane dane finansowe 1'!#REF!</definedName>
    <definedName name="_y9guvu54ju" localSheetId="4">'[5]wybrane dane finansowe 1'!#REF!</definedName>
    <definedName name="_y9guvu54ju" localSheetId="0">'[5]wybrane dane finansowe 1'!#REF!</definedName>
    <definedName name="_y9guvu54ju" localSheetId="3">'[5]wybrane dane finansowe 1'!#REF!</definedName>
    <definedName name="_y9guvu54ju" localSheetId="9">'[5]wybrane dane finansowe 1'!#REF!</definedName>
    <definedName name="_y9guvu54ju" localSheetId="15">'[5]wybrane dane finansowe 1'!#REF!</definedName>
    <definedName name="_y9guvu54ju">'[5]wybrane dane finansowe 1'!#REF!</definedName>
    <definedName name="_y9wkj950m2a" localSheetId="20">'[5]wybrane dane finansowe 1'!#REF!</definedName>
    <definedName name="_y9wkj950m2a" localSheetId="1">'[5]wybrane dane finansowe 1'!#REF!</definedName>
    <definedName name="_y9wkj950m2a" localSheetId="4">'[5]wybrane dane finansowe 1'!#REF!</definedName>
    <definedName name="_y9wkj950m2a" localSheetId="0">'[5]wybrane dane finansowe 1'!#REF!</definedName>
    <definedName name="_y9wkj950m2a" localSheetId="3">'[5]wybrane dane finansowe 1'!#REF!</definedName>
    <definedName name="_y9wkj950m2a" localSheetId="9">'[5]wybrane dane finansowe 1'!#REF!</definedName>
    <definedName name="_y9wkj950m2a" localSheetId="15">'[5]wybrane dane finansowe 1'!#REF!</definedName>
    <definedName name="_y9wkj950m2a">'[5]wybrane dane finansowe 1'!#REF!</definedName>
    <definedName name="_ybwe2b4x9x" localSheetId="20">#REF!</definedName>
    <definedName name="_ybwe2b4x9x" localSheetId="1">#REF!</definedName>
    <definedName name="_ybwe2b4x9x" localSheetId="3">#REF!</definedName>
    <definedName name="_ybwe2b4x9x" localSheetId="9">#REF!</definedName>
    <definedName name="_ybwe2b4x9x">#REF!</definedName>
    <definedName name="_ygxxpd53q24" localSheetId="20">'[5]wybrane dane finansowe 1'!#REF!</definedName>
    <definedName name="_ygxxpd53q24" localSheetId="1">'[5]wybrane dane finansowe 1'!#REF!</definedName>
    <definedName name="_ygxxpd53q24" localSheetId="4">'[5]wybrane dane finansowe 1'!#REF!</definedName>
    <definedName name="_ygxxpd53q24" localSheetId="0">'[5]wybrane dane finansowe 1'!#REF!</definedName>
    <definedName name="_ygxxpd53q24" localSheetId="3">'[5]wybrane dane finansowe 1'!#REF!</definedName>
    <definedName name="_ygxxpd53q24" localSheetId="9">'[5]wybrane dane finansowe 1'!#REF!</definedName>
    <definedName name="_ygxxpd53q24" localSheetId="15">'[5]wybrane dane finansowe 1'!#REF!</definedName>
    <definedName name="_ygxxpd53q24">'[5]wybrane dane finansowe 1'!#REF!</definedName>
    <definedName name="_ygzciu50mr" localSheetId="20">'[5]wybrane dane finansowe 1'!#REF!</definedName>
    <definedName name="_ygzciu50mr" localSheetId="1">'[5]wybrane dane finansowe 1'!#REF!</definedName>
    <definedName name="_ygzciu50mr" localSheetId="4">'[5]wybrane dane finansowe 1'!#REF!</definedName>
    <definedName name="_ygzciu50mr" localSheetId="0">'[5]wybrane dane finansowe 1'!#REF!</definedName>
    <definedName name="_ygzciu50mr" localSheetId="3">'[5]wybrane dane finansowe 1'!#REF!</definedName>
    <definedName name="_ygzciu50mr" localSheetId="9">'[5]wybrane dane finansowe 1'!#REF!</definedName>
    <definedName name="_ygzciu50mr" localSheetId="15">'[5]wybrane dane finansowe 1'!#REF!</definedName>
    <definedName name="_ygzciu50mr">'[5]wybrane dane finansowe 1'!#REF!</definedName>
    <definedName name="_yhlxey507o" localSheetId="20">'[5]wybrane dane finansowe 1'!#REF!</definedName>
    <definedName name="_yhlxey507o" localSheetId="1">'[5]wybrane dane finansowe 1'!#REF!</definedName>
    <definedName name="_yhlxey507o" localSheetId="4">'[5]wybrane dane finansowe 1'!#REF!</definedName>
    <definedName name="_yhlxey507o" localSheetId="0">'[5]wybrane dane finansowe 1'!#REF!</definedName>
    <definedName name="_yhlxey507o" localSheetId="3">'[5]wybrane dane finansowe 1'!#REF!</definedName>
    <definedName name="_yhlxey507o" localSheetId="9">'[5]wybrane dane finansowe 1'!#REF!</definedName>
    <definedName name="_yhlxey507o" localSheetId="15">'[5]wybrane dane finansowe 1'!#REF!</definedName>
    <definedName name="_yhlxey507o">'[5]wybrane dane finansowe 1'!#REF!</definedName>
    <definedName name="_yi9fmu518y" localSheetId="20">'[5]wybrane dane finansowe 1'!#REF!</definedName>
    <definedName name="_yi9fmu518y" localSheetId="1">'[5]wybrane dane finansowe 1'!#REF!</definedName>
    <definedName name="_yi9fmu518y" localSheetId="4">'[5]wybrane dane finansowe 1'!#REF!</definedName>
    <definedName name="_yi9fmu518y" localSheetId="0">'[5]wybrane dane finansowe 1'!#REF!</definedName>
    <definedName name="_yi9fmu518y" localSheetId="3">'[5]wybrane dane finansowe 1'!#REF!</definedName>
    <definedName name="_yi9fmu518y" localSheetId="9">'[5]wybrane dane finansowe 1'!#REF!</definedName>
    <definedName name="_yi9fmu518y" localSheetId="15">'[5]wybrane dane finansowe 1'!#REF!</definedName>
    <definedName name="_yi9fmu518y">'[5]wybrane dane finansowe 1'!#REF!</definedName>
    <definedName name="_yiutlz5361h" localSheetId="20">'[5]wybrane dane finansowe 1'!#REF!</definedName>
    <definedName name="_yiutlz5361h" localSheetId="1">'[5]wybrane dane finansowe 1'!#REF!</definedName>
    <definedName name="_yiutlz5361h" localSheetId="4">'[5]wybrane dane finansowe 1'!#REF!</definedName>
    <definedName name="_yiutlz5361h" localSheetId="0">'[5]wybrane dane finansowe 1'!#REF!</definedName>
    <definedName name="_yiutlz5361h" localSheetId="3">'[5]wybrane dane finansowe 1'!#REF!</definedName>
    <definedName name="_yiutlz5361h" localSheetId="9">'[5]wybrane dane finansowe 1'!#REF!</definedName>
    <definedName name="_yiutlz5361h" localSheetId="15">'[5]wybrane dane finansowe 1'!#REF!</definedName>
    <definedName name="_yiutlz5361h">'[5]wybrane dane finansowe 1'!#REF!</definedName>
    <definedName name="_yl2nzw4y2t" localSheetId="20">'[5]wybrane dane finansowe 1'!#REF!</definedName>
    <definedName name="_yl2nzw4y2t" localSheetId="1">'[5]wybrane dane finansowe 1'!#REF!</definedName>
    <definedName name="_yl2nzw4y2t" localSheetId="4">'[5]wybrane dane finansowe 1'!#REF!</definedName>
    <definedName name="_yl2nzw4y2t" localSheetId="0">'[5]wybrane dane finansowe 1'!#REF!</definedName>
    <definedName name="_yl2nzw4y2t" localSheetId="3">'[5]wybrane dane finansowe 1'!#REF!</definedName>
    <definedName name="_yl2nzw4y2t" localSheetId="9">'[5]wybrane dane finansowe 1'!#REF!</definedName>
    <definedName name="_yl2nzw4y2t" localSheetId="15">'[5]wybrane dane finansowe 1'!#REF!</definedName>
    <definedName name="_yl2nzw4y2t">'[5]wybrane dane finansowe 1'!#REF!</definedName>
    <definedName name="_yldvrl53q2c" localSheetId="20">'[5]wybrane dane finansowe 1'!#REF!</definedName>
    <definedName name="_yldvrl53q2c" localSheetId="1">'[5]wybrane dane finansowe 1'!#REF!</definedName>
    <definedName name="_yldvrl53q2c" localSheetId="4">'[5]wybrane dane finansowe 1'!#REF!</definedName>
    <definedName name="_yldvrl53q2c" localSheetId="0">'[5]wybrane dane finansowe 1'!#REF!</definedName>
    <definedName name="_yldvrl53q2c" localSheetId="3">'[5]wybrane dane finansowe 1'!#REF!</definedName>
    <definedName name="_yldvrl53q2c" localSheetId="9">'[5]wybrane dane finansowe 1'!#REF!</definedName>
    <definedName name="_yldvrl53q2c" localSheetId="15">'[5]wybrane dane finansowe 1'!#REF!</definedName>
    <definedName name="_yldvrl53q2c">'[5]wybrane dane finansowe 1'!#REF!</definedName>
    <definedName name="_ylgebs50m18" localSheetId="20">'[5]wybrane dane finansowe 1'!#REF!</definedName>
    <definedName name="_ylgebs50m18" localSheetId="1">'[5]wybrane dane finansowe 1'!#REF!</definedName>
    <definedName name="_ylgebs50m18" localSheetId="4">'[5]wybrane dane finansowe 1'!#REF!</definedName>
    <definedName name="_ylgebs50m18" localSheetId="0">'[5]wybrane dane finansowe 1'!#REF!</definedName>
    <definedName name="_ylgebs50m18" localSheetId="3">'[5]wybrane dane finansowe 1'!#REF!</definedName>
    <definedName name="_ylgebs50m18" localSheetId="9">'[5]wybrane dane finansowe 1'!#REF!</definedName>
    <definedName name="_ylgebs50m18" localSheetId="15">'[5]wybrane dane finansowe 1'!#REF!</definedName>
    <definedName name="_ylgebs50m18">'[5]wybrane dane finansowe 1'!#REF!</definedName>
    <definedName name="_yqcnbk4y2l" localSheetId="20">'[5]wybrane dane finansowe 1'!#REF!</definedName>
    <definedName name="_yqcnbk4y2l" localSheetId="1">'[5]wybrane dane finansowe 1'!#REF!</definedName>
    <definedName name="_yqcnbk4y2l" localSheetId="4">'[5]wybrane dane finansowe 1'!#REF!</definedName>
    <definedName name="_yqcnbk4y2l" localSheetId="0">'[5]wybrane dane finansowe 1'!#REF!</definedName>
    <definedName name="_yqcnbk4y2l" localSheetId="3">'[5]wybrane dane finansowe 1'!#REF!</definedName>
    <definedName name="_yqcnbk4y2l" localSheetId="9">'[5]wybrane dane finansowe 1'!#REF!</definedName>
    <definedName name="_yqcnbk4y2l" localSheetId="15">'[5]wybrane dane finansowe 1'!#REF!</definedName>
    <definedName name="_yqcnbk4y2l">'[5]wybrane dane finansowe 1'!#REF!</definedName>
    <definedName name="_yqxjiu518h" localSheetId="20">'[5]wybrane dane finansowe 1'!#REF!</definedName>
    <definedName name="_yqxjiu518h" localSheetId="1">'[5]wybrane dane finansowe 1'!#REF!</definedName>
    <definedName name="_yqxjiu518h" localSheetId="4">'[5]wybrane dane finansowe 1'!#REF!</definedName>
    <definedName name="_yqxjiu518h" localSheetId="0">'[5]wybrane dane finansowe 1'!#REF!</definedName>
    <definedName name="_yqxjiu518h" localSheetId="3">'[5]wybrane dane finansowe 1'!#REF!</definedName>
    <definedName name="_yqxjiu518h" localSheetId="9">'[5]wybrane dane finansowe 1'!#REF!</definedName>
    <definedName name="_yqxjiu518h" localSheetId="15">'[5]wybrane dane finansowe 1'!#REF!</definedName>
    <definedName name="_yqxjiu518h">'[5]wybrane dane finansowe 1'!#REF!</definedName>
    <definedName name="_ysi9rs4zlc" localSheetId="20">'[5]wybrane dane finansowe 1'!#REF!</definedName>
    <definedName name="_ysi9rs4zlc" localSheetId="1">'[5]wybrane dane finansowe 1'!#REF!</definedName>
    <definedName name="_ysi9rs4zlc" localSheetId="4">'[5]wybrane dane finansowe 1'!#REF!</definedName>
    <definedName name="_ysi9rs4zlc" localSheetId="0">'[5]wybrane dane finansowe 1'!#REF!</definedName>
    <definedName name="_ysi9rs4zlc" localSheetId="3">'[5]wybrane dane finansowe 1'!#REF!</definedName>
    <definedName name="_ysi9rs4zlc" localSheetId="9">'[5]wybrane dane finansowe 1'!#REF!</definedName>
    <definedName name="_ysi9rs4zlc" localSheetId="15">'[5]wybrane dane finansowe 1'!#REF!</definedName>
    <definedName name="_ysi9rs4zlc">'[5]wybrane dane finansowe 1'!#REF!</definedName>
    <definedName name="_ytomox5181d" localSheetId="20">'[5]wybrane dane finansowe 1'!#REF!</definedName>
    <definedName name="_ytomox5181d" localSheetId="1">'[5]wybrane dane finansowe 1'!#REF!</definedName>
    <definedName name="_ytomox5181d" localSheetId="4">'[5]wybrane dane finansowe 1'!#REF!</definedName>
    <definedName name="_ytomox5181d" localSheetId="0">'[5]wybrane dane finansowe 1'!#REF!</definedName>
    <definedName name="_ytomox5181d" localSheetId="3">'[5]wybrane dane finansowe 1'!#REF!</definedName>
    <definedName name="_ytomox5181d" localSheetId="9">'[5]wybrane dane finansowe 1'!#REF!</definedName>
    <definedName name="_ytomox5181d" localSheetId="15">'[5]wybrane dane finansowe 1'!#REF!</definedName>
    <definedName name="_ytomox5181d">'[5]wybrane dane finansowe 1'!#REF!</definedName>
    <definedName name="_yux8344y22o" localSheetId="20">'[5]wybrane dane finansowe 1'!#REF!</definedName>
    <definedName name="_yux8344y22o" localSheetId="1">'[5]wybrane dane finansowe 1'!#REF!</definedName>
    <definedName name="_yux8344y22o" localSheetId="4">'[5]wybrane dane finansowe 1'!#REF!</definedName>
    <definedName name="_yux8344y22o" localSheetId="0">'[5]wybrane dane finansowe 1'!#REF!</definedName>
    <definedName name="_yux8344y22o" localSheetId="3">'[5]wybrane dane finansowe 1'!#REF!</definedName>
    <definedName name="_yux8344y22o" localSheetId="9">'[5]wybrane dane finansowe 1'!#REF!</definedName>
    <definedName name="_yux8344y22o" localSheetId="15">'[5]wybrane dane finansowe 1'!#REF!</definedName>
    <definedName name="_yux8344y22o">'[5]wybrane dane finansowe 1'!#REF!</definedName>
    <definedName name="_yvwd955181z" localSheetId="20">'[5]wybrane dane finansowe 1'!#REF!</definedName>
    <definedName name="_yvwd955181z" localSheetId="1">'[5]wybrane dane finansowe 1'!#REF!</definedName>
    <definedName name="_yvwd955181z" localSheetId="4">'[5]wybrane dane finansowe 1'!#REF!</definedName>
    <definedName name="_yvwd955181z" localSheetId="0">'[5]wybrane dane finansowe 1'!#REF!</definedName>
    <definedName name="_yvwd955181z" localSheetId="3">'[5]wybrane dane finansowe 1'!#REF!</definedName>
    <definedName name="_yvwd955181z" localSheetId="9">'[5]wybrane dane finansowe 1'!#REF!</definedName>
    <definedName name="_yvwd955181z" localSheetId="15">'[5]wybrane dane finansowe 1'!#REF!</definedName>
    <definedName name="_yvwd955181z">'[5]wybrane dane finansowe 1'!#REF!</definedName>
    <definedName name="_yz9tz65071a" localSheetId="20">'[5]wybrane dane finansowe 1'!#REF!</definedName>
    <definedName name="_yz9tz65071a" localSheetId="1">'[5]wybrane dane finansowe 1'!#REF!</definedName>
    <definedName name="_yz9tz65071a" localSheetId="4">'[5]wybrane dane finansowe 1'!#REF!</definedName>
    <definedName name="_yz9tz65071a" localSheetId="0">'[5]wybrane dane finansowe 1'!#REF!</definedName>
    <definedName name="_yz9tz65071a" localSheetId="3">'[5]wybrane dane finansowe 1'!#REF!</definedName>
    <definedName name="_yz9tz65071a" localSheetId="9">'[5]wybrane dane finansowe 1'!#REF!</definedName>
    <definedName name="_yz9tz65071a" localSheetId="15">'[5]wybrane dane finansowe 1'!#REF!</definedName>
    <definedName name="_yz9tz65071a">'[5]wybrane dane finansowe 1'!#REF!</definedName>
    <definedName name="_z01hig536t" localSheetId="20">'[5]wybrane dane finansowe 1'!#REF!</definedName>
    <definedName name="_z01hig536t" localSheetId="1">'[5]wybrane dane finansowe 1'!#REF!</definedName>
    <definedName name="_z01hig536t" localSheetId="4">'[5]wybrane dane finansowe 1'!#REF!</definedName>
    <definedName name="_z01hig536t" localSheetId="0">'[5]wybrane dane finansowe 1'!#REF!</definedName>
    <definedName name="_z01hig536t" localSheetId="3">'[5]wybrane dane finansowe 1'!#REF!</definedName>
    <definedName name="_z01hig536t" localSheetId="9">'[5]wybrane dane finansowe 1'!#REF!</definedName>
    <definedName name="_z01hig536t" localSheetId="15">'[5]wybrane dane finansowe 1'!#REF!</definedName>
    <definedName name="_z01hig536t">'[5]wybrane dane finansowe 1'!#REF!</definedName>
    <definedName name="_z4pqex54je" localSheetId="20">'[5]wybrane dane finansowe 1'!#REF!</definedName>
    <definedName name="_z4pqex54je" localSheetId="1">'[5]wybrane dane finansowe 1'!#REF!</definedName>
    <definedName name="_z4pqex54je" localSheetId="4">'[5]wybrane dane finansowe 1'!#REF!</definedName>
    <definedName name="_z4pqex54je" localSheetId="0">'[5]wybrane dane finansowe 1'!#REF!</definedName>
    <definedName name="_z4pqex54je" localSheetId="3">'[5]wybrane dane finansowe 1'!#REF!</definedName>
    <definedName name="_z4pqex54je" localSheetId="9">'[5]wybrane dane finansowe 1'!#REF!</definedName>
    <definedName name="_z4pqex54je" localSheetId="15">'[5]wybrane dane finansowe 1'!#REF!</definedName>
    <definedName name="_z4pqex54je">'[5]wybrane dane finansowe 1'!#REF!</definedName>
    <definedName name="_z5yvp450m1l" localSheetId="20">'[5]wybrane dane finansowe 1'!#REF!</definedName>
    <definedName name="_z5yvp450m1l" localSheetId="1">'[5]wybrane dane finansowe 1'!#REF!</definedName>
    <definedName name="_z5yvp450m1l" localSheetId="4">'[5]wybrane dane finansowe 1'!#REF!</definedName>
    <definedName name="_z5yvp450m1l" localSheetId="0">'[5]wybrane dane finansowe 1'!#REF!</definedName>
    <definedName name="_z5yvp450m1l" localSheetId="3">'[5]wybrane dane finansowe 1'!#REF!</definedName>
    <definedName name="_z5yvp450m1l" localSheetId="9">'[5]wybrane dane finansowe 1'!#REF!</definedName>
    <definedName name="_z5yvp450m1l" localSheetId="15">'[5]wybrane dane finansowe 1'!#REF!</definedName>
    <definedName name="_z5yvp450m1l">'[5]wybrane dane finansowe 1'!#REF!</definedName>
    <definedName name="_z9v9s14ysd" localSheetId="20">'[5]wybrane dane finansowe 1'!#REF!</definedName>
    <definedName name="_z9v9s14ysd" localSheetId="1">'[5]wybrane dane finansowe 1'!#REF!</definedName>
    <definedName name="_z9v9s14ysd" localSheetId="4">'[5]wybrane dane finansowe 1'!#REF!</definedName>
    <definedName name="_z9v9s14ysd" localSheetId="0">'[5]wybrane dane finansowe 1'!#REF!</definedName>
    <definedName name="_z9v9s14ysd" localSheetId="3">'[5]wybrane dane finansowe 1'!#REF!</definedName>
    <definedName name="_z9v9s14ysd" localSheetId="9">'[5]wybrane dane finansowe 1'!#REF!</definedName>
    <definedName name="_z9v9s14ysd" localSheetId="15">'[5]wybrane dane finansowe 1'!#REF!</definedName>
    <definedName name="_z9v9s14ysd">'[5]wybrane dane finansowe 1'!#REF!</definedName>
    <definedName name="_zbwtkk50m2m" localSheetId="20">'[5]wybrane dane finansowe 1'!#REF!</definedName>
    <definedName name="_zbwtkk50m2m" localSheetId="1">'[5]wybrane dane finansowe 1'!#REF!</definedName>
    <definedName name="_zbwtkk50m2m" localSheetId="4">'[5]wybrane dane finansowe 1'!#REF!</definedName>
    <definedName name="_zbwtkk50m2m" localSheetId="0">'[5]wybrane dane finansowe 1'!#REF!</definedName>
    <definedName name="_zbwtkk50m2m" localSheetId="3">'[5]wybrane dane finansowe 1'!#REF!</definedName>
    <definedName name="_zbwtkk50m2m" localSheetId="9">'[5]wybrane dane finansowe 1'!#REF!</definedName>
    <definedName name="_zbwtkk50m2m" localSheetId="15">'[5]wybrane dane finansowe 1'!#REF!</definedName>
    <definedName name="_zbwtkk50m2m">'[5]wybrane dane finansowe 1'!#REF!</definedName>
    <definedName name="_zd9xdr51820" localSheetId="20">'[5]wybrane dane finansowe 1'!#REF!</definedName>
    <definedName name="_zd9xdr51820" localSheetId="1">'[5]wybrane dane finansowe 1'!#REF!</definedName>
    <definedName name="_zd9xdr51820" localSheetId="4">'[5]wybrane dane finansowe 1'!#REF!</definedName>
    <definedName name="_zd9xdr51820" localSheetId="0">'[5]wybrane dane finansowe 1'!#REF!</definedName>
    <definedName name="_zd9xdr51820" localSheetId="3">'[5]wybrane dane finansowe 1'!#REF!</definedName>
    <definedName name="_zd9xdr51820" localSheetId="9">'[5]wybrane dane finansowe 1'!#REF!</definedName>
    <definedName name="_zd9xdr51820" localSheetId="15">'[5]wybrane dane finansowe 1'!#REF!</definedName>
    <definedName name="_zd9xdr51820">'[5]wybrane dane finansowe 1'!#REF!</definedName>
    <definedName name="_zde6464y21t" localSheetId="20">'[5]wybrane dane finansowe 1'!#REF!</definedName>
    <definedName name="_zde6464y21t" localSheetId="1">'[5]wybrane dane finansowe 1'!#REF!</definedName>
    <definedName name="_zde6464y21t" localSheetId="4">'[5]wybrane dane finansowe 1'!#REF!</definedName>
    <definedName name="_zde6464y21t" localSheetId="0">'[5]wybrane dane finansowe 1'!#REF!</definedName>
    <definedName name="_zde6464y21t" localSheetId="3">'[5]wybrane dane finansowe 1'!#REF!</definedName>
    <definedName name="_zde6464y21t" localSheetId="9">'[5]wybrane dane finansowe 1'!#REF!</definedName>
    <definedName name="_zde6464y21t" localSheetId="15">'[5]wybrane dane finansowe 1'!#REF!</definedName>
    <definedName name="_zde6464y21t">'[5]wybrane dane finansowe 1'!#REF!</definedName>
    <definedName name="_zkp6jf4x9n" localSheetId="20">#REF!</definedName>
    <definedName name="_zkp6jf4x9n" localSheetId="1">#REF!</definedName>
    <definedName name="_zkp6jf4x9n" localSheetId="3">#REF!</definedName>
    <definedName name="_zkp6jf4x9n" localSheetId="9">#REF!</definedName>
    <definedName name="_zkp6jf4x9n">#REF!</definedName>
    <definedName name="_zkqv055071t" localSheetId="20">'[5]wybrane dane finansowe 1'!#REF!</definedName>
    <definedName name="_zkqv055071t" localSheetId="1">'[5]wybrane dane finansowe 1'!#REF!</definedName>
    <definedName name="_zkqv055071t" localSheetId="4">'[5]wybrane dane finansowe 1'!#REF!</definedName>
    <definedName name="_zkqv055071t" localSheetId="0">'[5]wybrane dane finansowe 1'!#REF!</definedName>
    <definedName name="_zkqv055071t" localSheetId="3">'[5]wybrane dane finansowe 1'!#REF!</definedName>
    <definedName name="_zkqv055071t" localSheetId="9">'[5]wybrane dane finansowe 1'!#REF!</definedName>
    <definedName name="_zkqv055071t" localSheetId="15">'[5]wybrane dane finansowe 1'!#REF!</definedName>
    <definedName name="_zkqv055071t">'[5]wybrane dane finansowe 1'!#REF!</definedName>
    <definedName name="_zmujun51pm" localSheetId="20">'[5]wybrane dane finansowe 1'!#REF!</definedName>
    <definedName name="_zmujun51pm" localSheetId="1">'[5]wybrane dane finansowe 1'!#REF!</definedName>
    <definedName name="_zmujun51pm" localSheetId="4">'[5]wybrane dane finansowe 1'!#REF!</definedName>
    <definedName name="_zmujun51pm" localSheetId="0">'[5]wybrane dane finansowe 1'!#REF!</definedName>
    <definedName name="_zmujun51pm" localSheetId="3">'[5]wybrane dane finansowe 1'!#REF!</definedName>
    <definedName name="_zmujun51pm" localSheetId="9">'[5]wybrane dane finansowe 1'!#REF!</definedName>
    <definedName name="_zmujun51pm" localSheetId="15">'[5]wybrane dane finansowe 1'!#REF!</definedName>
    <definedName name="_zmujun51pm">'[5]wybrane dane finansowe 1'!#REF!</definedName>
    <definedName name="_zpmhyn53q29" localSheetId="20">'[5]wybrane dane finansowe 1'!#REF!</definedName>
    <definedName name="_zpmhyn53q29" localSheetId="1">'[5]wybrane dane finansowe 1'!#REF!</definedName>
    <definedName name="_zpmhyn53q29" localSheetId="4">'[5]wybrane dane finansowe 1'!#REF!</definedName>
    <definedName name="_zpmhyn53q29" localSheetId="0">'[5]wybrane dane finansowe 1'!#REF!</definedName>
    <definedName name="_zpmhyn53q29" localSheetId="3">'[5]wybrane dane finansowe 1'!#REF!</definedName>
    <definedName name="_zpmhyn53q29" localSheetId="9">'[5]wybrane dane finansowe 1'!#REF!</definedName>
    <definedName name="_zpmhyn53q29" localSheetId="15">'[5]wybrane dane finansowe 1'!#REF!</definedName>
    <definedName name="_zpmhyn53q29">'[5]wybrane dane finansowe 1'!#REF!</definedName>
    <definedName name="_zprkvi54j1g" localSheetId="20">'[5]wybrane dane finansowe 1'!#REF!</definedName>
    <definedName name="_zprkvi54j1g" localSheetId="1">'[5]wybrane dane finansowe 1'!#REF!</definedName>
    <definedName name="_zprkvi54j1g" localSheetId="4">'[5]wybrane dane finansowe 1'!#REF!</definedName>
    <definedName name="_zprkvi54j1g" localSheetId="0">'[5]wybrane dane finansowe 1'!#REF!</definedName>
    <definedName name="_zprkvi54j1g" localSheetId="3">'[5]wybrane dane finansowe 1'!#REF!</definedName>
    <definedName name="_zprkvi54j1g" localSheetId="9">'[5]wybrane dane finansowe 1'!#REF!</definedName>
    <definedName name="_zprkvi54j1g" localSheetId="15">'[5]wybrane dane finansowe 1'!#REF!</definedName>
    <definedName name="_zprkvi54j1g">'[5]wybrane dane finansowe 1'!#REF!</definedName>
    <definedName name="_zqu7tj54jj" localSheetId="20">'[5]wybrane dane finansowe 1'!#REF!</definedName>
    <definedName name="_zqu7tj54jj" localSheetId="1">'[5]wybrane dane finansowe 1'!#REF!</definedName>
    <definedName name="_zqu7tj54jj" localSheetId="4">'[5]wybrane dane finansowe 1'!#REF!</definedName>
    <definedName name="_zqu7tj54jj" localSheetId="0">'[5]wybrane dane finansowe 1'!#REF!</definedName>
    <definedName name="_zqu7tj54jj" localSheetId="3">'[5]wybrane dane finansowe 1'!#REF!</definedName>
    <definedName name="_zqu7tj54jj" localSheetId="9">'[5]wybrane dane finansowe 1'!#REF!</definedName>
    <definedName name="_zqu7tj54jj" localSheetId="15">'[5]wybrane dane finansowe 1'!#REF!</definedName>
    <definedName name="_zqu7tj54jj">'[5]wybrane dane finansowe 1'!#REF!</definedName>
    <definedName name="_zrogjp536l" localSheetId="20">'[5]wybrane dane finansowe 1'!#REF!</definedName>
    <definedName name="_zrogjp536l" localSheetId="1">'[5]wybrane dane finansowe 1'!#REF!</definedName>
    <definedName name="_zrogjp536l" localSheetId="4">'[5]wybrane dane finansowe 1'!#REF!</definedName>
    <definedName name="_zrogjp536l" localSheetId="0">'[5]wybrane dane finansowe 1'!#REF!</definedName>
    <definedName name="_zrogjp536l" localSheetId="3">'[5]wybrane dane finansowe 1'!#REF!</definedName>
    <definedName name="_zrogjp536l" localSheetId="9">'[5]wybrane dane finansowe 1'!#REF!</definedName>
    <definedName name="_zrogjp536l" localSheetId="15">'[5]wybrane dane finansowe 1'!#REF!</definedName>
    <definedName name="_zrogjp536l">'[5]wybrane dane finansowe 1'!#REF!</definedName>
    <definedName name="_zt49hv4y226" localSheetId="20">'[5]wybrane dane finansowe 1'!#REF!</definedName>
    <definedName name="_zt49hv4y226" localSheetId="1">'[5]wybrane dane finansowe 1'!#REF!</definedName>
    <definedName name="_zt49hv4y226" localSheetId="4">'[5]wybrane dane finansowe 1'!#REF!</definedName>
    <definedName name="_zt49hv4y226" localSheetId="0">'[5]wybrane dane finansowe 1'!#REF!</definedName>
    <definedName name="_zt49hv4y226" localSheetId="3">'[5]wybrane dane finansowe 1'!#REF!</definedName>
    <definedName name="_zt49hv4y226" localSheetId="9">'[5]wybrane dane finansowe 1'!#REF!</definedName>
    <definedName name="_zt49hv4y226" localSheetId="15">'[5]wybrane dane finansowe 1'!#REF!</definedName>
    <definedName name="_zt49hv4y226">'[5]wybrane dane finansowe 1'!#REF!</definedName>
    <definedName name="_zvccjk4y21j" localSheetId="20">'[5]wybrane dane finansowe 1'!#REF!</definedName>
    <definedName name="_zvccjk4y21j" localSheetId="1">'[5]wybrane dane finansowe 1'!#REF!</definedName>
    <definedName name="_zvccjk4y21j" localSheetId="4">'[5]wybrane dane finansowe 1'!#REF!</definedName>
    <definedName name="_zvccjk4y21j" localSheetId="0">'[5]wybrane dane finansowe 1'!#REF!</definedName>
    <definedName name="_zvccjk4y21j" localSheetId="3">'[5]wybrane dane finansowe 1'!#REF!</definedName>
    <definedName name="_zvccjk4y21j" localSheetId="9">'[5]wybrane dane finansowe 1'!#REF!</definedName>
    <definedName name="_zvccjk4y21j" localSheetId="15">'[5]wybrane dane finansowe 1'!#REF!</definedName>
    <definedName name="_zvccjk4y21j">'[5]wybrane dane finansowe 1'!#REF!</definedName>
    <definedName name="_zwr61r50m1z" localSheetId="20">'[5]wybrane dane finansowe 1'!#REF!</definedName>
    <definedName name="_zwr61r50m1z" localSheetId="1">'[5]wybrane dane finansowe 1'!#REF!</definedName>
    <definedName name="_zwr61r50m1z" localSheetId="4">'[5]wybrane dane finansowe 1'!#REF!</definedName>
    <definedName name="_zwr61r50m1z" localSheetId="0">'[5]wybrane dane finansowe 1'!#REF!</definedName>
    <definedName name="_zwr61r50m1z" localSheetId="3">'[5]wybrane dane finansowe 1'!#REF!</definedName>
    <definedName name="_zwr61r50m1z" localSheetId="9">'[5]wybrane dane finansowe 1'!#REF!</definedName>
    <definedName name="_zwr61r50m1z" localSheetId="15">'[5]wybrane dane finansowe 1'!#REF!</definedName>
    <definedName name="_zwr61r50m1z">'[5]wybrane dane finansowe 1'!#REF!</definedName>
    <definedName name="_zy8m6050m2q" localSheetId="20">'[5]wybrane dane finansowe 1'!#REF!</definedName>
    <definedName name="_zy8m6050m2q" localSheetId="1">'[5]wybrane dane finansowe 1'!#REF!</definedName>
    <definedName name="_zy8m6050m2q" localSheetId="4">'[5]wybrane dane finansowe 1'!#REF!</definedName>
    <definedName name="_zy8m6050m2q" localSheetId="0">'[5]wybrane dane finansowe 1'!#REF!</definedName>
    <definedName name="_zy8m6050m2q" localSheetId="3">'[5]wybrane dane finansowe 1'!#REF!</definedName>
    <definedName name="_zy8m6050m2q" localSheetId="9">'[5]wybrane dane finansowe 1'!#REF!</definedName>
    <definedName name="_zy8m6050m2q" localSheetId="15">'[5]wybrane dane finansowe 1'!#REF!</definedName>
    <definedName name="_zy8m6050m2q">'[5]wybrane dane finansowe 1'!#REF!</definedName>
    <definedName name="a" localSheetId="1" hidden="1">{"'BZ SA P&amp;l (fORECAST)'!$A$1:$BR$26"}</definedName>
    <definedName name="a" localSheetId="0" hidden="1">{"'BZ SA P&amp;l (fORECAST)'!$A$1:$BR$26"}</definedName>
    <definedName name="a" localSheetId="3" hidden="1">{"'BZ SA P&amp;l (fORECAST)'!$A$1:$BR$26"}</definedName>
    <definedName name="A" localSheetId="15">{"'BZ SA P&amp;l (fORECAST)'!$A$1:$BR$26"}</definedName>
    <definedName name="a" hidden="1">{"'BZ SA P&amp;l (fORECAST)'!$A$1:$BR$26"}</definedName>
    <definedName name="a_a" localSheetId="1" hidden="1">{"'BZ SA P&amp;l (fORECAST)'!$A$1:$BR$26"}</definedName>
    <definedName name="a_a" localSheetId="0" hidden="1">{"'BZ SA P&amp;l (fORECAST)'!$A$1:$BR$26"}</definedName>
    <definedName name="a_a" localSheetId="3" hidden="1">{"'BZ SA P&amp;l (fORECAST)'!$A$1:$BR$26"}</definedName>
    <definedName name="a_a" hidden="1">{"'BZ SA P&amp;l (fORECAST)'!$A$1:$BR$26"}</definedName>
    <definedName name="a_aa">#N/A</definedName>
    <definedName name="aa" localSheetId="1">BS!aa</definedName>
    <definedName name="aa" localSheetId="0">#N/A</definedName>
    <definedName name="aa" localSheetId="3">'Przychody prowizyjne'!aa</definedName>
    <definedName name="aa" localSheetId="15">#N/A</definedName>
    <definedName name="aa">BS!aa</definedName>
    <definedName name="aaa" localSheetId="3" hidden="1">#N/A</definedName>
    <definedName name="aaa" localSheetId="15">'[17]SBB-N-1-A'!$A$1:$B$62</definedName>
    <definedName name="aaa" hidden="1">#N/A</definedName>
    <definedName name="aaaa">#N/A</definedName>
    <definedName name="aaaaaaaaaaaaaa" localSheetId="20">#REF!</definedName>
    <definedName name="aaaaaaaaaaaaaa" localSheetId="1">#REF!</definedName>
    <definedName name="aaaaaaaaaaaaaa" localSheetId="3">#REF!</definedName>
    <definedName name="aaaaaaaaaaaaaa" localSheetId="9">#REF!</definedName>
    <definedName name="aaaaaaaaaaaaaa">#REF!</definedName>
    <definedName name="aaaaaaaaaaaaaabb" localSheetId="20">#REF!</definedName>
    <definedName name="aaaaaaaaaaaaaabb" localSheetId="1">#REF!</definedName>
    <definedName name="aaaaaaaaaaaaaabb" localSheetId="3">#REF!</definedName>
    <definedName name="aaaaaaaaaaaaaabb" localSheetId="9">#REF!</definedName>
    <definedName name="aaaaaaaaaaaaaabb">#REF!</definedName>
    <definedName name="AAQAA">#N/A</definedName>
    <definedName name="AAS2000M" localSheetId="20">#REF!</definedName>
    <definedName name="AAS2000M" localSheetId="1">#REF!</definedName>
    <definedName name="AAS2000M" localSheetId="3">#REF!</definedName>
    <definedName name="AAS2000M" localSheetId="9">#REF!</definedName>
    <definedName name="AAS2000M">#REF!</definedName>
    <definedName name="AAS2000Y" localSheetId="20">#REF!</definedName>
    <definedName name="AAS2000Y" localSheetId="1">#REF!</definedName>
    <definedName name="AAS2000Y" localSheetId="3">#REF!</definedName>
    <definedName name="AAS2000Y" localSheetId="9">#REF!</definedName>
    <definedName name="AAS2000Y">#REF!</definedName>
    <definedName name="AAS2001M" localSheetId="20">#REF!</definedName>
    <definedName name="AAS2001M" localSheetId="1">#REF!</definedName>
    <definedName name="AAS2001M" localSheetId="3">#REF!</definedName>
    <definedName name="AAS2001M" localSheetId="9">#REF!</definedName>
    <definedName name="AAS2001M">#REF!</definedName>
    <definedName name="AAS2001Y" localSheetId="20">#REF!</definedName>
    <definedName name="AAS2001Y" localSheetId="1">#REF!</definedName>
    <definedName name="AAS2001Y" localSheetId="3">#REF!</definedName>
    <definedName name="AAS2001Y" localSheetId="9">#REF!</definedName>
    <definedName name="AAS2001Y">#REF!</definedName>
    <definedName name="ab" localSheetId="1" hidden="1">{"'BZ SA P&amp;l (fORECAST)'!$A$1:$BR$26"}</definedName>
    <definedName name="ab" localSheetId="0" hidden="1">{"'BZ SA P&amp;l (fORECAST)'!$A$1:$BR$26"}</definedName>
    <definedName name="ab" localSheetId="3" hidden="1">{"'BZ SA P&amp;l (fORECAST)'!$A$1:$BR$26"}</definedName>
    <definedName name="ab" hidden="1">{"'BZ SA P&amp;l (fORECAST)'!$A$1:$BR$26"}</definedName>
    <definedName name="ABI" localSheetId="20">#REF!</definedName>
    <definedName name="ABI" localSheetId="1">#REF!</definedName>
    <definedName name="ABI" localSheetId="3">#REF!</definedName>
    <definedName name="ABI" localSheetId="9">#REF!</definedName>
    <definedName name="ABI">#REF!</definedName>
    <definedName name="ADJUSTMENTS2000WBKM" localSheetId="20">#REF!</definedName>
    <definedName name="ADJUSTMENTS2000WBKM" localSheetId="1">#REF!</definedName>
    <definedName name="ADJUSTMENTS2000WBKM" localSheetId="3">#REF!</definedName>
    <definedName name="ADJUSTMENTS2000WBKM" localSheetId="9">#REF!</definedName>
    <definedName name="ADJUSTMENTS2000WBKM">#REF!</definedName>
    <definedName name="ADJUSTMENTS2000WBKY" localSheetId="20">#REF!</definedName>
    <definedName name="ADJUSTMENTS2000WBKY" localSheetId="1">#REF!</definedName>
    <definedName name="ADJUSTMENTS2000WBKY" localSheetId="3">#REF!</definedName>
    <definedName name="ADJUSTMENTS2000WBKY" localSheetId="9">#REF!</definedName>
    <definedName name="ADJUSTMENTS2000WBKY">#REF!</definedName>
    <definedName name="agayaay" localSheetId="1" hidden="1">{"'BZ SA P&amp;l (fORECAST)'!$A$1:$BR$26"}</definedName>
    <definedName name="agayaay" localSheetId="0" hidden="1">{"'BZ SA P&amp;l (fORECAST)'!$A$1:$BR$26"}</definedName>
    <definedName name="agayaay" localSheetId="3" hidden="1">{"'BZ SA P&amp;l (fORECAST)'!$A$1:$BR$26"}</definedName>
    <definedName name="agayaay" hidden="1">{"'BZ SA P&amp;l (fORECAST)'!$A$1:$BR$26"}</definedName>
    <definedName name="Akcjonariusz" localSheetId="20">#REF!</definedName>
    <definedName name="Akcjonariusz" localSheetId="1">#REF!</definedName>
    <definedName name="Akcjonariusz" localSheetId="3">#REF!</definedName>
    <definedName name="Akcjonariusz" localSheetId="9">#REF!</definedName>
    <definedName name="Akcjonariusz" localSheetId="15">#REF!</definedName>
    <definedName name="Akcjonariusz">#REF!</definedName>
    <definedName name="aktualiz07" localSheetId="20">[18]kapitaly!#REF!</definedName>
    <definedName name="aktualiz07" localSheetId="1">[18]kapitaly!#REF!</definedName>
    <definedName name="aktualiz07" localSheetId="4">[18]kapitaly!#REF!</definedName>
    <definedName name="aktualiz07" localSheetId="3">[18]kapitaly!#REF!</definedName>
    <definedName name="aktualiz07" localSheetId="9">[18]kapitaly!#REF!</definedName>
    <definedName name="aktualiz07" localSheetId="15">[18]kapitaly!#REF!</definedName>
    <definedName name="aktualiz07">[18]kapitaly!#REF!</definedName>
    <definedName name="Aktywa_do_zbycia" localSheetId="20">#REF!</definedName>
    <definedName name="Aktywa_do_zbycia" localSheetId="1">#REF!</definedName>
    <definedName name="Aktywa_do_zbycia" localSheetId="3">#REF!</definedName>
    <definedName name="Aktywa_do_zbycia" localSheetId="9">#REF!</definedName>
    <definedName name="Aktywa_do_zbycia">#REF!</definedName>
    <definedName name="Aktywa_finansowe_wycenianie_do_wartości_godziwej_przez_rachunek_zysków_i_strat__Zobowiązania_finansowe_przeznaczone_do_obrotu" localSheetId="20">#REF!</definedName>
    <definedName name="Aktywa_finansowe_wycenianie_do_wartości_godziwej_przez_rachunek_zysków_i_strat__Zobowiązania_finansowe_przeznaczone_do_obrotu" localSheetId="1">#REF!</definedName>
    <definedName name="Aktywa_finansowe_wycenianie_do_wartości_godziwej_przez_rachunek_zysków_i_strat__Zobowiązania_finansowe_przeznaczone_do_obrotu" localSheetId="3">#REF!</definedName>
    <definedName name="Aktywa_finansowe_wycenianie_do_wartości_godziwej_przez_rachunek_zysków_i_strat__Zobowiązania_finansowe_przeznaczone_do_obrotu" localSheetId="9">#REF!</definedName>
    <definedName name="Aktywa_finansowe_wycenianie_do_wartości_godziwej_przez_rachunek_zysków_i_strat__Zobowiązania_finansowe_przeznaczone_do_obrotu">#REF!</definedName>
    <definedName name="Aktywa_z_tytułu_podatku_odroczonego" localSheetId="20">#REF!</definedName>
    <definedName name="Aktywa_z_tytułu_podatku_odroczonego" localSheetId="1">#REF!</definedName>
    <definedName name="Aktywa_z_tytułu_podatku_odroczonego" localSheetId="3">#REF!</definedName>
    <definedName name="Aktywa_z_tytułu_podatku_odroczonego" localSheetId="9">#REF!</definedName>
    <definedName name="Aktywa_z_tytułu_podatku_odroczonego" localSheetId="15">#REF!</definedName>
    <definedName name="Aktywa_z_tytułu_podatku_odroczonego">#REF!</definedName>
    <definedName name="ala" localSheetId="20">#REF!</definedName>
    <definedName name="ala" localSheetId="1">#REF!</definedName>
    <definedName name="ala" localSheetId="3">#REF!</definedName>
    <definedName name="ala" localSheetId="9">#REF!</definedName>
    <definedName name="ala">#REF!</definedName>
    <definedName name="All_Month_to_Date_Re_Br" localSheetId="20">#REF!</definedName>
    <definedName name="All_Month_to_Date_Re_Br" localSheetId="1">#REF!</definedName>
    <definedName name="All_Month_to_Date_Re_Br" localSheetId="3">#REF!</definedName>
    <definedName name="All_Month_to_Date_Re_Br" localSheetId="9">#REF!</definedName>
    <definedName name="All_Month_to_Date_Re_Br">#REF!</definedName>
    <definedName name="All_Month_to_Date_Re_Ccy" localSheetId="20">#REF!</definedName>
    <definedName name="All_Month_to_Date_Re_Ccy" localSheetId="1">#REF!</definedName>
    <definedName name="All_Month_to_Date_Re_Ccy" localSheetId="3">#REF!</definedName>
    <definedName name="All_Month_to_Date_Re_Ccy" localSheetId="9">#REF!</definedName>
    <definedName name="All_Month_to_Date_Re_Ccy">#REF!</definedName>
    <definedName name="All_Month_to_Date_Re_Cno" localSheetId="20">#REF!</definedName>
    <definedName name="All_Month_to_Date_Re_Cno" localSheetId="1">#REF!</definedName>
    <definedName name="All_Month_to_Date_Re_Cno" localSheetId="3">#REF!</definedName>
    <definedName name="All_Month_to_Date_Re_Cno" localSheetId="9">#REF!</definedName>
    <definedName name="All_Month_to_Date_Re_Cno">#REF!</definedName>
    <definedName name="All_Month_to_Date_Re_Date" localSheetId="20">#REF!</definedName>
    <definedName name="All_Month_to_Date_Re_Date" localSheetId="1">#REF!</definedName>
    <definedName name="All_Month_to_Date_Re_Date" localSheetId="3">#REF!</definedName>
    <definedName name="All_Month_to_Date_Re_Date" localSheetId="9">#REF!</definedName>
    <definedName name="All_Month_to_Date_Re_Date">#REF!</definedName>
    <definedName name="All_Month_to_Date_Re_Description" localSheetId="20">#REF!</definedName>
    <definedName name="All_Month_to_Date_Re_Description" localSheetId="1">#REF!</definedName>
    <definedName name="All_Month_to_Date_Re_Description" localSheetId="3">#REF!</definedName>
    <definedName name="All_Month_to_Date_Re_Description" localSheetId="9">#REF!</definedName>
    <definedName name="All_Month_to_Date_Re_Description">#REF!</definedName>
    <definedName name="All_Month_to_Date_Re_Invtype" localSheetId="20">#REF!</definedName>
    <definedName name="All_Month_to_Date_Re_Invtype" localSheetId="1">#REF!</definedName>
    <definedName name="All_Month_to_Date_Re_Invtype" localSheetId="3">#REF!</definedName>
    <definedName name="All_Month_to_Date_Re_Invtype" localSheetId="9">#REF!</definedName>
    <definedName name="All_Month_to_Date_Re_Invtype">#REF!</definedName>
    <definedName name="All_Month_to_Date_Re_Issuedate" localSheetId="20">#REF!</definedName>
    <definedName name="All_Month_to_Date_Re_Issuedate" localSheetId="1">#REF!</definedName>
    <definedName name="All_Month_to_Date_Re_Issuedate" localSheetId="3">#REF!</definedName>
    <definedName name="All_Month_to_Date_Re_Issuedate" localSheetId="9">#REF!</definedName>
    <definedName name="All_Month_to_Date_Re_Issuedate">#REF!</definedName>
    <definedName name="All_Month_to_Date_Re_Issuer" localSheetId="20">#REF!</definedName>
    <definedName name="All_Month_to_Date_Re_Issuer" localSheetId="1">#REF!</definedName>
    <definedName name="All_Month_to_Date_Re_Issuer" localSheetId="3">#REF!</definedName>
    <definedName name="All_Month_to_Date_Re_Issuer" localSheetId="9">#REF!</definedName>
    <definedName name="All_Month_to_Date_Re_Issuer">#REF!</definedName>
    <definedName name="All_Month_to_Date_Re_Matdate" localSheetId="20">#REF!</definedName>
    <definedName name="All_Month_to_Date_Re_Matdate" localSheetId="1">#REF!</definedName>
    <definedName name="All_Month_to_Date_Re_Matdate" localSheetId="3">#REF!</definedName>
    <definedName name="All_Month_to_Date_Re_Matdate" localSheetId="9">#REF!</definedName>
    <definedName name="All_Month_to_Date_Re_Matdate">#REF!</definedName>
    <definedName name="All_Month_to_Date_Re_Next_Month_End" localSheetId="20">#REF!</definedName>
    <definedName name="All_Month_to_Date_Re_Next_Month_End" localSheetId="1">#REF!</definedName>
    <definedName name="All_Month_to_Date_Re_Next_Month_End" localSheetId="3">#REF!</definedName>
    <definedName name="All_Month_to_Date_Re_Next_Month_End" localSheetId="9">#REF!</definedName>
    <definedName name="All_Month_to_Date_Re_Next_Month_End">#REF!</definedName>
    <definedName name="All_Month_to_Date_Re_Opics_Realised_Pl" localSheetId="20">#REF!</definedName>
    <definedName name="All_Month_to_Date_Re_Opics_Realised_Pl" localSheetId="1">#REF!</definedName>
    <definedName name="All_Month_to_Date_Re_Opics_Realised_Pl" localSheetId="3">#REF!</definedName>
    <definedName name="All_Month_to_Date_Re_Opics_Realised_Pl" localSheetId="9">#REF!</definedName>
    <definedName name="All_Month_to_Date_Re_Opics_Realised_Pl">#REF!</definedName>
    <definedName name="All_Month_to_Date_Re_Port" localSheetId="20">#REF!</definedName>
    <definedName name="All_Month_to_Date_Re_Port" localSheetId="1">#REF!</definedName>
    <definedName name="All_Month_to_Date_Re_Port" localSheetId="3">#REF!</definedName>
    <definedName name="All_Month_to_Date_Re_Port" localSheetId="9">#REF!</definedName>
    <definedName name="All_Month_to_Date_Re_Port">#REF!</definedName>
    <definedName name="All_Month_to_Date_Re_Prev_Month_End" localSheetId="20">#REF!</definedName>
    <definedName name="All_Month_to_Date_Re_Prev_Month_End" localSheetId="1">#REF!</definedName>
    <definedName name="All_Month_to_Date_Re_Prev_Month_End" localSheetId="3">#REF!</definedName>
    <definedName name="All_Month_to_Date_Re_Prev_Month_End" localSheetId="9">#REF!</definedName>
    <definedName name="All_Month_to_Date_Re_Prev_Month_End">#REF!</definedName>
    <definedName name="All_Month_to_Date_Re_Prodtype" localSheetId="20">#REF!</definedName>
    <definedName name="All_Month_to_Date_Re_Prodtype" localSheetId="1">#REF!</definedName>
    <definedName name="All_Month_to_Date_Re_Prodtype" localSheetId="3">#REF!</definedName>
    <definedName name="All_Month_to_Date_Re_Prodtype" localSheetId="9">#REF!</definedName>
    <definedName name="All_Month_to_Date_Re_Prodtype">#REF!</definedName>
    <definedName name="All_Month_to_Date_Re_Product" localSheetId="20">#REF!</definedName>
    <definedName name="All_Month_to_Date_Re_Product" localSheetId="1">#REF!</definedName>
    <definedName name="All_Month_to_Date_Re_Product" localSheetId="3">#REF!</definedName>
    <definedName name="All_Month_to_Date_Re_Product" localSheetId="9">#REF!</definedName>
    <definedName name="All_Month_to_Date_Re_Product">#REF!</definedName>
    <definedName name="All_Month_to_Date_Re_Purc_Disc_Prem_Todate" localSheetId="20">#REF!</definedName>
    <definedName name="All_Month_to_Date_Re_Purc_Disc_Prem_Todate" localSheetId="1">#REF!</definedName>
    <definedName name="All_Month_to_Date_Re_Purc_Disc_Prem_Todate" localSheetId="3">#REF!</definedName>
    <definedName name="All_Month_to_Date_Re_Purc_Disc_Prem_Todate" localSheetId="9">#REF!</definedName>
    <definedName name="All_Month_to_Date_Re_Purc_Disc_Prem_Todate">#REF!</definedName>
    <definedName name="All_Month_to_Date_Re_Purc_Disc_Prem_Today" localSheetId="20">#REF!</definedName>
    <definedName name="All_Month_to_Date_Re_Purc_Disc_Prem_Today" localSheetId="1">#REF!</definedName>
    <definedName name="All_Month_to_Date_Re_Purc_Disc_Prem_Today" localSheetId="3">#REF!</definedName>
    <definedName name="All_Month_to_Date_Re_Purc_Disc_Prem_Today" localSheetId="9">#REF!</definedName>
    <definedName name="All_Month_to_Date_Re_Purc_Disc_Prem_Today">#REF!</definedName>
    <definedName name="All_Month_to_Date_Re_Purc_Qty_Todate" localSheetId="20">#REF!</definedName>
    <definedName name="All_Month_to_Date_Re_Purc_Qty_Todate" localSheetId="1">#REF!</definedName>
    <definedName name="All_Month_to_Date_Re_Purc_Qty_Todate" localSheetId="3">#REF!</definedName>
    <definedName name="All_Month_to_Date_Re_Purc_Qty_Todate" localSheetId="9">#REF!</definedName>
    <definedName name="All_Month_to_Date_Re_Purc_Qty_Todate">#REF!</definedName>
    <definedName name="All_Month_to_Date_Re_Purc_Qty_Today" localSheetId="20">#REF!</definedName>
    <definedName name="All_Month_to_Date_Re_Purc_Qty_Today" localSheetId="1">#REF!</definedName>
    <definedName name="All_Month_to_Date_Re_Purc_Qty_Today" localSheetId="3">#REF!</definedName>
    <definedName name="All_Month_to_Date_Re_Purc_Qty_Today" localSheetId="9">#REF!</definedName>
    <definedName name="All_Month_to_Date_Re_Purc_Qty_Today">#REF!</definedName>
    <definedName name="All_Month_to_Date_Re_Purchint_Purch_Todate" localSheetId="20">#REF!</definedName>
    <definedName name="All_Month_to_Date_Re_Purchint_Purch_Todate" localSheetId="1">#REF!</definedName>
    <definedName name="All_Month_to_Date_Re_Purchint_Purch_Todate" localSheetId="3">#REF!</definedName>
    <definedName name="All_Month_to_Date_Re_Purchint_Purch_Todate" localSheetId="9">#REF!</definedName>
    <definedName name="All_Month_to_Date_Re_Purchint_Purch_Todate">#REF!</definedName>
    <definedName name="All_Month_to_Date_Re_Purchint_Purch_Today" localSheetId="20">#REF!</definedName>
    <definedName name="All_Month_to_Date_Re_Purchint_Purch_Today" localSheetId="1">#REF!</definedName>
    <definedName name="All_Month_to_Date_Re_Purchint_Purch_Today" localSheetId="3">#REF!</definedName>
    <definedName name="All_Month_to_Date_Re_Purchint_Purch_Today" localSheetId="9">#REF!</definedName>
    <definedName name="All_Month_to_Date_Re_Purchint_Purch_Today">#REF!</definedName>
    <definedName name="All_Month_to_Date_Re_Purchint_Sale_Todate" localSheetId="20">#REF!</definedName>
    <definedName name="All_Month_to_Date_Re_Purchint_Sale_Todate" localSheetId="1">#REF!</definedName>
    <definedName name="All_Month_to_Date_Re_Purchint_Sale_Todate" localSheetId="3">#REF!</definedName>
    <definedName name="All_Month_to_Date_Re_Purchint_Sale_Todate" localSheetId="9">#REF!</definedName>
    <definedName name="All_Month_to_Date_Re_Purchint_Sale_Todate">#REF!</definedName>
    <definedName name="All_Month_to_Date_Re_Purchint_Sale_Today" localSheetId="20">#REF!</definedName>
    <definedName name="All_Month_to_Date_Re_Purchint_Sale_Today" localSheetId="1">#REF!</definedName>
    <definedName name="All_Month_to_Date_Re_Purchint_Sale_Today" localSheetId="3">#REF!</definedName>
    <definedName name="All_Month_to_Date_Re_Purchint_Sale_Today" localSheetId="9">#REF!</definedName>
    <definedName name="All_Month_to_Date_Re_Purchint_Sale_Today">#REF!</definedName>
    <definedName name="All_Month_to_Date_Re_Qty_Calc" localSheetId="20">#REF!</definedName>
    <definedName name="All_Month_to_Date_Re_Qty_Calc" localSheetId="1">#REF!</definedName>
    <definedName name="All_Month_to_Date_Re_Qty_Calc" localSheetId="3">#REF!</definedName>
    <definedName name="All_Month_to_Date_Re_Qty_Calc" localSheetId="9">#REF!</definedName>
    <definedName name="All_Month_to_Date_Re_Qty_Calc">#REF!</definedName>
    <definedName name="All_Month_to_Date_Re_Sale_Disc_Prem_Today" localSheetId="20">#REF!</definedName>
    <definedName name="All_Month_to_Date_Re_Sale_Disc_Prem_Today" localSheetId="1">#REF!</definedName>
    <definedName name="All_Month_to_Date_Re_Sale_Disc_Prem_Today" localSheetId="3">#REF!</definedName>
    <definedName name="All_Month_to_Date_Re_Sale_Disc_Prem_Today" localSheetId="9">#REF!</definedName>
    <definedName name="All_Month_to_Date_Re_Sale_Disc_Prem_Today">#REF!</definedName>
    <definedName name="All_Month_to_Date_Re_Sale_Qty_Todate" localSheetId="20">#REF!</definedName>
    <definedName name="All_Month_to_Date_Re_Sale_Qty_Todate" localSheetId="1">#REF!</definedName>
    <definedName name="All_Month_to_Date_Re_Sale_Qty_Todate" localSheetId="3">#REF!</definedName>
    <definedName name="All_Month_to_Date_Re_Sale_Qty_Todate" localSheetId="9">#REF!</definedName>
    <definedName name="All_Month_to_Date_Re_Sale_Qty_Todate">#REF!</definedName>
    <definedName name="All_Month_to_Date_Re_Sale_Qty_Today" localSheetId="20">#REF!</definedName>
    <definedName name="All_Month_to_Date_Re_Sale_Qty_Today" localSheetId="1">#REF!</definedName>
    <definedName name="All_Month_to_Date_Re_Sale_Qty_Today" localSheetId="3">#REF!</definedName>
    <definedName name="All_Month_to_Date_Re_Sale_Qty_Today" localSheetId="9">#REF!</definedName>
    <definedName name="All_Month_to_Date_Re_Sale_Qty_Today">#REF!</definedName>
    <definedName name="All_Month_to_Date_Re_Secid" localSheetId="20">#REF!</definedName>
    <definedName name="All_Month_to_Date_Re_Secid" localSheetId="1">#REF!</definedName>
    <definedName name="All_Month_to_Date_Re_Secid" localSheetId="3">#REF!</definedName>
    <definedName name="All_Month_to_Date_Re_Secid" localSheetId="9">#REF!</definedName>
    <definedName name="All_Month_to_Date_Re_Secid">#REF!</definedName>
    <definedName name="All_Month_to_Date_Re_Short_Ind" localSheetId="20">#REF!</definedName>
    <definedName name="All_Month_to_Date_Re_Short_Ind" localSheetId="1">#REF!</definedName>
    <definedName name="All_Month_to_Date_Re_Short_Ind" localSheetId="3">#REF!</definedName>
    <definedName name="All_Month_to_Date_Re_Short_Ind" localSheetId="9">#REF!</definedName>
    <definedName name="All_Month_to_Date_Re_Short_Ind">#REF!</definedName>
    <definedName name="All_Month_to_Date_Re_Spw" localSheetId="20">#REF!</definedName>
    <definedName name="All_Month_to_Date_Re_Spw" localSheetId="1">#REF!</definedName>
    <definedName name="All_Month_to_Date_Re_Spw" localSheetId="3">#REF!</definedName>
    <definedName name="All_Month_to_Date_Re_Spw" localSheetId="9">#REF!</definedName>
    <definedName name="All_Month_to_Date_Re_Spw">#REF!</definedName>
    <definedName name="allfirstnotes" localSheetId="20">[19]S.P.23!#REF!</definedName>
    <definedName name="allfirstnotes" localSheetId="1">[19]S.P.23!#REF!</definedName>
    <definedName name="allfirstnotes" localSheetId="3">[19]S.P.23!#REF!</definedName>
    <definedName name="allfirstnotes" localSheetId="9">[19]S.P.23!#REF!</definedName>
    <definedName name="allfirstnotes">[19]S.P.23!#REF!</definedName>
    <definedName name="AMCDochody2000M" localSheetId="20">#REF!</definedName>
    <definedName name="AMCDochody2000M" localSheetId="1">#REF!</definedName>
    <definedName name="AMCDochody2000M" localSheetId="3">#REF!</definedName>
    <definedName name="AMCDochody2000M" localSheetId="9">#REF!</definedName>
    <definedName name="AMCDochody2000M">#REF!</definedName>
    <definedName name="AMCDochody2000Y" localSheetId="20">#REF!</definedName>
    <definedName name="AMCDochody2000Y" localSheetId="1">#REF!</definedName>
    <definedName name="AMCDochody2000Y" localSheetId="3">#REF!</definedName>
    <definedName name="AMCDochody2000Y" localSheetId="9">#REF!</definedName>
    <definedName name="AMCDochody2000Y">#REF!</definedName>
    <definedName name="AMCDochody2001M" localSheetId="20">#REF!</definedName>
    <definedName name="AMCDochody2001M" localSheetId="1">#REF!</definedName>
    <definedName name="AMCDochody2001M" localSheetId="3">#REF!</definedName>
    <definedName name="AMCDochody2001M" localSheetId="9">#REF!</definedName>
    <definedName name="AMCDochody2001M">#REF!</definedName>
    <definedName name="AMCDochody2001Y" localSheetId="20">#REF!</definedName>
    <definedName name="AMCDochody2001Y" localSheetId="1">#REF!</definedName>
    <definedName name="AMCDochody2001Y" localSheetId="3">#REF!</definedName>
    <definedName name="AMCDochody2001Y" localSheetId="9">#REF!</definedName>
    <definedName name="AMCDochody2001Y">#REF!</definedName>
    <definedName name="aPP">[20]Lists!$A$39:$A$41</definedName>
    <definedName name="AprilD" localSheetId="20">#REF!</definedName>
    <definedName name="AprilD" localSheetId="1">#REF!</definedName>
    <definedName name="AprilD" localSheetId="3">#REF!</definedName>
    <definedName name="AprilD" localSheetId="9">#REF!</definedName>
    <definedName name="AprilD">#REF!</definedName>
    <definedName name="AprilL" localSheetId="20">#REF!</definedName>
    <definedName name="AprilL" localSheetId="1">#REF!</definedName>
    <definedName name="AprilL" localSheetId="3">#REF!</definedName>
    <definedName name="AprilL" localSheetId="9">#REF!</definedName>
    <definedName name="AprilL">#REF!</definedName>
    <definedName name="aqa" localSheetId="1">BS!aqa</definedName>
    <definedName name="aqa" localSheetId="0">#N/A</definedName>
    <definedName name="aqa" localSheetId="3">'Przychody prowizyjne'!aqa</definedName>
    <definedName name="aqa" localSheetId="15">#N/A</definedName>
    <definedName name="aqa">BS!aqa</definedName>
    <definedName name="AS" localSheetId="20">#REF!</definedName>
    <definedName name="AS" localSheetId="1">#REF!</definedName>
    <definedName name="AS" localSheetId="3">#REF!</definedName>
    <definedName name="AS" localSheetId="9">#REF!</definedName>
    <definedName name="AS">#REF!</definedName>
    <definedName name="asdasad" localSheetId="20" hidden="1">#REF!</definedName>
    <definedName name="asdasad" localSheetId="1" hidden="1">#REF!</definedName>
    <definedName name="asdasad" localSheetId="3" hidden="1">#REF!</definedName>
    <definedName name="asdasad" localSheetId="9" hidden="1">#REF!</definedName>
    <definedName name="asdasad" hidden="1">#REF!</definedName>
    <definedName name="ASI" localSheetId="20">#REF!</definedName>
    <definedName name="ASI" localSheetId="1">#REF!</definedName>
    <definedName name="ASI" localSheetId="3">#REF!</definedName>
    <definedName name="ASI" localSheetId="9">#REF!</definedName>
    <definedName name="ASI">#REF!</definedName>
    <definedName name="ASSET2000M" localSheetId="20">#REF!</definedName>
    <definedName name="ASSET2000M" localSheetId="1">#REF!</definedName>
    <definedName name="ASSET2000M" localSheetId="3">#REF!</definedName>
    <definedName name="ASSET2000M" localSheetId="9">#REF!</definedName>
    <definedName name="ASSET2000M">#REF!</definedName>
    <definedName name="ASSET2000Y" localSheetId="20">#REF!</definedName>
    <definedName name="ASSET2000Y" localSheetId="1">#REF!</definedName>
    <definedName name="ASSET2000Y" localSheetId="3">#REF!</definedName>
    <definedName name="ASSET2000Y" localSheetId="9">#REF!</definedName>
    <definedName name="ASSET2000Y">#REF!</definedName>
    <definedName name="ASSET2001M" localSheetId="20">#REF!</definedName>
    <definedName name="ASSET2001M" localSheetId="1">#REF!</definedName>
    <definedName name="ASSET2001M" localSheetId="3">#REF!</definedName>
    <definedName name="ASSET2001M" localSheetId="9">#REF!</definedName>
    <definedName name="ASSET2001M">#REF!</definedName>
    <definedName name="ASSET2001Y" localSheetId="20">#REF!</definedName>
    <definedName name="ASSET2001Y" localSheetId="1">#REF!</definedName>
    <definedName name="ASSET2001Y" localSheetId="3">#REF!</definedName>
    <definedName name="ASSET2001Y" localSheetId="9">#REF!</definedName>
    <definedName name="ASSET2001Y">#REF!</definedName>
    <definedName name="ASSETsamDochody2000M" localSheetId="20">#REF!</definedName>
    <definedName name="ASSETsamDochody2000M" localSheetId="1">#REF!</definedName>
    <definedName name="ASSETsamDochody2000M" localSheetId="3">#REF!</definedName>
    <definedName name="ASSETsamDochody2000M" localSheetId="9">#REF!</definedName>
    <definedName name="ASSETsamDochody2000M">#REF!</definedName>
    <definedName name="ASSETsamDochody2000Y" localSheetId="20">#REF!</definedName>
    <definedName name="ASSETsamDochody2000Y" localSheetId="1">#REF!</definedName>
    <definedName name="ASSETsamDochody2000Y" localSheetId="3">#REF!</definedName>
    <definedName name="ASSETsamDochody2000Y" localSheetId="9">#REF!</definedName>
    <definedName name="ASSETsamDochody2000Y">#REF!</definedName>
    <definedName name="ASSETsamDochody2001M" localSheetId="20">#REF!</definedName>
    <definedName name="ASSETsamDochody2001M" localSheetId="1">#REF!</definedName>
    <definedName name="ASSETsamDochody2001M" localSheetId="3">#REF!</definedName>
    <definedName name="ASSETsamDochody2001M" localSheetId="9">#REF!</definedName>
    <definedName name="ASSETsamDochody2001M">#REF!</definedName>
    <definedName name="ASSETsamDochody2001Y" localSheetId="20">#REF!</definedName>
    <definedName name="ASSETsamDochody2001Y" localSheetId="1">#REF!</definedName>
    <definedName name="ASSETsamDochody2001Y" localSheetId="3">#REF!</definedName>
    <definedName name="ASSETsamDochody2001Y" localSheetId="9">#REF!</definedName>
    <definedName name="ASSETsamDochody2001Y">#REF!</definedName>
    <definedName name="asslet" localSheetId="20">#REF!</definedName>
    <definedName name="asslet" localSheetId="1">#REF!</definedName>
    <definedName name="asslet" localSheetId="3">#REF!</definedName>
    <definedName name="asslet" localSheetId="9">#REF!</definedName>
    <definedName name="asslet">#REF!</definedName>
    <definedName name="assrr" localSheetId="20">#REF!</definedName>
    <definedName name="assrr" localSheetId="1">#REF!</definedName>
    <definedName name="assrr" localSheetId="3">#REF!</definedName>
    <definedName name="assrr" localSheetId="9">#REF!</definedName>
    <definedName name="assrr">#REF!</definedName>
    <definedName name="ATFI2000M" localSheetId="20">#REF!</definedName>
    <definedName name="ATFI2000M" localSheetId="1">#REF!</definedName>
    <definedName name="ATFI2000M" localSheetId="3">#REF!</definedName>
    <definedName name="ATFI2000M" localSheetId="9">#REF!</definedName>
    <definedName name="ATFI2000M">#REF!</definedName>
    <definedName name="ATFI2000Y" localSheetId="20">#REF!</definedName>
    <definedName name="ATFI2000Y" localSheetId="1">#REF!</definedName>
    <definedName name="ATFI2000Y" localSheetId="3">#REF!</definedName>
    <definedName name="ATFI2000Y" localSheetId="9">#REF!</definedName>
    <definedName name="ATFI2000Y">#REF!</definedName>
    <definedName name="ATFI2001M" localSheetId="20">#REF!</definedName>
    <definedName name="ATFI2001M" localSheetId="1">#REF!</definedName>
    <definedName name="ATFI2001M" localSheetId="3">#REF!</definedName>
    <definedName name="ATFI2001M" localSheetId="9">#REF!</definedName>
    <definedName name="ATFI2001M">#REF!</definedName>
    <definedName name="ATFI2001Y" localSheetId="20">#REF!</definedName>
    <definedName name="ATFI2001Y" localSheetId="1">#REF!</definedName>
    <definedName name="ATFI2001Y" localSheetId="3">#REF!</definedName>
    <definedName name="ATFI2001Y" localSheetId="9">#REF!</definedName>
    <definedName name="ATFI2001Y">#REF!</definedName>
    <definedName name="AugustII" localSheetId="20">#REF!</definedName>
    <definedName name="AugustII" localSheetId="1">#REF!</definedName>
    <definedName name="AugustII" localSheetId="3">#REF!</definedName>
    <definedName name="AugustII" localSheetId="9">#REF!</definedName>
    <definedName name="AugustII">#REF!</definedName>
    <definedName name="AugustL" localSheetId="20">#REF!</definedName>
    <definedName name="AugustL" localSheetId="1">#REF!</definedName>
    <definedName name="AugustL" localSheetId="3">#REF!</definedName>
    <definedName name="AugustL" localSheetId="9">#REF!</definedName>
    <definedName name="AugustL">#REF!</definedName>
    <definedName name="av" localSheetId="20">#REF!</definedName>
    <definedName name="av" localSheetId="1">#REF!</definedName>
    <definedName name="av" localSheetId="3">#REF!</definedName>
    <definedName name="av" localSheetId="9">#REF!</definedName>
    <definedName name="av">#REF!</definedName>
    <definedName name="b" localSheetId="1" hidden="1">{"'BZ SA P&amp;l (fORECAST)'!$A$1:$BR$26"}</definedName>
    <definedName name="b" localSheetId="0" hidden="1">{"'BZ SA P&amp;l (fORECAST)'!$A$1:$BR$26"}</definedName>
    <definedName name="b" localSheetId="3" hidden="1">{"'BZ SA P&amp;l (fORECAST)'!$A$1:$BR$26"}</definedName>
    <definedName name="b" localSheetId="15" hidden="1">{"'BZ SA P&amp;l (fORECAST)'!$A$1:$BR$26"}</definedName>
    <definedName name="b" hidden="1">{"'BZ SA P&amp;l (fORECAST)'!$A$1:$BR$26"}</definedName>
    <definedName name="ba" localSheetId="1" hidden="1">{"'BZ SA P&amp;l (fORECAST)'!$A$1:$BR$26"}</definedName>
    <definedName name="ba" localSheetId="0" hidden="1">{"'BZ SA P&amp;l (fORECAST)'!$A$1:$BR$26"}</definedName>
    <definedName name="ba" localSheetId="3" hidden="1">{"'BZ SA P&amp;l (fORECAST)'!$A$1:$BR$26"}</definedName>
    <definedName name="ba" hidden="1">{"'BZ SA P&amp;l (fORECAST)'!$A$1:$BR$26"}</definedName>
    <definedName name="BAMC2001Y" localSheetId="20">#REF!</definedName>
    <definedName name="BAMC2001Y" localSheetId="1">#REF!</definedName>
    <definedName name="BAMC2001Y" localSheetId="3">#REF!</definedName>
    <definedName name="BAMC2001Y" localSheetId="9">#REF!</definedName>
    <definedName name="BAMC2001Y">#REF!</definedName>
    <definedName name="BAMC2003M" localSheetId="20">#REF!</definedName>
    <definedName name="BAMC2003M" localSheetId="1">#REF!</definedName>
    <definedName name="BAMC2003M" localSheetId="3">#REF!</definedName>
    <definedName name="BAMC2003M" localSheetId="9">#REF!</definedName>
    <definedName name="BAMC2003M">#REF!</definedName>
    <definedName name="BAMC2003Y" localSheetId="20">#REF!</definedName>
    <definedName name="BAMC2003Y" localSheetId="1">#REF!</definedName>
    <definedName name="BAMC2003Y" localSheetId="3">#REF!</definedName>
    <definedName name="BAMC2003Y" localSheetId="9">#REF!</definedName>
    <definedName name="BAMC2003Y">#REF!</definedName>
    <definedName name="BAMCcons2003M" localSheetId="20">#REF!</definedName>
    <definedName name="BAMCcons2003M" localSheetId="1">#REF!</definedName>
    <definedName name="BAMCcons2003M" localSheetId="3">#REF!</definedName>
    <definedName name="BAMCcons2003M" localSheetId="9">#REF!</definedName>
    <definedName name="BAMCcons2003M">#REF!</definedName>
    <definedName name="BAMCcons2003Y" localSheetId="20">#REF!</definedName>
    <definedName name="BAMCcons2003Y" localSheetId="1">#REF!</definedName>
    <definedName name="BAMCcons2003Y" localSheetId="3">#REF!</definedName>
    <definedName name="BAMCcons2003Y" localSheetId="9">#REF!</definedName>
    <definedName name="BAMCcons2003Y">#REF!</definedName>
    <definedName name="BAMCDochody2001M" localSheetId="20">#REF!</definedName>
    <definedName name="BAMCDochody2001M" localSheetId="1">#REF!</definedName>
    <definedName name="BAMCDochody2001M" localSheetId="3">#REF!</definedName>
    <definedName name="BAMCDochody2001M" localSheetId="9">#REF!</definedName>
    <definedName name="BAMCDochody2001M">#REF!</definedName>
    <definedName name="BAMCDochody2001Y" localSheetId="20">#REF!</definedName>
    <definedName name="BAMCDochody2001Y" localSheetId="1">#REF!</definedName>
    <definedName name="BAMCDochody2001Y" localSheetId="3">#REF!</definedName>
    <definedName name="BAMCDochody2001Y" localSheetId="9">#REF!</definedName>
    <definedName name="BAMCDochody2001Y">#REF!</definedName>
    <definedName name="bank">[21]nazwy!$D$1:$D$3</definedName>
    <definedName name="BAS2001M" localSheetId="20">#REF!</definedName>
    <definedName name="BAS2001M" localSheetId="1">#REF!</definedName>
    <definedName name="BAS2001M" localSheetId="3">#REF!</definedName>
    <definedName name="BAS2001M" localSheetId="9">#REF!</definedName>
    <definedName name="BAS2001M">#REF!</definedName>
    <definedName name="BAS2001Y" localSheetId="20">#REF!</definedName>
    <definedName name="BAS2001Y" localSheetId="1">#REF!</definedName>
    <definedName name="BAS2001Y" localSheetId="3">#REF!</definedName>
    <definedName name="BAS2001Y" localSheetId="9">#REF!</definedName>
    <definedName name="BAS2001Y">#REF!</definedName>
    <definedName name="BASSET2000M" localSheetId="20">#REF!</definedName>
    <definedName name="BASSET2000M" localSheetId="1">#REF!</definedName>
    <definedName name="BASSET2000M" localSheetId="3">#REF!</definedName>
    <definedName name="BASSET2000M" localSheetId="9">#REF!</definedName>
    <definedName name="BASSET2000M">#REF!</definedName>
    <definedName name="BASSET2000Y" localSheetId="20">#REF!</definedName>
    <definedName name="BASSET2000Y" localSheetId="1">#REF!</definedName>
    <definedName name="BASSET2000Y" localSheetId="3">#REF!</definedName>
    <definedName name="BASSET2000Y" localSheetId="9">#REF!</definedName>
    <definedName name="BASSET2000Y">#REF!</definedName>
    <definedName name="BASSET2001M" localSheetId="20">#REF!</definedName>
    <definedName name="BASSET2001M" localSheetId="1">#REF!</definedName>
    <definedName name="BASSET2001M" localSheetId="3">#REF!</definedName>
    <definedName name="BASSET2001M" localSheetId="9">#REF!</definedName>
    <definedName name="BASSET2001M">#REF!</definedName>
    <definedName name="BASSET2001Y" localSheetId="20">#REF!</definedName>
    <definedName name="BASSET2001Y" localSheetId="1">#REF!</definedName>
    <definedName name="BASSET2001Y" localSheetId="3">#REF!</definedName>
    <definedName name="BASSET2001Y" localSheetId="9">#REF!</definedName>
    <definedName name="BASSET2001Y">#REF!</definedName>
    <definedName name="BASSETsamDochody2001M" localSheetId="20">#REF!</definedName>
    <definedName name="BASSETsamDochody2001M" localSheetId="1">#REF!</definedName>
    <definedName name="BASSETsamDochody2001M" localSheetId="3">#REF!</definedName>
    <definedName name="BASSETsamDochody2001M" localSheetId="9">#REF!</definedName>
    <definedName name="BASSETsamDochody2001M">#REF!</definedName>
    <definedName name="BASSETsamDochody2001Y" localSheetId="20">#REF!</definedName>
    <definedName name="BASSETsamDochody2001Y" localSheetId="1">#REF!</definedName>
    <definedName name="BASSETsamDochody2001Y" localSheetId="3">#REF!</definedName>
    <definedName name="BASSETsamDochody2001Y" localSheetId="9">#REF!</definedName>
    <definedName name="BASSETsamDochody2001Y">#REF!</definedName>
    <definedName name="basubs" localSheetId="20">#REF!</definedName>
    <definedName name="basubs" localSheetId="1">#REF!</definedName>
    <definedName name="basubs" localSheetId="3">#REF!</definedName>
    <definedName name="basubs" localSheetId="9">#REF!</definedName>
    <definedName name="basubs">#REF!</definedName>
    <definedName name="baza_09" localSheetId="20">#REF!</definedName>
    <definedName name="baza_09" localSheetId="1">#REF!</definedName>
    <definedName name="baza_09" localSheetId="3">#REF!</definedName>
    <definedName name="baza_09" localSheetId="9">#REF!</definedName>
    <definedName name="baza_09">#REF!</definedName>
    <definedName name="baza_BZ" localSheetId="20">#REF!</definedName>
    <definedName name="baza_BZ" localSheetId="1">#REF!</definedName>
    <definedName name="baza_BZ" localSheetId="3">#REF!</definedName>
    <definedName name="baza_BZ" localSheetId="9">#REF!</definedName>
    <definedName name="baza_BZ">#REF!</definedName>
    <definedName name="_xlnm.Database" localSheetId="20">#REF!</definedName>
    <definedName name="_xlnm.Database" localSheetId="1">#REF!</definedName>
    <definedName name="_xlnm.Database" localSheetId="3">#REF!</definedName>
    <definedName name="_xlnm.Database" localSheetId="9">#REF!</definedName>
    <definedName name="_xlnm.Database" localSheetId="15">#REF!</definedName>
    <definedName name="_xlnm.Database">#REF!</definedName>
    <definedName name="bb" localSheetId="1">BS!bb</definedName>
    <definedName name="bb" localSheetId="0">#N/A</definedName>
    <definedName name="bb" localSheetId="3">'Przychody prowizyjne'!bb</definedName>
    <definedName name="bb" localSheetId="15">#N/A</definedName>
    <definedName name="bb">BS!bb</definedName>
    <definedName name="bbb" localSheetId="1">BS!bbb</definedName>
    <definedName name="bbb" localSheetId="0">#N/A</definedName>
    <definedName name="bbb" localSheetId="3">'Przychody prowizyjne'!bbb</definedName>
    <definedName name="bbb" localSheetId="15">#N/A</definedName>
    <definedName name="bbb">BS!bbb</definedName>
    <definedName name="bbbb" localSheetId="1">BS!bbbb</definedName>
    <definedName name="bbbb" localSheetId="0">#N/A</definedName>
    <definedName name="bbbb" localSheetId="3">'Przychody prowizyjne'!bbbb</definedName>
    <definedName name="bbbb" localSheetId="15">#N/A</definedName>
    <definedName name="bbbb">BS!bbbb</definedName>
    <definedName name="bbbbb" localSheetId="1">BS!bbbbb</definedName>
    <definedName name="bbbbb" localSheetId="0">#N/A</definedName>
    <definedName name="bbbbb" localSheetId="3">'Przychody prowizyjne'!bbbbb</definedName>
    <definedName name="bbbbb" localSheetId="15">#N/A</definedName>
    <definedName name="bbbbb">BS!bbbbb</definedName>
    <definedName name="BBZWBK2003M" localSheetId="20">#REF!</definedName>
    <definedName name="BBZWBK2003M" localSheetId="1">#REF!</definedName>
    <definedName name="BBZWBK2003M" localSheetId="3">#REF!</definedName>
    <definedName name="BBZWBK2003M" localSheetId="9">#REF!</definedName>
    <definedName name="BBZWBK2003M">#REF!</definedName>
    <definedName name="BBZWBK2003Y" localSheetId="20">#REF!</definedName>
    <definedName name="BBZWBK2003Y" localSheetId="1">#REF!</definedName>
    <definedName name="BBZWBK2003Y" localSheetId="3">#REF!</definedName>
    <definedName name="BBZWBK2003Y" localSheetId="9">#REF!</definedName>
    <definedName name="BBZWBK2003Y">#REF!</definedName>
    <definedName name="bc" localSheetId="20">#REF!</definedName>
    <definedName name="bc" localSheetId="1">#REF!</definedName>
    <definedName name="bc" localSheetId="3">#REF!</definedName>
    <definedName name="bc" localSheetId="9">#REF!</definedName>
    <definedName name="bc">#REF!</definedName>
    <definedName name="BCONSOL2003M" localSheetId="20">#REF!</definedName>
    <definedName name="BCONSOL2003M" localSheetId="1">#REF!</definedName>
    <definedName name="BCONSOL2003M" localSheetId="3">#REF!</definedName>
    <definedName name="BCONSOL2003M" localSheetId="9">#REF!</definedName>
    <definedName name="BCONSOL2003M">#REF!</definedName>
    <definedName name="BCONSOL2003Y" localSheetId="20">#REF!</definedName>
    <definedName name="BCONSOL2003Y" localSheetId="1">#REF!</definedName>
    <definedName name="BCONSOL2003Y" localSheetId="3">#REF!</definedName>
    <definedName name="BCONSOL2003Y" localSheetId="9">#REF!</definedName>
    <definedName name="BCONSOL2003Y">#REF!</definedName>
    <definedName name="BDM2003M" localSheetId="20">#REF!</definedName>
    <definedName name="BDM2003M" localSheetId="1">#REF!</definedName>
    <definedName name="BDM2003M" localSheetId="3">#REF!</definedName>
    <definedName name="BDM2003M" localSheetId="9">#REF!</definedName>
    <definedName name="BDM2003M">#REF!</definedName>
    <definedName name="BDM2003Y" localSheetId="20">#REF!</definedName>
    <definedName name="BDM2003Y" localSheetId="1">#REF!</definedName>
    <definedName name="BDM2003Y" localSheetId="3">#REF!</definedName>
    <definedName name="BDM2003Y" localSheetId="9">#REF!</definedName>
    <definedName name="BDM2003Y">#REF!</definedName>
    <definedName name="BDMDochody2001M" localSheetId="20">#REF!</definedName>
    <definedName name="BDMDochody2001M" localSheetId="1">#REF!</definedName>
    <definedName name="BDMDochody2001M" localSheetId="3">#REF!</definedName>
    <definedName name="BDMDochody2001M" localSheetId="9">#REF!</definedName>
    <definedName name="BDMDochody2001M">#REF!</definedName>
    <definedName name="BDMDochody2001Y" localSheetId="20">#REF!</definedName>
    <definedName name="BDMDochody2001Y" localSheetId="1">#REF!</definedName>
    <definedName name="BDMDochody2001Y" localSheetId="3">#REF!</definedName>
    <definedName name="BDMDochody2001Y" localSheetId="9">#REF!</definedName>
    <definedName name="BDMDochody2001Y">#REF!</definedName>
    <definedName name="BDMDochody2003M" localSheetId="20">#REF!</definedName>
    <definedName name="BDMDochody2003M" localSheetId="1">#REF!</definedName>
    <definedName name="BDMDochody2003M" localSheetId="3">#REF!</definedName>
    <definedName name="BDMDochody2003M" localSheetId="9">#REF!</definedName>
    <definedName name="BDMDochody2003M">#REF!</definedName>
    <definedName name="BDMDochody2003Y" localSheetId="20">#REF!</definedName>
    <definedName name="BDMDochody2003Y" localSheetId="1">#REF!</definedName>
    <definedName name="BDMDochody2003Y" localSheetId="3">#REF!</definedName>
    <definedName name="BDMDochody2003Y" localSheetId="9">#REF!</definedName>
    <definedName name="BDMDochody2003Y">#REF!</definedName>
    <definedName name="BDMfutures2003M" localSheetId="20">#REF!</definedName>
    <definedName name="BDMfutures2003M" localSheetId="1">#REF!</definedName>
    <definedName name="BDMfutures2003M" localSheetId="3">#REF!</definedName>
    <definedName name="BDMfutures2003M" localSheetId="9">#REF!</definedName>
    <definedName name="BDMfutures2003M">#REF!</definedName>
    <definedName name="BDMfutures2003Y" localSheetId="20">#REF!</definedName>
    <definedName name="BDMfutures2003Y" localSheetId="1">#REF!</definedName>
    <definedName name="BDMfutures2003Y" localSheetId="3">#REF!</definedName>
    <definedName name="BDMfutures2003Y" localSheetId="9">#REF!</definedName>
    <definedName name="BDMfutures2003Y">#REF!</definedName>
    <definedName name="BDMobroty2001M" localSheetId="20">#REF!</definedName>
    <definedName name="BDMobroty2001M" localSheetId="1">#REF!</definedName>
    <definedName name="BDMobroty2001M" localSheetId="3">#REF!</definedName>
    <definedName name="BDMobroty2001M" localSheetId="9">#REF!</definedName>
    <definedName name="BDMobroty2001M">#REF!</definedName>
    <definedName name="BDMobroty2001Y" localSheetId="20">#REF!</definedName>
    <definedName name="BDMobroty2001Y" localSheetId="1">#REF!</definedName>
    <definedName name="BDMobroty2001Y" localSheetId="3">#REF!</definedName>
    <definedName name="BDMobroty2001Y" localSheetId="9">#REF!</definedName>
    <definedName name="BDMobroty2001Y">#REF!</definedName>
    <definedName name="BDMobroty2003M" localSheetId="20">#REF!</definedName>
    <definedName name="BDMobroty2003M" localSheetId="1">#REF!</definedName>
    <definedName name="BDMobroty2003M" localSheetId="3">#REF!</definedName>
    <definedName name="BDMobroty2003M" localSheetId="9">#REF!</definedName>
    <definedName name="BDMobroty2003M">#REF!</definedName>
    <definedName name="BDMobroty2003Y" localSheetId="20">#REF!</definedName>
    <definedName name="BDMobroty2003Y" localSheetId="1">#REF!</definedName>
    <definedName name="BDMobroty2003Y" localSheetId="3">#REF!</definedName>
    <definedName name="BDMobroty2003Y" localSheetId="9">#REF!</definedName>
    <definedName name="BDMobroty2003Y">#REF!</definedName>
    <definedName name="BDMWBK2000M" localSheetId="20">#REF!</definedName>
    <definedName name="BDMWBK2000M" localSheetId="1">#REF!</definedName>
    <definedName name="BDMWBK2000M" localSheetId="3">#REF!</definedName>
    <definedName name="BDMWBK2000M" localSheetId="9">#REF!</definedName>
    <definedName name="BDMWBK2000M">#REF!</definedName>
    <definedName name="BDMWBK2000Y" localSheetId="20">#REF!</definedName>
    <definedName name="BDMWBK2000Y" localSheetId="1">#REF!</definedName>
    <definedName name="BDMWBK2000Y" localSheetId="3">#REF!</definedName>
    <definedName name="BDMWBK2000Y" localSheetId="9">#REF!</definedName>
    <definedName name="BDMWBK2000Y">#REF!</definedName>
    <definedName name="BDMWBK2001M" localSheetId="20">#REF!</definedName>
    <definedName name="BDMWBK2001M" localSheetId="1">#REF!</definedName>
    <definedName name="BDMWBK2001M" localSheetId="3">#REF!</definedName>
    <definedName name="BDMWBK2001M" localSheetId="9">#REF!</definedName>
    <definedName name="BDMWBK2001M">#REF!</definedName>
    <definedName name="BDMWBK2001Y" localSheetId="20">#REF!</definedName>
    <definedName name="BDMWBK2001Y" localSheetId="1">#REF!</definedName>
    <definedName name="BDMWBK2001Y" localSheetId="3">#REF!</definedName>
    <definedName name="BDMWBK2001Y" localSheetId="9">#REF!</definedName>
    <definedName name="BDMWBK2001Y">#REF!</definedName>
    <definedName name="Benefits" localSheetId="20">[19]S.P.27!#REF!</definedName>
    <definedName name="Benefits" localSheetId="1">[19]S.P.27!#REF!</definedName>
    <definedName name="Benefits" localSheetId="3">[19]S.P.27!#REF!</definedName>
    <definedName name="Benefits" localSheetId="9">[19]S.P.27!#REF!</definedName>
    <definedName name="Benefits">[19]S.P.27!#REF!</definedName>
    <definedName name="BFAKTOR2003M" localSheetId="20">#REF!</definedName>
    <definedName name="BFAKTOR2003M" localSheetId="1">#REF!</definedName>
    <definedName name="BFAKTOR2003M" localSheetId="3">#REF!</definedName>
    <definedName name="BFAKTOR2003M" localSheetId="9">#REF!</definedName>
    <definedName name="BFAKTOR2003M">#REF!</definedName>
    <definedName name="BFAKTOR2003Y" localSheetId="20">#REF!</definedName>
    <definedName name="BFAKTOR2003Y" localSheetId="1">#REF!</definedName>
    <definedName name="BFAKTOR2003Y" localSheetId="3">#REF!</definedName>
    <definedName name="BFAKTOR2003Y" localSheetId="9">#REF!</definedName>
    <definedName name="BFAKTOR2003Y">#REF!</definedName>
    <definedName name="BFL2000M" localSheetId="20">#REF!</definedName>
    <definedName name="BFL2000M" localSheetId="1">#REF!</definedName>
    <definedName name="BFL2000M" localSheetId="3">#REF!</definedName>
    <definedName name="BFL2000M" localSheetId="9">#REF!</definedName>
    <definedName name="BFL2000M">#REF!</definedName>
    <definedName name="BFL2000Y" localSheetId="20">#REF!</definedName>
    <definedName name="BFL2000Y" localSheetId="1">#REF!</definedName>
    <definedName name="BFL2000Y" localSheetId="3">#REF!</definedName>
    <definedName name="BFL2000Y" localSheetId="9">#REF!</definedName>
    <definedName name="BFL2000Y">#REF!</definedName>
    <definedName name="BFL2001M" localSheetId="20">#REF!</definedName>
    <definedName name="BFL2001M" localSheetId="1">#REF!</definedName>
    <definedName name="BFL2001M" localSheetId="3">#REF!</definedName>
    <definedName name="BFL2001M" localSheetId="9">#REF!</definedName>
    <definedName name="BFL2001M">#REF!</definedName>
    <definedName name="BFL2001Y" localSheetId="20">#REF!</definedName>
    <definedName name="BFL2001Y" localSheetId="1">#REF!</definedName>
    <definedName name="BFL2001Y" localSheetId="3">#REF!</definedName>
    <definedName name="BFL2001Y" localSheetId="9">#REF!</definedName>
    <definedName name="BFL2001Y">#REF!</definedName>
    <definedName name="BFL2003M" localSheetId="20">#REF!</definedName>
    <definedName name="BFL2003M" localSheetId="1">#REF!</definedName>
    <definedName name="BFL2003M" localSheetId="3">#REF!</definedName>
    <definedName name="BFL2003M" localSheetId="9">#REF!</definedName>
    <definedName name="BFL2003M">#REF!</definedName>
    <definedName name="BFL2003Y" localSheetId="20">#REF!</definedName>
    <definedName name="BFL2003Y" localSheetId="1">#REF!</definedName>
    <definedName name="BFL2003Y" localSheetId="3">#REF!</definedName>
    <definedName name="BFL2003Y" localSheetId="9">#REF!</definedName>
    <definedName name="BFL2003Y">#REF!</definedName>
    <definedName name="BFUND2000M" localSheetId="20">#REF!</definedName>
    <definedName name="BFUND2000M" localSheetId="1">#REF!</definedName>
    <definedName name="BFUND2000M" localSheetId="3">#REF!</definedName>
    <definedName name="BFUND2000M" localSheetId="9">#REF!</definedName>
    <definedName name="BFUND2000M">#REF!</definedName>
    <definedName name="BFUND2000Y" localSheetId="20">#REF!</definedName>
    <definedName name="BFUND2000Y" localSheetId="1">#REF!</definedName>
    <definedName name="BFUND2000Y" localSheetId="3">#REF!</definedName>
    <definedName name="BFUND2000Y" localSheetId="9">#REF!</definedName>
    <definedName name="BFUND2000Y">#REF!</definedName>
    <definedName name="BFUND2001M" localSheetId="20">#REF!</definedName>
    <definedName name="BFUND2001M" localSheetId="1">#REF!</definedName>
    <definedName name="BFUND2001M" localSheetId="3">#REF!</definedName>
    <definedName name="BFUND2001M" localSheetId="9">#REF!</definedName>
    <definedName name="BFUND2001M">#REF!</definedName>
    <definedName name="BFUND2001Y" localSheetId="20">#REF!</definedName>
    <definedName name="BFUND2001Y" localSheetId="1">#REF!</definedName>
    <definedName name="BFUND2001Y" localSheetId="3">#REF!</definedName>
    <definedName name="BFUND2001Y" localSheetId="9">#REF!</definedName>
    <definedName name="BFUND2001Y">#REF!</definedName>
    <definedName name="BFUND2003M" localSheetId="20">#REF!</definedName>
    <definedName name="BFUND2003M" localSheetId="1">#REF!</definedName>
    <definedName name="BFUND2003M" localSheetId="3">#REF!</definedName>
    <definedName name="BFUND2003M" localSheetId="9">#REF!</definedName>
    <definedName name="BFUND2003M">#REF!</definedName>
    <definedName name="BFUND2003Y" localSheetId="20">#REF!</definedName>
    <definedName name="BFUND2003Y" localSheetId="1">#REF!</definedName>
    <definedName name="BFUND2003Y" localSheetId="3">#REF!</definedName>
    <definedName name="BFUND2003Y" localSheetId="9">#REF!</definedName>
    <definedName name="BFUND2003Y">#REF!</definedName>
    <definedName name="BGBH2000M" localSheetId="20">#REF!</definedName>
    <definedName name="BGBH2000M" localSheetId="1">#REF!</definedName>
    <definedName name="BGBH2000M" localSheetId="3">#REF!</definedName>
    <definedName name="BGBH2000M" localSheetId="9">#REF!</definedName>
    <definedName name="BGBH2000M">#REF!</definedName>
    <definedName name="BGBH2000Y" localSheetId="20">#REF!</definedName>
    <definedName name="BGBH2000Y" localSheetId="1">#REF!</definedName>
    <definedName name="BGBH2000Y" localSheetId="3">#REF!</definedName>
    <definedName name="BGBH2000Y" localSheetId="9">#REF!</definedName>
    <definedName name="BGBH2000Y">#REF!</definedName>
    <definedName name="BGBH2001M" localSheetId="20">#REF!</definedName>
    <definedName name="BGBH2001M" localSheetId="1">#REF!</definedName>
    <definedName name="BGBH2001M" localSheetId="3">#REF!</definedName>
    <definedName name="BGBH2001M" localSheetId="9">#REF!</definedName>
    <definedName name="BGBH2001M">#REF!</definedName>
    <definedName name="BGBH2001Y" localSheetId="20">#REF!</definedName>
    <definedName name="BGBH2001Y" localSheetId="1">#REF!</definedName>
    <definedName name="BGBH2001Y" localSheetId="3">#REF!</definedName>
    <definedName name="BGBH2001Y" localSheetId="9">#REF!</definedName>
    <definedName name="BGBH2001Y">#REF!</definedName>
    <definedName name="BGrupa2000M" localSheetId="20">#REF!</definedName>
    <definedName name="BGrupa2000M" localSheetId="1">#REF!</definedName>
    <definedName name="BGrupa2000M" localSheetId="3">#REF!</definedName>
    <definedName name="BGrupa2000M" localSheetId="9">#REF!</definedName>
    <definedName name="BGrupa2000M">#REF!</definedName>
    <definedName name="BGrupa2000Y" localSheetId="20">#REF!</definedName>
    <definedName name="BGrupa2000Y" localSheetId="1">#REF!</definedName>
    <definedName name="BGrupa2000Y" localSheetId="3">#REF!</definedName>
    <definedName name="BGrupa2000Y" localSheetId="9">#REF!</definedName>
    <definedName name="BGrupa2000Y">#REF!</definedName>
    <definedName name="BGrupa2001M" localSheetId="20">#REF!</definedName>
    <definedName name="BGrupa2001M" localSheetId="1">#REF!</definedName>
    <definedName name="BGrupa2001M" localSheetId="3">#REF!</definedName>
    <definedName name="BGrupa2001M" localSheetId="9">#REF!</definedName>
    <definedName name="BGrupa2001M">#REF!</definedName>
    <definedName name="BGrupa2001Y" localSheetId="20">#REF!</definedName>
    <definedName name="BGrupa2001Y" localSheetId="1">#REF!</definedName>
    <definedName name="BGrupa2001Y" localSheetId="3">#REF!</definedName>
    <definedName name="BGrupa2001Y" localSheetId="9">#REF!</definedName>
    <definedName name="BGrupa2001Y">#REF!</definedName>
    <definedName name="bhjbvgh">#N/A</definedName>
    <definedName name="bilans" localSheetId="1">{"'BZ SA P&amp;l (fORECAST)'!$A$1:$BR$26"}</definedName>
    <definedName name="bilans" localSheetId="0">{"'BZ SA P&amp;l (fORECAST)'!$A$1:$BR$26"}</definedName>
    <definedName name="bilans" localSheetId="3">{"'BZ SA P&amp;l (fORECAST)'!$A$1:$BR$26"}</definedName>
    <definedName name="bilans">{"'BZ SA P&amp;l (fORECAST)'!$A$1:$BR$26"}</definedName>
    <definedName name="Bilans_AIB" localSheetId="20">#REF!</definedName>
    <definedName name="Bilans_AIB" localSheetId="1">#REF!</definedName>
    <definedName name="Bilans_AIB" localSheetId="3">#REF!</definedName>
    <definedName name="Bilans_AIB" localSheetId="9">#REF!</definedName>
    <definedName name="Bilans_AIB" localSheetId="15">#REF!</definedName>
    <definedName name="Bilans_AIB">#REF!</definedName>
    <definedName name="Bilans_KPWiG" localSheetId="15">[22]lista!$H$2:$H$18</definedName>
    <definedName name="Bilans_KPWiG">[22]lista!$H$2:$H$18</definedName>
    <definedName name="Bilans_skons" localSheetId="20">#REF!</definedName>
    <definedName name="Bilans_skons" localSheetId="1">#REF!</definedName>
    <definedName name="Bilans_skons" localSheetId="3">#REF!</definedName>
    <definedName name="Bilans_skons" localSheetId="9">#REF!</definedName>
    <definedName name="Bilans_skons" localSheetId="15">#REF!</definedName>
    <definedName name="Bilans_skons">#REF!</definedName>
    <definedName name="Bilans_zarzadcza" localSheetId="15">[22]lista!$F$2:$F$19</definedName>
    <definedName name="Bilans_zarzadcza">[22]lista!$F$2:$F$19</definedName>
    <definedName name="bilansseg0309" localSheetId="20">#REF!</definedName>
    <definedName name="bilansseg0309" localSheetId="1">#REF!</definedName>
    <definedName name="bilansseg0309" localSheetId="3">#REF!</definedName>
    <definedName name="bilansseg0309" localSheetId="9">#REF!</definedName>
    <definedName name="bilansseg0309">#REF!</definedName>
    <definedName name="billsff" localSheetId="20">#REF!</definedName>
    <definedName name="billsff" localSheetId="1">#REF!</definedName>
    <definedName name="billsff" localSheetId="3">#REF!</definedName>
    <definedName name="billsff" localSheetId="9">#REF!</definedName>
    <definedName name="billsff">#REF!</definedName>
    <definedName name="BINWESTYCJE2003M" localSheetId="20">#REF!</definedName>
    <definedName name="BINWESTYCJE2003M" localSheetId="1">#REF!</definedName>
    <definedName name="BINWESTYCJE2003M" localSheetId="3">#REF!</definedName>
    <definedName name="BINWESTYCJE2003M" localSheetId="9">#REF!</definedName>
    <definedName name="BINWESTYCJE2003M">#REF!</definedName>
    <definedName name="BINWESTYCJE2003Y" localSheetId="20">#REF!</definedName>
    <definedName name="BINWESTYCJE2003Y" localSheetId="1">#REF!</definedName>
    <definedName name="BINWESTYCJE2003Y" localSheetId="3">#REF!</definedName>
    <definedName name="BINWESTYCJE2003Y" localSheetId="9">#REF!</definedName>
    <definedName name="BINWESTYCJE2003Y">#REF!</definedName>
    <definedName name="BKOMAND2003M" localSheetId="20">#REF!</definedName>
    <definedName name="BKOMAND2003M" localSheetId="1">#REF!</definedName>
    <definedName name="BKOMAND2003M" localSheetId="3">#REF!</definedName>
    <definedName name="BKOMAND2003M" localSheetId="9">#REF!</definedName>
    <definedName name="BKOMAND2003M">#REF!</definedName>
    <definedName name="BKOMAND2003Y" localSheetId="20">#REF!</definedName>
    <definedName name="BKOMAND2003Y" localSheetId="1">#REF!</definedName>
    <definedName name="BKOMAND2003Y" localSheetId="3">#REF!</definedName>
    <definedName name="BKOMAND2003Y" localSheetId="9">#REF!</definedName>
    <definedName name="BKOMAND2003Y">#REF!</definedName>
    <definedName name="BKONSOL2000M" localSheetId="20">#REF!</definedName>
    <definedName name="BKONSOL2000M" localSheetId="1">#REF!</definedName>
    <definedName name="BKONSOL2000M" localSheetId="3">#REF!</definedName>
    <definedName name="BKONSOL2000M" localSheetId="9">#REF!</definedName>
    <definedName name="BKONSOL2000M">#REF!</definedName>
    <definedName name="BKONSOL2000Y" localSheetId="20">#REF!</definedName>
    <definedName name="BKONSOL2000Y" localSheetId="1">#REF!</definedName>
    <definedName name="BKONSOL2000Y" localSheetId="3">#REF!</definedName>
    <definedName name="BKONSOL2000Y" localSheetId="9">#REF!</definedName>
    <definedName name="BKONSOL2000Y">#REF!</definedName>
    <definedName name="BKONSOL2001M" localSheetId="20">#REF!</definedName>
    <definedName name="BKONSOL2001M" localSheetId="1">#REF!</definedName>
    <definedName name="BKONSOL2001M" localSheetId="3">#REF!</definedName>
    <definedName name="BKONSOL2001M" localSheetId="9">#REF!</definedName>
    <definedName name="BKONSOL2001M">#REF!</definedName>
    <definedName name="BKONSOL2001Y" localSheetId="20">#REF!</definedName>
    <definedName name="BKONSOL2001Y" localSheetId="1">#REF!</definedName>
    <definedName name="BKONSOL2001Y" localSheetId="3">#REF!</definedName>
    <definedName name="BKONSOL2001Y" localSheetId="9">#REF!</definedName>
    <definedName name="BKONSOL2001Y">#REF!</definedName>
    <definedName name="BLEASING2003M" localSheetId="20">#REF!</definedName>
    <definedName name="BLEASING2003M" localSheetId="1">#REF!</definedName>
    <definedName name="BLEASING2003M" localSheetId="3">#REF!</definedName>
    <definedName name="BLEASING2003M" localSheetId="9">#REF!</definedName>
    <definedName name="BLEASING2003M">#REF!</definedName>
    <definedName name="BLEASING2003Y" localSheetId="20">#REF!</definedName>
    <definedName name="BLEASING2003Y" localSheetId="1">#REF!</definedName>
    <definedName name="BLEASING2003Y" localSheetId="3">#REF!</definedName>
    <definedName name="BLEASING2003Y" localSheetId="9">#REF!</definedName>
    <definedName name="BLEASING2003Y">#REF!</definedName>
    <definedName name="BNIERUCHOMOŚCI2000M" localSheetId="20">#REF!</definedName>
    <definedName name="BNIERUCHOMOŚCI2000M" localSheetId="1">#REF!</definedName>
    <definedName name="BNIERUCHOMOŚCI2000M" localSheetId="3">#REF!</definedName>
    <definedName name="BNIERUCHOMOŚCI2000M" localSheetId="9">#REF!</definedName>
    <definedName name="BNIERUCHOMOŚCI2000M">#REF!</definedName>
    <definedName name="BNIERUCHOMOŚCI2000Y" localSheetId="20">#REF!</definedName>
    <definedName name="BNIERUCHOMOŚCI2000Y" localSheetId="1">#REF!</definedName>
    <definedName name="BNIERUCHOMOŚCI2000Y" localSheetId="3">#REF!</definedName>
    <definedName name="BNIERUCHOMOŚCI2000Y" localSheetId="9">#REF!</definedName>
    <definedName name="BNIERUCHOMOŚCI2000Y">#REF!</definedName>
    <definedName name="BNIERUCHOMOŚCI2001M" localSheetId="20">#REF!</definedName>
    <definedName name="BNIERUCHOMOŚCI2001M" localSheetId="1">#REF!</definedName>
    <definedName name="BNIERUCHOMOŚCI2001M" localSheetId="3">#REF!</definedName>
    <definedName name="BNIERUCHOMOŚCI2001M" localSheetId="9">#REF!</definedName>
    <definedName name="BNIERUCHOMOŚCI2001M">#REF!</definedName>
    <definedName name="BNIERUCHOMOŚCI2001Y" localSheetId="20">#REF!</definedName>
    <definedName name="BNIERUCHOMOŚCI2001Y" localSheetId="1">#REF!</definedName>
    <definedName name="BNIERUCHOMOŚCI2001Y" localSheetId="3">#REF!</definedName>
    <definedName name="BNIERUCHOMOŚCI2001Y" localSheetId="9">#REF!</definedName>
    <definedName name="BNIERUCHOMOŚCI2001Y">#REF!</definedName>
    <definedName name="BNIERUCHOMOŚCI2003M" localSheetId="20">#REF!</definedName>
    <definedName name="BNIERUCHOMOŚCI2003M" localSheetId="1">#REF!</definedName>
    <definedName name="BNIERUCHOMOŚCI2003M" localSheetId="3">#REF!</definedName>
    <definedName name="BNIERUCHOMOŚCI2003M" localSheetId="9">#REF!</definedName>
    <definedName name="BNIERUCHOMOŚCI2003M">#REF!</definedName>
    <definedName name="BNIERUCHOMOŚCI2003Y" localSheetId="20">#REF!</definedName>
    <definedName name="BNIERUCHOMOŚCI2003Y" localSheetId="1">#REF!</definedName>
    <definedName name="BNIERUCHOMOŚCI2003Y" localSheetId="3">#REF!</definedName>
    <definedName name="BNIERUCHOMOŚCI2003Y" localSheetId="9">#REF!</definedName>
    <definedName name="BNIERUCHOMOŚCI2003Y">#REF!</definedName>
    <definedName name="bonds10" localSheetId="20">[19]S.P.3!#REF!</definedName>
    <definedName name="bonds10" localSheetId="1">[19]S.P.3!#REF!</definedName>
    <definedName name="bonds10" localSheetId="3">[19]S.P.3!#REF!</definedName>
    <definedName name="bonds10" localSheetId="9">[19]S.P.3!#REF!</definedName>
    <definedName name="bonds10">[19]S.P.3!#REF!</definedName>
    <definedName name="bonds20" localSheetId="20">[19]S.P.2!#REF!</definedName>
    <definedName name="bonds20" localSheetId="1">[19]S.P.2!#REF!</definedName>
    <definedName name="bonds20" localSheetId="3">[19]S.P.2!#REF!</definedName>
    <definedName name="bonds20" localSheetId="9">[19]S.P.2!#REF!</definedName>
    <definedName name="bonds20">[19]S.P.2!#REF!</definedName>
    <definedName name="BONY_dt" localSheetId="20">#REF!</definedName>
    <definedName name="BONY_dt" localSheetId="1">#REF!</definedName>
    <definedName name="BONY_dt" localSheetId="3">#REF!</definedName>
    <definedName name="BONY_dt" localSheetId="9">#REF!</definedName>
    <definedName name="BONY_dt">#REF!</definedName>
    <definedName name="BONY_dw" localSheetId="20">#REF!</definedName>
    <definedName name="BONY_dw" localSheetId="1">#REF!</definedName>
    <definedName name="BONY_dw" localSheetId="3">#REF!</definedName>
    <definedName name="BONY_dw" localSheetId="9">#REF!</definedName>
    <definedName name="BONY_dw">#REF!</definedName>
    <definedName name="BORG_L2003M" localSheetId="20">#REF!</definedName>
    <definedName name="BORG_L2003M" localSheetId="1">#REF!</definedName>
    <definedName name="BORG_L2003M" localSheetId="3">#REF!</definedName>
    <definedName name="BORG_L2003M" localSheetId="9">#REF!</definedName>
    <definedName name="BORG_L2003M">#REF!</definedName>
    <definedName name="BORG_L2003Y" localSheetId="20">#REF!</definedName>
    <definedName name="BORG_L2003Y" localSheetId="1">#REF!</definedName>
    <definedName name="BORG_L2003Y" localSheetId="3">#REF!</definedName>
    <definedName name="BORG_L2003Y" localSheetId="9">#REF!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0">#REF!</definedName>
    <definedName name="BPOLSOFT2000M" localSheetId="1">#REF!</definedName>
    <definedName name="BPOLSOFT2000M" localSheetId="3">#REF!</definedName>
    <definedName name="BPOLSOFT2000M" localSheetId="9">#REF!</definedName>
    <definedName name="BPOLSOFT2000M">#REF!</definedName>
    <definedName name="BPOLSOFT2000Y" localSheetId="20">#REF!</definedName>
    <definedName name="BPOLSOFT2000Y" localSheetId="1">#REF!</definedName>
    <definedName name="BPOLSOFT2000Y" localSheetId="3">#REF!</definedName>
    <definedName name="BPOLSOFT2000Y" localSheetId="9">#REF!</definedName>
    <definedName name="BPOLSOFT2000Y">#REF!</definedName>
    <definedName name="BPOLSOFT2001M" localSheetId="20">#REF!</definedName>
    <definedName name="BPOLSOFT2001M" localSheetId="1">#REF!</definedName>
    <definedName name="BPOLSOFT2001M" localSheetId="3">#REF!</definedName>
    <definedName name="BPOLSOFT2001M" localSheetId="9">#REF!</definedName>
    <definedName name="BPOLSOFT2001M">#REF!</definedName>
    <definedName name="BPOLSOFT2001Y" localSheetId="20">#REF!</definedName>
    <definedName name="BPOLSOFT2001Y" localSheetId="1">#REF!</definedName>
    <definedName name="BPOLSOFT2001Y" localSheetId="3">#REF!</definedName>
    <definedName name="BPOLSOFT2001Y" localSheetId="9">#REF!</definedName>
    <definedName name="BPOLSOFT2001Y">#REF!</definedName>
    <definedName name="BPOLSOFT2003M" localSheetId="20">#REF!</definedName>
    <definedName name="BPOLSOFT2003M" localSheetId="1">#REF!</definedName>
    <definedName name="BPOLSOFT2003M" localSheetId="3">#REF!</definedName>
    <definedName name="BPOLSOFT2003M" localSheetId="9">#REF!</definedName>
    <definedName name="BPOLSOFT2003M">#REF!</definedName>
    <definedName name="BPOLSOFT2003Y" localSheetId="20">#REF!</definedName>
    <definedName name="BPOLSOFT2003Y" localSheetId="1">#REF!</definedName>
    <definedName name="BPOLSOFT2003Y" localSheetId="3">#REF!</definedName>
    <definedName name="BPOLSOFT2003Y" localSheetId="9">#REF!</definedName>
    <definedName name="BPOLSOFT2003Y">#REF!</definedName>
    <definedName name="BPOLSOFTDochody2001M" localSheetId="20">#REF!</definedName>
    <definedName name="BPOLSOFTDochody2001M" localSheetId="1">#REF!</definedName>
    <definedName name="BPOLSOFTDochody2001M" localSheetId="3">#REF!</definedName>
    <definedName name="BPOLSOFTDochody2001M" localSheetId="9">#REF!</definedName>
    <definedName name="BPOLSOFTDochody2001M">#REF!</definedName>
    <definedName name="BPOLSOFTDochody2001Y" localSheetId="20">#REF!</definedName>
    <definedName name="BPOLSOFTDochody2001Y" localSheetId="1">#REF!</definedName>
    <definedName name="BPOLSOFTDochody2001Y" localSheetId="3">#REF!</definedName>
    <definedName name="BPOLSOFTDochody2001Y" localSheetId="9">#REF!</definedName>
    <definedName name="BPOLSOFTDochody2001Y">#REF!</definedName>
    <definedName name="Branza" localSheetId="20">#REF!</definedName>
    <definedName name="Branza" localSheetId="1">#REF!</definedName>
    <definedName name="Branza" localSheetId="3">#REF!</definedName>
    <definedName name="Branza" localSheetId="9">#REF!</definedName>
    <definedName name="Branza" localSheetId="15">#REF!</definedName>
    <definedName name="Branza">#REF!</definedName>
    <definedName name="broker" localSheetId="1">BS!broker</definedName>
    <definedName name="broker" localSheetId="4">'Koszty działania razem'!broker</definedName>
    <definedName name="broker" localSheetId="0">'P&amp;L'!broker</definedName>
    <definedName name="broker" localSheetId="3">'Przychody prowizyjne'!broker</definedName>
    <definedName name="broker" localSheetId="15">#N/A</definedName>
    <definedName name="broker">BS!broker</definedName>
    <definedName name="BS" localSheetId="20">#REF!</definedName>
    <definedName name="BS" localSheetId="1">#REF!</definedName>
    <definedName name="BS" localSheetId="3">#REF!</definedName>
    <definedName name="BS" localSheetId="9">#REF!</definedName>
    <definedName name="BS">#REF!</definedName>
    <definedName name="BS_2" localSheetId="20">#REF!</definedName>
    <definedName name="BS_2" localSheetId="1">BS!$C$1:$D$53</definedName>
    <definedName name="BS_2" localSheetId="3">#REF!</definedName>
    <definedName name="BS_2" localSheetId="9">#REF!</definedName>
    <definedName name="BS_2" localSheetId="15">#REF!</definedName>
    <definedName name="BS_2">#REF!</definedName>
    <definedName name="BS_Bank" localSheetId="20">#REF!</definedName>
    <definedName name="BS_Bank" localSheetId="1">#REF!</definedName>
    <definedName name="BS_Bank" localSheetId="3">#REF!</definedName>
    <definedName name="BS_Bank" localSheetId="9">#REF!</definedName>
    <definedName name="BS_Bank" localSheetId="15">#REF!</definedName>
    <definedName name="BS_Bank">#REF!</definedName>
    <definedName name="BS_FX_DUBLIN_i" localSheetId="20">#REF!</definedName>
    <definedName name="BS_FX_DUBLIN_i" localSheetId="1">#REF!</definedName>
    <definedName name="BS_FX_DUBLIN_i" localSheetId="3">#REF!</definedName>
    <definedName name="BS_FX_DUBLIN_i" localSheetId="9">#REF!</definedName>
    <definedName name="BS_FX_DUBLIN_i">#REF!</definedName>
    <definedName name="BS_irs_cost_DUBLIN" localSheetId="20">#REF!</definedName>
    <definedName name="BS_irs_cost_DUBLIN" localSheetId="1">#REF!</definedName>
    <definedName name="BS_irs_cost_DUBLIN" localSheetId="3">#REF!</definedName>
    <definedName name="BS_irs_cost_DUBLIN" localSheetId="9">#REF!</definedName>
    <definedName name="BS_irs_cost_DUBLIN">#REF!</definedName>
    <definedName name="BS000_Norm._ostroż." localSheetId="20">#REF!</definedName>
    <definedName name="BS000_Norm._ostroż." localSheetId="1">#REF!</definedName>
    <definedName name="BS000_Norm._ostroż." localSheetId="3">#REF!</definedName>
    <definedName name="BS000_Norm._ostroż." localSheetId="9">#REF!</definedName>
    <definedName name="BS000_Norm._ostroż.">#REF!</definedName>
    <definedName name="BS001_podm._powiąz." localSheetId="20">#REF!</definedName>
    <definedName name="BS001_podm._powiąz." localSheetId="1">#REF!</definedName>
    <definedName name="BS001_podm._powiąz." localSheetId="3">#REF!</definedName>
    <definedName name="BS001_podm._powiąz." localSheetId="9">#REF!</definedName>
    <definedName name="BS001_podm._powiąz." localSheetId="15">#REF!</definedName>
    <definedName name="BS001_podm._powiąz.">#REF!</definedName>
    <definedName name="BTFI2001M" localSheetId="20">#REF!</definedName>
    <definedName name="BTFI2001M" localSheetId="1">#REF!</definedName>
    <definedName name="BTFI2001M" localSheetId="3">#REF!</definedName>
    <definedName name="BTFI2001M" localSheetId="9">#REF!</definedName>
    <definedName name="BTFI2001M">#REF!</definedName>
    <definedName name="BTFI2001Y" localSheetId="20">#REF!</definedName>
    <definedName name="BTFI2001Y" localSheetId="1">#REF!</definedName>
    <definedName name="BTFI2001Y" localSheetId="3">#REF!</definedName>
    <definedName name="BTFI2001Y" localSheetId="9">#REF!</definedName>
    <definedName name="BTFI2001Y">#REF!</definedName>
    <definedName name="BTFI2003M" localSheetId="20">#REF!</definedName>
    <definedName name="BTFI2003M" localSheetId="1">#REF!</definedName>
    <definedName name="BTFI2003M" localSheetId="3">#REF!</definedName>
    <definedName name="BTFI2003M" localSheetId="9">#REF!</definedName>
    <definedName name="BTFI2003M">#REF!</definedName>
    <definedName name="BTFI2003Y" localSheetId="20">#REF!</definedName>
    <definedName name="BTFI2003Y" localSheetId="1">#REF!</definedName>
    <definedName name="BTFI2003Y" localSheetId="3">#REF!</definedName>
    <definedName name="BTFI2003Y" localSheetId="9">#REF!</definedName>
    <definedName name="BTFI2003Y">#REF!</definedName>
    <definedName name="BTFIDochody2001M" localSheetId="20">#REF!</definedName>
    <definedName name="BTFIDochody2001M" localSheetId="1">#REF!</definedName>
    <definedName name="BTFIDochody2001M" localSheetId="3">#REF!</definedName>
    <definedName name="BTFIDochody2001M" localSheetId="9">#REF!</definedName>
    <definedName name="BTFIDochody2001M">#REF!</definedName>
    <definedName name="BTFIDochody2001Y" localSheetId="20">#REF!</definedName>
    <definedName name="BTFIDochody2001Y" localSheetId="1">#REF!</definedName>
    <definedName name="BTFIDochody2001Y" localSheetId="3">#REF!</definedName>
    <definedName name="BTFIDochody2001Y" localSheetId="9">#REF!</definedName>
    <definedName name="BTFIDochody2001Y">#REF!</definedName>
    <definedName name="bubu">[24]Otwórz!$D$3:$D$3</definedName>
    <definedName name="bvwtywywww">#N/A</definedName>
    <definedName name="BWBK2000M" localSheetId="20">#REF!</definedName>
    <definedName name="BWBK2000M" localSheetId="1">#REF!</definedName>
    <definedName name="BWBK2000M" localSheetId="3">#REF!</definedName>
    <definedName name="BWBK2000M" localSheetId="9">#REF!</definedName>
    <definedName name="BWBK2000M">#REF!</definedName>
    <definedName name="BWBK2000Y" localSheetId="20">#REF!</definedName>
    <definedName name="BWBK2000Y" localSheetId="1">#REF!</definedName>
    <definedName name="BWBK2000Y" localSheetId="3">#REF!</definedName>
    <definedName name="BWBK2000Y" localSheetId="9">#REF!</definedName>
    <definedName name="BWBK2000Y">#REF!</definedName>
    <definedName name="BWBK2001M" localSheetId="20">#REF!</definedName>
    <definedName name="BWBK2001M" localSheetId="1">#REF!</definedName>
    <definedName name="BWBK2001M" localSheetId="3">#REF!</definedName>
    <definedName name="BWBK2001M" localSheetId="9">#REF!</definedName>
    <definedName name="BWBK2001M">#REF!</definedName>
    <definedName name="BWBK2001Y" localSheetId="20">#REF!</definedName>
    <definedName name="BWBK2001Y" localSheetId="1">#REF!</definedName>
    <definedName name="BWBK2001Y" localSheetId="3">#REF!</definedName>
    <definedName name="BWBK2001Y" localSheetId="9">#REF!</definedName>
    <definedName name="BWBK2001Y">#REF!</definedName>
    <definedName name="BWBKCU2000M" localSheetId="20">#REF!</definedName>
    <definedName name="BWBKCU2000M" localSheetId="1">#REF!</definedName>
    <definedName name="BWBKCU2000M" localSheetId="3">#REF!</definedName>
    <definedName name="BWBKCU2000M" localSheetId="9">#REF!</definedName>
    <definedName name="BWBKCU2000M">#REF!</definedName>
    <definedName name="BWBKCU2000Y" localSheetId="20">#REF!</definedName>
    <definedName name="BWBKCU2000Y" localSheetId="1">#REF!</definedName>
    <definedName name="BWBKCU2000Y" localSheetId="3">#REF!</definedName>
    <definedName name="BWBKCU2000Y" localSheetId="9">#REF!</definedName>
    <definedName name="BWBKCU2000Y">#REF!</definedName>
    <definedName name="BWBKCU2001M" localSheetId="20">#REF!</definedName>
    <definedName name="BWBKCU2001M" localSheetId="1">#REF!</definedName>
    <definedName name="BWBKCU2001M" localSheetId="3">#REF!</definedName>
    <definedName name="BWBKCU2001M" localSheetId="9">#REF!</definedName>
    <definedName name="BWBKCU2001M">#REF!</definedName>
    <definedName name="BWBKCU2001Y" localSheetId="20">#REF!</definedName>
    <definedName name="BWBKCU2001Y" localSheetId="1">#REF!</definedName>
    <definedName name="BWBKCU2001Y" localSheetId="3">#REF!</definedName>
    <definedName name="BWBKCU2001Y" localSheetId="9">#REF!</definedName>
    <definedName name="BWBKCU2001Y">#REF!</definedName>
    <definedName name="BWBKCU2003M" localSheetId="20">#REF!</definedName>
    <definedName name="BWBKCU2003M" localSheetId="1">#REF!</definedName>
    <definedName name="BWBKCU2003M" localSheetId="3">#REF!</definedName>
    <definedName name="BWBKCU2003M" localSheetId="9">#REF!</definedName>
    <definedName name="BWBKCU2003M">#REF!</definedName>
    <definedName name="BWBKCU2003Y" localSheetId="20">#REF!</definedName>
    <definedName name="BWBKCU2003Y" localSheetId="1">#REF!</definedName>
    <definedName name="BWBKCU2003Y" localSheetId="3">#REF!</definedName>
    <definedName name="BWBKCU2003Y" localSheetId="9">#REF!</definedName>
    <definedName name="BWBKCU2003Y">#REF!</definedName>
    <definedName name="bzwbk" localSheetId="1">BS!bzwbk</definedName>
    <definedName name="bzwbk" localSheetId="0">#N/A</definedName>
    <definedName name="bzwbk" localSheetId="3">'Przychody prowizyjne'!bzwbk</definedName>
    <definedName name="bzwbk" localSheetId="15">#N/A</definedName>
    <definedName name="bzwbk">BS!bzwbk</definedName>
    <definedName name="bzwbk1">#N/A</definedName>
    <definedName name="CAI" localSheetId="20">#REF!</definedName>
    <definedName name="CAI" localSheetId="1">#REF!</definedName>
    <definedName name="CAI" localSheetId="3">#REF!</definedName>
    <definedName name="CAI" localSheetId="9">#REF!</definedName>
    <definedName name="CAI">#REF!</definedName>
    <definedName name="Calkowitedochody0309" localSheetId="20">#REF!</definedName>
    <definedName name="Calkowitedochody0309" localSheetId="1">#REF!</definedName>
    <definedName name="Calkowitedochody0309" localSheetId="3">#REF!</definedName>
    <definedName name="Calkowitedochody0309" localSheetId="9">#REF!</definedName>
    <definedName name="Calkowitedochody0309" localSheetId="15">#REF!</definedName>
    <definedName name="Calkowitedochody0309">#REF!</definedName>
    <definedName name="Carlos" localSheetId="20">#REF!</definedName>
    <definedName name="Carlos" localSheetId="1">#REF!</definedName>
    <definedName name="Carlos" localSheetId="3">#REF!</definedName>
    <definedName name="Carlos" localSheetId="9">#REF!</definedName>
    <definedName name="Carlos">#REF!</definedName>
    <definedName name="Cash_components" localSheetId="20">#REF!</definedName>
    <definedName name="Cash_components" localSheetId="1">#REF!</definedName>
    <definedName name="Cash_components" localSheetId="3">#REF!</definedName>
    <definedName name="Cash_components" localSheetId="9">#REF!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1">BS!ccc</definedName>
    <definedName name="ccc" localSheetId="0">#N/A</definedName>
    <definedName name="ccc" localSheetId="3">'Przychody prowizyjne'!ccc</definedName>
    <definedName name="ccc" localSheetId="15">#N/A</definedName>
    <definedName name="ccc">BS!ccc</definedName>
    <definedName name="cccc" localSheetId="1" hidden="1">{"'BZ SA P&amp;l (fORECAST)'!$A$1:$BR$26"}</definedName>
    <definedName name="cccc" localSheetId="0" hidden="1">{"'BZ SA P&amp;l (fORECAST)'!$A$1:$BR$26"}</definedName>
    <definedName name="cccc" localSheetId="3" hidden="1">{"'BZ SA P&amp;l (fORECAST)'!$A$1:$BR$26"}</definedName>
    <definedName name="cccc" localSheetId="15" hidden="1">{"'BZ SA P&amp;l (fORECAST)'!$A$1:$BR$26"}</definedName>
    <definedName name="cccc" hidden="1">{"'BZ SA P&amp;l (fORECAST)'!$A$1:$BR$26"}</definedName>
    <definedName name="ccccc" localSheetId="1" hidden="1">{"'BZ SA P&amp;l (fORECAST)'!$A$1:$BR$26"}</definedName>
    <definedName name="ccccc" localSheetId="0" hidden="1">{"'BZ SA P&amp;l (fORECAST)'!$A$1:$BR$26"}</definedName>
    <definedName name="ccccc" localSheetId="3" hidden="1">{"'BZ SA P&amp;l (fORECAST)'!$A$1:$BR$26"}</definedName>
    <definedName name="ccccc" localSheetId="15"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0">#REF!</definedName>
    <definedName name="centrala_baza" localSheetId="1">#REF!</definedName>
    <definedName name="centrala_baza" localSheetId="3">#REF!</definedName>
    <definedName name="centrala_baza" localSheetId="9">#REF!</definedName>
    <definedName name="centrala_baza">#REF!</definedName>
    <definedName name="CF_13" localSheetId="20">#REF!</definedName>
    <definedName name="CF_13" localSheetId="1">#REF!</definedName>
    <definedName name="CF_13" localSheetId="3">#REF!</definedName>
    <definedName name="CF_13" localSheetId="9">#REF!</definedName>
    <definedName name="CF_13">#REF!</definedName>
    <definedName name="CF_7" localSheetId="20">#REF!</definedName>
    <definedName name="CF_7" localSheetId="1">#REF!</definedName>
    <definedName name="CF_7" localSheetId="3">#REF!</definedName>
    <definedName name="CF_7" localSheetId="9">#REF!</definedName>
    <definedName name="CF_7" localSheetId="15">#REF!</definedName>
    <definedName name="CF_7">#REF!</definedName>
    <definedName name="CF_dod" localSheetId="20">#REF!</definedName>
    <definedName name="CF_dod" localSheetId="1">#REF!</definedName>
    <definedName name="CF_dod" localSheetId="3">#REF!</definedName>
    <definedName name="CF_dod" localSheetId="9">#REF!</definedName>
    <definedName name="CF_dod">#REF!</definedName>
    <definedName name="cgbbk" localSheetId="20">#REF!</definedName>
    <definedName name="cgbbk" localSheetId="1">#REF!</definedName>
    <definedName name="cgbbk" localSheetId="3">#REF!</definedName>
    <definedName name="cgbbk" localSheetId="9">#REF!</definedName>
    <definedName name="cgbbk">#REF!</definedName>
    <definedName name="cgbcost" localSheetId="20">#REF!</definedName>
    <definedName name="cgbcost" localSheetId="1">#REF!</definedName>
    <definedName name="cgbcost" localSheetId="3">#REF!</definedName>
    <definedName name="cgbcost" localSheetId="9">#REF!</definedName>
    <definedName name="cgbcost">#REF!</definedName>
    <definedName name="cgbdisc" localSheetId="20">#REF!</definedName>
    <definedName name="cgbdisc" localSheetId="1">#REF!</definedName>
    <definedName name="cgbdisc" localSheetId="3">#REF!</definedName>
    <definedName name="cgbdisc" localSheetId="9">#REF!</definedName>
    <definedName name="cgbdisc">#REF!</definedName>
    <definedName name="cgbmk" localSheetId="20">#REF!</definedName>
    <definedName name="cgbmk" localSheetId="1">#REF!</definedName>
    <definedName name="cgbmk" localSheetId="3">#REF!</definedName>
    <definedName name="cgbmk" localSheetId="9">#REF!</definedName>
    <definedName name="cgbmk">#REF!</definedName>
    <definedName name="CHARAKTER_POWIĄZANIA" localSheetId="20">#REF!</definedName>
    <definedName name="CHARAKTER_POWIĄZANIA" localSheetId="1">#REF!</definedName>
    <definedName name="CHARAKTER_POWIĄZANIA" localSheetId="3">#REF!</definedName>
    <definedName name="CHARAKTER_POWIĄZANIA" localSheetId="9">#REF!</definedName>
    <definedName name="CHARAKTER_POWIĄZANIA" localSheetId="15">#REF!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0">#REF!</definedName>
    <definedName name="CHFPLN" localSheetId="1">#REF!</definedName>
    <definedName name="CHFPLN" localSheetId="3">#REF!</definedName>
    <definedName name="CHFPLN" localSheetId="9">#REF!</definedName>
    <definedName name="CHFPLN">#REF!</definedName>
    <definedName name="CHFPLN3006" localSheetId="20">#REF!</definedName>
    <definedName name="CHFPLN3006" localSheetId="1">#REF!</definedName>
    <definedName name="CHFPLN3006" localSheetId="3">#REF!</definedName>
    <definedName name="CHFPLN3006" localSheetId="9">#REF!</definedName>
    <definedName name="CHFPLN3006">#REF!</definedName>
    <definedName name="CHFPLN3009" localSheetId="20">#REF!</definedName>
    <definedName name="CHFPLN3009" localSheetId="1">#REF!</definedName>
    <definedName name="CHFPLN3009" localSheetId="3">#REF!</definedName>
    <definedName name="CHFPLN3009" localSheetId="9">#REF!</definedName>
    <definedName name="CHFPLN3009">#REF!</definedName>
    <definedName name="CHFPLN3112" localSheetId="20">#REF!</definedName>
    <definedName name="CHFPLN3112" localSheetId="1">#REF!</definedName>
    <definedName name="CHFPLN3112" localSheetId="3">#REF!</definedName>
    <definedName name="CHFPLN3112" localSheetId="9">#REF!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0">OFFSET(#REF!,0,#REF!,1,13)</definedName>
    <definedName name="CLBBudget" localSheetId="1">OFFSET(#REF!,0,#REF!,1,13)</definedName>
    <definedName name="CLBBudget" localSheetId="3">OFFSET(#REF!,0,#REF!,1,13)</definedName>
    <definedName name="CLBBudget" localSheetId="9">OFFSET(#REF!,0,#REF!,1,13)</definedName>
    <definedName name="CLBBudget">OFFSET(#REF!,0,#REF!,1,13)</definedName>
    <definedName name="CLBFinancial" localSheetId="20">OFFSET(#REF!,0,#REF!,1,13)</definedName>
    <definedName name="CLBFinancial" localSheetId="1">OFFSET(#REF!,0,#REF!,1,13)</definedName>
    <definedName name="CLBFinancial" localSheetId="3">OFFSET(#REF!,0,#REF!,1,13)</definedName>
    <definedName name="CLBFinancial" localSheetId="9">OFFSET(#REF!,0,#REF!,1,13)</definedName>
    <definedName name="CLBFinancial">OFFSET(#REF!,0,#REF!,1,13)</definedName>
    <definedName name="CLBM_Financial" localSheetId="20">OFFSET(#REF!,0,#REF!,1,13)</definedName>
    <definedName name="CLBM_Financial" localSheetId="1">OFFSET(#REF!,0,#REF!,1,13)</definedName>
    <definedName name="CLBM_Financial" localSheetId="3">OFFSET(#REF!,0,#REF!,1,13)</definedName>
    <definedName name="CLBM_Financial" localSheetId="9">OFFSET(#REF!,0,#REF!,1,13)</definedName>
    <definedName name="CLBM_Financial">OFFSET(#REF!,0,#REF!,1,13)</definedName>
    <definedName name="CLBM_Secured" localSheetId="20">OFFSET(#REF!,0,#REF!,1,13)</definedName>
    <definedName name="CLBM_Secured" localSheetId="1">OFFSET(#REF!,0,#REF!,1,13)</definedName>
    <definedName name="CLBM_Secured" localSheetId="3">OFFSET(#REF!,0,#REF!,1,13)</definedName>
    <definedName name="CLBM_Secured" localSheetId="9">OFFSET(#REF!,0,#REF!,1,13)</definedName>
    <definedName name="CLBM_Secured">OFFSET(#REF!,0,#REF!,1,13)</definedName>
    <definedName name="CLBM_Standard" localSheetId="20">OFFSET(#REF!,0,#REF!,1,13)</definedName>
    <definedName name="CLBM_Standard" localSheetId="1">OFFSET(#REF!,0,#REF!,1,13)</definedName>
    <definedName name="CLBM_Standard" localSheetId="3">OFFSET(#REF!,0,#REF!,1,13)</definedName>
    <definedName name="CLBM_Standard" localSheetId="9">OFFSET(#REF!,0,#REF!,1,13)</definedName>
    <definedName name="CLBM_Standard">OFFSET(#REF!,0,#REF!,1,13)</definedName>
    <definedName name="CLBMonth" localSheetId="20">OFFSET(#REF!,0,#REF!,1,13)</definedName>
    <definedName name="CLBMonth" localSheetId="1">OFFSET(#REF!,0,#REF!,1,13)</definedName>
    <definedName name="CLBMonth" localSheetId="3">OFFSET(#REF!,0,#REF!,1,13)</definedName>
    <definedName name="CLBMonth" localSheetId="9">OFFSET(#REF!,0,#REF!,1,13)</definedName>
    <definedName name="CLBMonth">OFFSET(#REF!,0,#REF!,1,13)</definedName>
    <definedName name="CLBSecured" localSheetId="20">OFFSET(#REF!,0,#REF!,1,13)</definedName>
    <definedName name="CLBSecured" localSheetId="1">OFFSET(#REF!,0,#REF!,1,13)</definedName>
    <definedName name="CLBSecured" localSheetId="3">OFFSET(#REF!,0,#REF!,1,13)</definedName>
    <definedName name="CLBSecured" localSheetId="9">OFFSET(#REF!,0,#REF!,1,13)</definedName>
    <definedName name="CLBSecured">OFFSET(#REF!,0,#REF!,1,13)</definedName>
    <definedName name="CLBStandard" localSheetId="20">OFFSET(#REF!,0,#REF!,1,13)</definedName>
    <definedName name="CLBStandard" localSheetId="1">OFFSET(#REF!,0,#REF!,1,13)</definedName>
    <definedName name="CLBStandard" localSheetId="3">OFFSET(#REF!,0,#REF!,1,13)</definedName>
    <definedName name="CLBStandard" localSheetId="9">OFFSET(#REF!,0,#REF!,1,13)</definedName>
    <definedName name="CLBStandard">OFFSET(#REF!,0,#REF!,1,13)</definedName>
    <definedName name="CLOC_Comm" localSheetId="20">OFFSET(#REF!,0,#REF!,1,13)</definedName>
    <definedName name="CLOC_Comm" localSheetId="1">OFFSET(#REF!,0,#REF!,1,13)</definedName>
    <definedName name="CLOC_Comm" localSheetId="3">OFFSET(#REF!,0,#REF!,1,13)</definedName>
    <definedName name="CLOC_Comm" localSheetId="9">OFFSET(#REF!,0,#REF!,1,13)</definedName>
    <definedName name="CLOC_Comm">OFFSET(#REF!,0,#REF!,1,13)</definedName>
    <definedName name="CLOC_Inter" localSheetId="20">OFFSET(#REF!,0,#REF!,1,13)</definedName>
    <definedName name="CLOC_Inter" localSheetId="1">OFFSET(#REF!,0,#REF!,1,13)</definedName>
    <definedName name="CLOC_Inter" localSheetId="3">OFFSET(#REF!,0,#REF!,1,13)</definedName>
    <definedName name="CLOC_Inter" localSheetId="9">OFFSET(#REF!,0,#REF!,1,13)</definedName>
    <definedName name="CLOC_Inter">OFFSET(#REF!,0,#REF!,1,13)</definedName>
    <definedName name="CLOC_Month" localSheetId="20">OFFSET(#REF!,0,#REF!,1,13)</definedName>
    <definedName name="CLOC_Month" localSheetId="1">OFFSET(#REF!,0,#REF!,1,13)</definedName>
    <definedName name="CLOC_Month" localSheetId="3">OFFSET(#REF!,0,#REF!,1,13)</definedName>
    <definedName name="CLOC_Month" localSheetId="9">OFFSET(#REF!,0,#REF!,1,13)</definedName>
    <definedName name="CLOC_Month">OFFSET(#REF!,0,#REF!,1,13)</definedName>
    <definedName name="CLOC_Partner" localSheetId="20">OFFSET(#REF!,0,#REF!,1,13)</definedName>
    <definedName name="CLOC_Partner" localSheetId="1">OFFSET(#REF!,0,#REF!,1,13)</definedName>
    <definedName name="CLOC_Partner" localSheetId="3">OFFSET(#REF!,0,#REF!,1,13)</definedName>
    <definedName name="CLOC_Partner" localSheetId="9">OFFSET(#REF!,0,#REF!,1,13)</definedName>
    <definedName name="CLOC_Partner">OFFSET(#REF!,0,#REF!,1,13)</definedName>
    <definedName name="CLOCM_Comm" localSheetId="20">OFFSET(#REF!,0,#REF!,1,13)</definedName>
    <definedName name="CLOCM_Comm" localSheetId="1">OFFSET(#REF!,0,#REF!,1,13)</definedName>
    <definedName name="CLOCM_Comm" localSheetId="3">OFFSET(#REF!,0,#REF!,1,13)</definedName>
    <definedName name="CLOCM_Comm" localSheetId="9">OFFSET(#REF!,0,#REF!,1,13)</definedName>
    <definedName name="CLOCM_Comm">OFFSET(#REF!,0,#REF!,1,13)</definedName>
    <definedName name="CLOCM_Inter" localSheetId="20">OFFSET(#REF!,0,#REF!,1,13)</definedName>
    <definedName name="CLOCM_Inter" localSheetId="1">OFFSET(#REF!,0,#REF!,1,13)</definedName>
    <definedName name="CLOCM_Inter" localSheetId="3">OFFSET(#REF!,0,#REF!,1,13)</definedName>
    <definedName name="CLOCM_Inter" localSheetId="9">OFFSET(#REF!,0,#REF!,1,13)</definedName>
    <definedName name="CLOCM_Inter">OFFSET(#REF!,0,#REF!,1,13)</definedName>
    <definedName name="CLOCM_Partner" localSheetId="20">OFFSET(#REF!,0,#REF!,1,13)</definedName>
    <definedName name="CLOCM_Partner" localSheetId="1">OFFSET(#REF!,0,#REF!,1,13)</definedName>
    <definedName name="CLOCM_Partner" localSheetId="3">OFFSET(#REF!,0,#REF!,1,13)</definedName>
    <definedName name="CLOCM_Partner" localSheetId="9">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0">OFFSET(#REF!,0,#REF!,1,13)</definedName>
    <definedName name="CLSumNewMarginBudget" localSheetId="1">OFFSET(#REF!,0,#REF!,1,13)</definedName>
    <definedName name="CLSumNewMarginBudget" localSheetId="3">OFFSET(#REF!,0,#REF!,1,13)</definedName>
    <definedName name="CLSumNewMarginBudget" localSheetId="9">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0">#REF!</definedName>
    <definedName name="comprehensive_income" localSheetId="1">#REF!</definedName>
    <definedName name="comprehensive_income" localSheetId="3">#REF!</definedName>
    <definedName name="comprehensive_income" localSheetId="9">#REF!</definedName>
    <definedName name="comprehensive_income">#REF!</definedName>
    <definedName name="CONSOL2001M" localSheetId="20">#REF!</definedName>
    <definedName name="CONSOL2001M" localSheetId="1">#REF!</definedName>
    <definedName name="CONSOL2001M" localSheetId="3">#REF!</definedName>
    <definedName name="CONSOL2001M" localSheetId="9">#REF!</definedName>
    <definedName name="CONSOL2001M">#REF!</definedName>
    <definedName name="CONSOL2001Y" localSheetId="20">#REF!</definedName>
    <definedName name="CONSOL2001Y" localSheetId="1">#REF!</definedName>
    <definedName name="CONSOL2001Y" localSheetId="3">#REF!</definedName>
    <definedName name="CONSOL2001Y" localSheetId="9">#REF!</definedName>
    <definedName name="CONSOL2001Y">#REF!</definedName>
    <definedName name="costh" localSheetId="20">[19]S.P.13!#REF!</definedName>
    <definedName name="costh" localSheetId="1">[19]S.P.13!#REF!</definedName>
    <definedName name="costh" localSheetId="3">[19]S.P.13!#REF!</definedName>
    <definedName name="costh" localSheetId="9">[19]S.P.13!#REF!</definedName>
    <definedName name="costh">[19]S.P.13!#REF!</definedName>
    <definedName name="ctax1" localSheetId="20">#REF!</definedName>
    <definedName name="ctax1" localSheetId="1">#REF!</definedName>
    <definedName name="ctax1" localSheetId="3">#REF!</definedName>
    <definedName name="ctax1" localSheetId="9">#REF!</definedName>
    <definedName name="ctax1">#REF!</definedName>
    <definedName name="ctfntx" localSheetId="20">#REF!</definedName>
    <definedName name="ctfntx" localSheetId="1">#REF!</definedName>
    <definedName name="ctfntx" localSheetId="3">#REF!</definedName>
    <definedName name="ctfntx" localSheetId="9">#REF!</definedName>
    <definedName name="ctfntx">#REF!</definedName>
    <definedName name="ctirtx" localSheetId="20">#REF!</definedName>
    <definedName name="ctirtx" localSheetId="1">#REF!</definedName>
    <definedName name="ctirtx" localSheetId="3">#REF!</definedName>
    <definedName name="ctirtx" localSheetId="9">#REF!</definedName>
    <definedName name="ctirtx">#REF!</definedName>
    <definedName name="ctprov" localSheetId="20">#REF!</definedName>
    <definedName name="ctprov" localSheetId="1">#REF!</definedName>
    <definedName name="ctprov" localSheetId="3">#REF!</definedName>
    <definedName name="ctprov" localSheetId="9">#REF!</definedName>
    <definedName name="ctprov">#REF!</definedName>
    <definedName name="ctrtto" localSheetId="20">#REF!</definedName>
    <definedName name="ctrtto" localSheetId="1">#REF!</definedName>
    <definedName name="ctrtto" localSheetId="3">#REF!</definedName>
    <definedName name="ctrtto" localSheetId="9">#REF!</definedName>
    <definedName name="ctrtto">#REF!</definedName>
    <definedName name="ctxblb" localSheetId="20">#REF!</definedName>
    <definedName name="ctxblb" localSheetId="1">#REF!</definedName>
    <definedName name="ctxblb" localSheetId="3">#REF!</definedName>
    <definedName name="ctxblb" localSheetId="9">#REF!</definedName>
    <definedName name="ctxblb">#REF!</definedName>
    <definedName name="Customer_Relationship___Sales_Division" localSheetId="20">#REF!</definedName>
    <definedName name="Customer_Relationship___Sales_Division" localSheetId="1">#REF!</definedName>
    <definedName name="Customer_Relationship___Sales_Division" localSheetId="3">#REF!</definedName>
    <definedName name="Customer_Relationship___Sales_Division" localSheetId="9">#REF!</definedName>
    <definedName name="Customer_Relationship___Sales_Division">#REF!</definedName>
    <definedName name="CZERWIEC___JUNE__1999" localSheetId="20">#REF!</definedName>
    <definedName name="CZERWIEC___JUNE__1999" localSheetId="1">#REF!</definedName>
    <definedName name="CZERWIEC___JUNE__1999" localSheetId="3">#REF!</definedName>
    <definedName name="CZERWIEC___JUNE__1999" localSheetId="9">#REF!</definedName>
    <definedName name="CZERWIEC___JUNE__1999" localSheetId="15">#REF!</definedName>
    <definedName name="CZERWIEC___JUNE__1999">#REF!</definedName>
    <definedName name="data">[28]disc_new!$A$3</definedName>
    <definedName name="data_spr" localSheetId="20">#REF!</definedName>
    <definedName name="data_spr" localSheetId="1">#REF!</definedName>
    <definedName name="data_spr" localSheetId="3">#REF!</definedName>
    <definedName name="data_spr" localSheetId="9">#REF!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0">#REF!</definedName>
    <definedName name="DATA14" localSheetId="1">#REF!</definedName>
    <definedName name="DATA14" localSheetId="3">#REF!</definedName>
    <definedName name="DATA14" localSheetId="9">#REF!</definedName>
    <definedName name="DATA14">#REF!</definedName>
    <definedName name="DATA15" localSheetId="20">#REF!</definedName>
    <definedName name="DATA15" localSheetId="1">#REF!</definedName>
    <definedName name="DATA15" localSheetId="3">#REF!</definedName>
    <definedName name="DATA15" localSheetId="9">#REF!</definedName>
    <definedName name="DATA15">#REF!</definedName>
    <definedName name="DATA16" localSheetId="20">#REF!</definedName>
    <definedName name="DATA16" localSheetId="1">#REF!</definedName>
    <definedName name="DATA16" localSheetId="3">#REF!</definedName>
    <definedName name="DATA16" localSheetId="9">#REF!</definedName>
    <definedName name="DATA16">#REF!</definedName>
    <definedName name="DATA17" localSheetId="20">#REF!</definedName>
    <definedName name="DATA17" localSheetId="1">#REF!</definedName>
    <definedName name="DATA17" localSheetId="3">#REF!</definedName>
    <definedName name="DATA17" localSheetId="9">#REF!</definedName>
    <definedName name="DATA17">#REF!</definedName>
    <definedName name="DATA18" localSheetId="20">#REF!</definedName>
    <definedName name="DATA18" localSheetId="1">#REF!</definedName>
    <definedName name="DATA18" localSheetId="3">#REF!</definedName>
    <definedName name="DATA18" localSheetId="9">#REF!</definedName>
    <definedName name="DATA18">#REF!</definedName>
    <definedName name="DATA19" localSheetId="20">#REF!</definedName>
    <definedName name="DATA19" localSheetId="1">#REF!</definedName>
    <definedName name="DATA19" localSheetId="3">#REF!</definedName>
    <definedName name="DATA19" localSheetId="9">#REF!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0">#REF!</definedName>
    <definedName name="DAY_mm" localSheetId="1">#REF!</definedName>
    <definedName name="DAY_mm" localSheetId="3">#REF!</definedName>
    <definedName name="DAY_mm" localSheetId="9">#REF!</definedName>
    <definedName name="DAY_mm">#REF!</definedName>
    <definedName name="DAY_prior" localSheetId="20">#REF!</definedName>
    <definedName name="DAY_prior" localSheetId="1">#REF!</definedName>
    <definedName name="DAY_prior" localSheetId="3">#REF!</definedName>
    <definedName name="DAY_prior" localSheetId="9">#REF!</definedName>
    <definedName name="DAY_prior">#REF!</definedName>
    <definedName name="DAY_ytd" localSheetId="20">#REF!</definedName>
    <definedName name="DAY_ytd" localSheetId="1">#REF!</definedName>
    <definedName name="DAY_ytd" localSheetId="3">#REF!</definedName>
    <definedName name="DAY_ytd" localSheetId="9">#REF!</definedName>
    <definedName name="DAY_ytd">#REF!</definedName>
    <definedName name="DBI" localSheetId="20">#REF!</definedName>
    <definedName name="DBI" localSheetId="1">#REF!</definedName>
    <definedName name="DBI" localSheetId="3">#REF!</definedName>
    <definedName name="DBI" localSheetId="9">#REF!</definedName>
    <definedName name="DBI">#REF!</definedName>
    <definedName name="DD" localSheetId="20">#REF!</definedName>
    <definedName name="DD" localSheetId="1">#REF!</definedName>
    <definedName name="DD" localSheetId="3">#REF!</definedName>
    <definedName name="DD" localSheetId="9">#REF!</definedName>
    <definedName name="DD">#REF!</definedName>
    <definedName name="ddcddd" localSheetId="20">'[30]wybrane dane finansowe 1'!#REF!</definedName>
    <definedName name="ddcddd" localSheetId="1">'[30]wybrane dane finansowe 1'!#REF!</definedName>
    <definedName name="ddcddd" localSheetId="4">'[30]wybrane dane finansowe 1'!#REF!</definedName>
    <definedName name="ddcddd" localSheetId="0">'[30]wybrane dane finansowe 1'!#REF!</definedName>
    <definedName name="ddcddd" localSheetId="3">'[30]wybrane dane finansowe 1'!#REF!</definedName>
    <definedName name="ddcddd" localSheetId="9">'[30]wybrane dane finansowe 1'!#REF!</definedName>
    <definedName name="ddcddd" localSheetId="15">'[31]wybrane dane finansowe 1'!#REF!</definedName>
    <definedName name="ddcddd">'[30]wybrane dane finansowe 1'!#REF!</definedName>
    <definedName name="dddd" localSheetId="1">BS!dddd</definedName>
    <definedName name="dddd" localSheetId="0">#N/A</definedName>
    <definedName name="dddd" localSheetId="3">'Przychody prowizyjne'!dddd</definedName>
    <definedName name="dddd" localSheetId="15">#N/A</definedName>
    <definedName name="dddd">BS!dddd</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0">#REF!</definedName>
    <definedName name="ddddddddddddddddddddddddd" localSheetId="1">#REF!</definedName>
    <definedName name="ddddddddddddddddddddddddd" localSheetId="3">#REF!</definedName>
    <definedName name="ddddddddddddddddddddddddd" localSheetId="9">#REF!</definedName>
    <definedName name="ddddddddddddddddddddddddd">#REF!</definedName>
    <definedName name="Dec_2002" localSheetId="20">#REF!</definedName>
    <definedName name="Dec_2002" localSheetId="1">#REF!</definedName>
    <definedName name="Dec_2002" localSheetId="3">#REF!</definedName>
    <definedName name="Dec_2002" localSheetId="9">#REF!</definedName>
    <definedName name="Dec_2002">#REF!</definedName>
    <definedName name="Dec_2003" localSheetId="20">#REF!</definedName>
    <definedName name="Dec_2003" localSheetId="1">#REF!</definedName>
    <definedName name="Dec_2003" localSheetId="3">#REF!</definedName>
    <definedName name="Dec_2003" localSheetId="9">#REF!</definedName>
    <definedName name="Dec_2003">#REF!</definedName>
    <definedName name="Dec_2004" localSheetId="20">#REF!</definedName>
    <definedName name="Dec_2004" localSheetId="1">#REF!</definedName>
    <definedName name="Dec_2004" localSheetId="3">#REF!</definedName>
    <definedName name="Dec_2004" localSheetId="9">#REF!</definedName>
    <definedName name="Dec_2004">#REF!</definedName>
    <definedName name="Dec_2005" localSheetId="20">#REF!</definedName>
    <definedName name="Dec_2005" localSheetId="1">#REF!</definedName>
    <definedName name="Dec_2005" localSheetId="3">#REF!</definedName>
    <definedName name="Dec_2005" localSheetId="9">#REF!</definedName>
    <definedName name="Dec_2005">#REF!</definedName>
    <definedName name="DecemberIC" localSheetId="20">#REF!</definedName>
    <definedName name="DecemberIC" localSheetId="1">#REF!</definedName>
    <definedName name="DecemberIC" localSheetId="3">#REF!</definedName>
    <definedName name="DecemberIC" localSheetId="9">#REF!</definedName>
    <definedName name="DecemberIC">#REF!</definedName>
    <definedName name="DecemberII" localSheetId="20">#REF!</definedName>
    <definedName name="DecemberII" localSheetId="1">#REF!</definedName>
    <definedName name="DecemberII" localSheetId="3">#REF!</definedName>
    <definedName name="DecemberII" localSheetId="9">#REF!</definedName>
    <definedName name="DecemberII">#REF!</definedName>
    <definedName name="DecemberL" localSheetId="20">#REF!</definedName>
    <definedName name="DecemberL" localSheetId="1">#REF!</definedName>
    <definedName name="DecemberL" localSheetId="3">#REF!</definedName>
    <definedName name="DecemberL" localSheetId="9">#REF!</definedName>
    <definedName name="DecemberL">#REF!</definedName>
    <definedName name="DEM" localSheetId="20">#REF!</definedName>
    <definedName name="DEM" localSheetId="1">#REF!</definedName>
    <definedName name="DEM" localSheetId="3">#REF!</definedName>
    <definedName name="DEM" localSheetId="9">#REF!</definedName>
    <definedName name="DEM">#REF!</definedName>
    <definedName name="DEPO_dt" localSheetId="20">#REF!</definedName>
    <definedName name="DEPO_dt" localSheetId="1">#REF!</definedName>
    <definedName name="DEPO_dt" localSheetId="3">#REF!</definedName>
    <definedName name="DEPO_dt" localSheetId="9">#REF!</definedName>
    <definedName name="DEPO_dt">#REF!</definedName>
    <definedName name="DEPO_dw" localSheetId="20">#REF!</definedName>
    <definedName name="DEPO_dw" localSheetId="1">#REF!</definedName>
    <definedName name="DEPO_dw" localSheetId="3">#REF!</definedName>
    <definedName name="DEPO_dw" localSheetId="9">#REF!</definedName>
    <definedName name="DEPO_dw">#REF!</definedName>
    <definedName name="DF_AIB" localSheetId="20">[23]disc_new!#REF!</definedName>
    <definedName name="DF_AIB" localSheetId="1">[23]disc_new!#REF!</definedName>
    <definedName name="DF_AIB" localSheetId="3">[23]disc_new!#REF!</definedName>
    <definedName name="DF_AIB" localSheetId="9">[23]disc_new!#REF!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0">OFFSET(#REF!,0,0,COUNT(#REF!),1)</definedName>
    <definedName name="df_curve" localSheetId="1">OFFSET(#REF!,0,0,COUNT(#REF!),1)</definedName>
    <definedName name="df_curve" localSheetId="3">OFFSET(#REF!,0,0,COUNT(#REF!),1)</definedName>
    <definedName name="df_curve" localSheetId="9">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0">#REF!</definedName>
    <definedName name="DFCHF" localSheetId="1">#REF!</definedName>
    <definedName name="DFCHF" localSheetId="3">#REF!</definedName>
    <definedName name="DFCHF" localSheetId="9">#REF!</definedName>
    <definedName name="DFCHF">#REF!</definedName>
    <definedName name="DFCHF3006" localSheetId="20">#REF!</definedName>
    <definedName name="DFCHF3006" localSheetId="1">#REF!</definedName>
    <definedName name="DFCHF3006" localSheetId="3">#REF!</definedName>
    <definedName name="DFCHF3006" localSheetId="9">#REF!</definedName>
    <definedName name="DFCHF3006">#REF!</definedName>
    <definedName name="DFCHF3009" localSheetId="20">#REF!</definedName>
    <definedName name="DFCHF3009" localSheetId="1">#REF!</definedName>
    <definedName name="DFCHF3009" localSheetId="3">#REF!</definedName>
    <definedName name="DFCHF3009" localSheetId="9">#REF!</definedName>
    <definedName name="DFCHF3009">#REF!</definedName>
    <definedName name="DFCHF3112" localSheetId="20">#REF!</definedName>
    <definedName name="DFCHF3112" localSheetId="1">#REF!</definedName>
    <definedName name="DFCHF3112" localSheetId="3">#REF!</definedName>
    <definedName name="DFCHF3112" localSheetId="9">#REF!</definedName>
    <definedName name="DFCHF3112">#REF!</definedName>
    <definedName name="dfdgbfdg" localSheetId="20">'[14]Table 39_'!#REF!</definedName>
    <definedName name="dfdgbfdg" localSheetId="1">'[14]Table 39_'!#REF!</definedName>
    <definedName name="dfdgbfdg" localSheetId="3">'[14]Table 39_'!#REF!</definedName>
    <definedName name="dfdgbfdg" localSheetId="9">'[14]Table 39_'!#REF!</definedName>
    <definedName name="dfdgbfdg">'[14]Table 39_'!#REF!</definedName>
    <definedName name="DFEUR" localSheetId="20">#REF!</definedName>
    <definedName name="DFEUR" localSheetId="1">#REF!</definedName>
    <definedName name="DFEUR" localSheetId="3">#REF!</definedName>
    <definedName name="DFEUR" localSheetId="9">#REF!</definedName>
    <definedName name="DFEUR">#REF!</definedName>
    <definedName name="DFEUR3006" localSheetId="20">#REF!</definedName>
    <definedName name="DFEUR3006" localSheetId="1">#REF!</definedName>
    <definedName name="DFEUR3006" localSheetId="3">#REF!</definedName>
    <definedName name="DFEUR3006" localSheetId="9">#REF!</definedName>
    <definedName name="DFEUR3006">#REF!</definedName>
    <definedName name="DFEUR3009" localSheetId="20">#REF!</definedName>
    <definedName name="DFEUR3009" localSheetId="1">#REF!</definedName>
    <definedName name="DFEUR3009" localSheetId="3">#REF!</definedName>
    <definedName name="DFEUR3009" localSheetId="9">#REF!</definedName>
    <definedName name="DFEUR3009">#REF!</definedName>
    <definedName name="DFEUR3112" localSheetId="20">#REF!</definedName>
    <definedName name="DFEUR3112" localSheetId="1">#REF!</definedName>
    <definedName name="DFEUR3112" localSheetId="3">#REF!</definedName>
    <definedName name="DFEUR3112" localSheetId="9">#REF!</definedName>
    <definedName name="DFEUR3112">#REF!</definedName>
    <definedName name="DFJPY" localSheetId="20">#REF!</definedName>
    <definedName name="DFJPY" localSheetId="1">#REF!</definedName>
    <definedName name="DFJPY" localSheetId="3">#REF!</definedName>
    <definedName name="DFJPY" localSheetId="9">#REF!</definedName>
    <definedName name="DFJPY">#REF!</definedName>
    <definedName name="DFJPY3006" localSheetId="20">#REF!</definedName>
    <definedName name="DFJPY3006" localSheetId="1">#REF!</definedName>
    <definedName name="DFJPY3006" localSheetId="3">#REF!</definedName>
    <definedName name="DFJPY3006" localSheetId="9">#REF!</definedName>
    <definedName name="DFJPY3006">#REF!</definedName>
    <definedName name="DFJPY3009" localSheetId="20">#REF!</definedName>
    <definedName name="DFJPY3009" localSheetId="1">#REF!</definedName>
    <definedName name="DFJPY3009" localSheetId="3">#REF!</definedName>
    <definedName name="DFJPY3009" localSheetId="9">#REF!</definedName>
    <definedName name="DFJPY3009">#REF!</definedName>
    <definedName name="DFJPY3112" localSheetId="20">#REF!</definedName>
    <definedName name="DFJPY3112" localSheetId="1">#REF!</definedName>
    <definedName name="DFJPY3112" localSheetId="3">#REF!</definedName>
    <definedName name="DFJPY3112" localSheetId="9">#REF!</definedName>
    <definedName name="DFJPY3112">#REF!</definedName>
    <definedName name="DFPLN" localSheetId="20">#REF!</definedName>
    <definedName name="DFPLN" localSheetId="1">#REF!</definedName>
    <definedName name="DFPLN" localSheetId="3">#REF!</definedName>
    <definedName name="DFPLN" localSheetId="9">#REF!</definedName>
    <definedName name="DFPLN">#REF!</definedName>
    <definedName name="DFPLN3006" localSheetId="20">#REF!</definedName>
    <definedName name="DFPLN3006" localSheetId="1">#REF!</definedName>
    <definedName name="DFPLN3006" localSheetId="3">#REF!</definedName>
    <definedName name="DFPLN3006" localSheetId="9">#REF!</definedName>
    <definedName name="DFPLN3006">#REF!</definedName>
    <definedName name="DFPLN3009" localSheetId="20">#REF!</definedName>
    <definedName name="DFPLN3009" localSheetId="1">#REF!</definedName>
    <definedName name="DFPLN3009" localSheetId="3">#REF!</definedName>
    <definedName name="DFPLN3009" localSheetId="9">#REF!</definedName>
    <definedName name="DFPLN3009">#REF!</definedName>
    <definedName name="DFPLN3112" localSheetId="20">#REF!</definedName>
    <definedName name="DFPLN3112" localSheetId="1">#REF!</definedName>
    <definedName name="DFPLN3112" localSheetId="3">#REF!</definedName>
    <definedName name="DFPLN3112" localSheetId="9">#REF!</definedName>
    <definedName name="DFPLN3112">#REF!</definedName>
    <definedName name="dfr" localSheetId="20">#REF!</definedName>
    <definedName name="dfr" localSheetId="1">#REF!</definedName>
    <definedName name="dfr" localSheetId="3">#REF!</definedName>
    <definedName name="dfr" localSheetId="9">#REF!</definedName>
    <definedName name="dfr">#REF!</definedName>
    <definedName name="dfrty" localSheetId="20">#REF!</definedName>
    <definedName name="dfrty" localSheetId="1">#REF!</definedName>
    <definedName name="dfrty" localSheetId="3">#REF!</definedName>
    <definedName name="dfrty" localSheetId="9">#REF!</definedName>
    <definedName name="dfrty">#REF!</definedName>
    <definedName name="DFUSD" localSheetId="20">#REF!</definedName>
    <definedName name="DFUSD" localSheetId="1">#REF!</definedName>
    <definedName name="DFUSD" localSheetId="3">#REF!</definedName>
    <definedName name="DFUSD" localSheetId="9">#REF!</definedName>
    <definedName name="DFUSD">#REF!</definedName>
    <definedName name="DFUSD3006" localSheetId="20">#REF!</definedName>
    <definedName name="DFUSD3006" localSheetId="1">#REF!</definedName>
    <definedName name="DFUSD3006" localSheetId="3">#REF!</definedName>
    <definedName name="DFUSD3006" localSheetId="9">#REF!</definedName>
    <definedName name="DFUSD3006">#REF!</definedName>
    <definedName name="DFUSD3009" localSheetId="20">#REF!</definedName>
    <definedName name="DFUSD3009" localSheetId="1">#REF!</definedName>
    <definedName name="DFUSD3009" localSheetId="3">#REF!</definedName>
    <definedName name="DFUSD3009" localSheetId="9">#REF!</definedName>
    <definedName name="DFUSD3009">#REF!</definedName>
    <definedName name="DFUSD3112" localSheetId="20">#REF!</definedName>
    <definedName name="DFUSD3112" localSheetId="1">#REF!</definedName>
    <definedName name="DFUSD3112" localSheetId="3">#REF!</definedName>
    <definedName name="DFUSD3112" localSheetId="9">#REF!</definedName>
    <definedName name="DFUSD3112">#REF!</definedName>
    <definedName name="Dialog1_Button3_Click">[2]!Dialog1_Button3_Click</definedName>
    <definedName name="DICT">[32]Słownik!$A$7:$C$338</definedName>
    <definedName name="disch" localSheetId="20">[19]S.P.13!#REF!</definedName>
    <definedName name="disch" localSheetId="1">[19]S.P.13!#REF!</definedName>
    <definedName name="disch" localSheetId="3">[19]S.P.13!#REF!</definedName>
    <definedName name="disch" localSheetId="9">[19]S.P.13!#REF!</definedName>
    <definedName name="disch">[19]S.P.13!#REF!</definedName>
    <definedName name="discount_factors">OFFSET('[33]Zero Curve'!$A$113,0,0,COUNT('[33]Zero Curve'!$A$113:$A$200),2)</definedName>
    <definedName name="dit" localSheetId="20">#REF!</definedName>
    <definedName name="dit" localSheetId="1">#REF!</definedName>
    <definedName name="dit" localSheetId="3">#REF!</definedName>
    <definedName name="dit" localSheetId="9">#REF!</definedName>
    <definedName name="dit">#REF!</definedName>
    <definedName name="DMDochody2000M" localSheetId="20">#REF!</definedName>
    <definedName name="DMDochody2000M" localSheetId="1">#REF!</definedName>
    <definedName name="DMDochody2000M" localSheetId="3">#REF!</definedName>
    <definedName name="DMDochody2000M" localSheetId="9">#REF!</definedName>
    <definedName name="DMDochody2000M">#REF!</definedName>
    <definedName name="DMDochody2000Y" localSheetId="20">#REF!</definedName>
    <definedName name="DMDochody2000Y" localSheetId="1">#REF!</definedName>
    <definedName name="DMDochody2000Y" localSheetId="3">#REF!</definedName>
    <definedName name="DMDochody2000Y" localSheetId="9">#REF!</definedName>
    <definedName name="DMDochody2000Y">#REF!</definedName>
    <definedName name="DMDochody2001M" localSheetId="20">#REF!</definedName>
    <definedName name="DMDochody2001M" localSheetId="1">#REF!</definedName>
    <definedName name="DMDochody2001M" localSheetId="3">#REF!</definedName>
    <definedName name="DMDochody2001M" localSheetId="9">#REF!</definedName>
    <definedName name="DMDochody2001M">#REF!</definedName>
    <definedName name="DMDochody2001Y" localSheetId="20">#REF!</definedName>
    <definedName name="DMDochody2001Y" localSheetId="1">#REF!</definedName>
    <definedName name="DMDochody2001Y" localSheetId="3">#REF!</definedName>
    <definedName name="DMDochody2001Y" localSheetId="9">#REF!</definedName>
    <definedName name="DMDochody2001Y">#REF!</definedName>
    <definedName name="DMobroty2000M" localSheetId="20">#REF!</definedName>
    <definedName name="DMobroty2000M" localSheetId="1">#REF!</definedName>
    <definedName name="DMobroty2000M" localSheetId="3">#REF!</definedName>
    <definedName name="DMobroty2000M" localSheetId="9">#REF!</definedName>
    <definedName name="DMobroty2000M">#REF!</definedName>
    <definedName name="DMobroty2000Y" localSheetId="20">#REF!</definedName>
    <definedName name="DMobroty2000Y" localSheetId="1">#REF!</definedName>
    <definedName name="DMobroty2000Y" localSheetId="3">#REF!</definedName>
    <definedName name="DMobroty2000Y" localSheetId="9">#REF!</definedName>
    <definedName name="DMobroty2000Y">#REF!</definedName>
    <definedName name="DMobroty2001M" localSheetId="20">#REF!</definedName>
    <definedName name="DMobroty2001M" localSheetId="1">#REF!</definedName>
    <definedName name="DMobroty2001M" localSheetId="3">#REF!</definedName>
    <definedName name="DMobroty2001M" localSheetId="9">#REF!</definedName>
    <definedName name="DMobroty2001M">#REF!</definedName>
    <definedName name="DMobroty2001Y" localSheetId="20">#REF!</definedName>
    <definedName name="DMobroty2001Y" localSheetId="1">#REF!</definedName>
    <definedName name="DMobroty2001Y" localSheetId="3">#REF!</definedName>
    <definedName name="DMobroty2001Y" localSheetId="9">#REF!</definedName>
    <definedName name="DMobroty2001Y">#REF!</definedName>
    <definedName name="DMWBK2000M" localSheetId="20">#REF!</definedName>
    <definedName name="DMWBK2000M" localSheetId="1">#REF!</definedName>
    <definedName name="DMWBK2000M" localSheetId="3">#REF!</definedName>
    <definedName name="DMWBK2000M" localSheetId="9">#REF!</definedName>
    <definedName name="DMWBK2000M">#REF!</definedName>
    <definedName name="DMWBK2000Y" localSheetId="20">#REF!</definedName>
    <definedName name="DMWBK2000Y" localSheetId="1">#REF!</definedName>
    <definedName name="DMWBK2000Y" localSheetId="3">#REF!</definedName>
    <definedName name="DMWBK2000Y" localSheetId="9">#REF!</definedName>
    <definedName name="DMWBK2000Y">#REF!</definedName>
    <definedName name="DMWBK2001M" localSheetId="20">#REF!</definedName>
    <definedName name="DMWBK2001M" localSheetId="1">#REF!</definedName>
    <definedName name="DMWBK2001M" localSheetId="3">#REF!</definedName>
    <definedName name="DMWBK2001M" localSheetId="9">#REF!</definedName>
    <definedName name="DMWBK2001M">#REF!</definedName>
    <definedName name="DMWBK2001Y" localSheetId="20">#REF!</definedName>
    <definedName name="DMWBK2001Y" localSheetId="1">#REF!</definedName>
    <definedName name="DMWBK2001Y" localSheetId="3">#REF!</definedName>
    <definedName name="DMWBK2001Y" localSheetId="9">#REF!</definedName>
    <definedName name="DMWBK2001Y">#REF!</definedName>
    <definedName name="do_usunie" localSheetId="1" hidden="1">{"'BZ SA P&amp;l (fORECAST)'!$A$1:$BR$26"}</definedName>
    <definedName name="do_usunie" localSheetId="0" hidden="1">{"'BZ SA P&amp;l (fORECAST)'!$A$1:$BR$26"}</definedName>
    <definedName name="do_usunie" localSheetId="3" hidden="1">{"'BZ SA P&amp;l (fORECAST)'!$A$1:$BR$26"}</definedName>
    <definedName name="do_usunie" hidden="1">{"'BZ SA P&amp;l (fORECAST)'!$A$1:$BR$26"}</definedName>
    <definedName name="dochody_skons" localSheetId="20">#REF!</definedName>
    <definedName name="dochody_skons" localSheetId="1">#REF!</definedName>
    <definedName name="dochody_skons" localSheetId="3">#REF!</definedName>
    <definedName name="dochody_skons" localSheetId="9">#REF!</definedName>
    <definedName name="dochody_skons" localSheetId="15">#REF!</definedName>
    <definedName name="dochody_skons">#REF!</definedName>
    <definedName name="DPI" localSheetId="20">#REF!</definedName>
    <definedName name="DPI" localSheetId="1">#REF!</definedName>
    <definedName name="DPI" localSheetId="3">#REF!</definedName>
    <definedName name="DPI" localSheetId="9">#REF!</definedName>
    <definedName name="DPI">#REF!</definedName>
    <definedName name="ds" localSheetId="1" hidden="1">{"'BZ SA P&amp;l (fORECAST)'!$A$1:$BR$26"}</definedName>
    <definedName name="ds" localSheetId="0" hidden="1">{"'BZ SA P&amp;l (fORECAST)'!$A$1:$BR$26"}</definedName>
    <definedName name="ds" localSheetId="3" hidden="1">{"'BZ SA P&amp;l (fORECAST)'!$A$1:$BR$26"}</definedName>
    <definedName name="ds" hidden="1">{"'BZ SA P&amp;l (fORECAST)'!$A$1:$BR$26"}</definedName>
    <definedName name="dsa" localSheetId="20">#REF!</definedName>
    <definedName name="dsa" localSheetId="1">#REF!</definedName>
    <definedName name="dsa" localSheetId="3">#REF!</definedName>
    <definedName name="dsa" localSheetId="9">#REF!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0">#REF!</definedName>
    <definedName name="DSI" localSheetId="1">#REF!</definedName>
    <definedName name="DSI" localSheetId="3">#REF!</definedName>
    <definedName name="DSI" localSheetId="9">#REF!</definedName>
    <definedName name="DSI">#REF!</definedName>
    <definedName name="DTI" localSheetId="20">#REF!</definedName>
    <definedName name="DTI" localSheetId="1">#REF!</definedName>
    <definedName name="DTI" localSheetId="3">#REF!</definedName>
    <definedName name="DTI" localSheetId="9">#REF!</definedName>
    <definedName name="DTI">#REF!</definedName>
    <definedName name="duik">[23]disc_new!$A$3</definedName>
    <definedName name="dywidendy" localSheetId="20">#REF!</definedName>
    <definedName name="dywidendy" localSheetId="1">#REF!</definedName>
    <definedName name="dywidendy" localSheetId="3">#REF!</definedName>
    <definedName name="dywidendy" localSheetId="9">#REF!</definedName>
    <definedName name="dywidendy" localSheetId="15">#REF!</definedName>
    <definedName name="dywidendy">#REF!</definedName>
    <definedName name="e" localSheetId="1" hidden="1">{"'BZ SA P&amp;l (fORECAST)'!$A$1:$BR$26"}</definedName>
    <definedName name="e" localSheetId="0" hidden="1">{"'BZ SA P&amp;l (fORECAST)'!$A$1:$BR$26"}</definedName>
    <definedName name="e" localSheetId="3" hidden="1">{"'BZ SA P&amp;l (fORECAST)'!$A$1:$BR$26"}</definedName>
    <definedName name="e" hidden="1">{"'BZ SA P&amp;l (fORECAST)'!$A$1:$BR$26"}</definedName>
    <definedName name="ee" localSheetId="1" hidden="1">{"'BZ SA P&amp;l (fORECAST)'!$A$1:$BR$26"}</definedName>
    <definedName name="ee" localSheetId="0" hidden="1">{"'BZ SA P&amp;l (fORECAST)'!$A$1:$BR$26"}</definedName>
    <definedName name="ee" localSheetId="3" hidden="1">{"'BZ SA P&amp;l (fORECAST)'!$A$1:$BR$26"}</definedName>
    <definedName name="ee" hidden="1">{"'BZ SA P&amp;l (fORECAST)'!$A$1:$BR$26"}</definedName>
    <definedName name="eeee" localSheetId="1">BS!eeee</definedName>
    <definedName name="eeee" localSheetId="0">#N/A</definedName>
    <definedName name="eeee" localSheetId="3">'Przychody prowizyjne'!eeee</definedName>
    <definedName name="eeee" localSheetId="15">#N/A</definedName>
    <definedName name="eeee">BS!eeee</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0">[34]FBN010A_2!#REF!</definedName>
    <definedName name="ek.FBN010A_2" localSheetId="1">[34]FBN010A_2!#REF!</definedName>
    <definedName name="ek.FBN010A_2" localSheetId="3">[34]FBN010A_2!#REF!</definedName>
    <definedName name="ek.FBN010A_2" localSheetId="9">[34]FBN010A_2!#REF!</definedName>
    <definedName name="ek.FBN010A_2">[34]FBN010A_2!#REF!</definedName>
    <definedName name="ek.FBN019_4" localSheetId="20">#REF!</definedName>
    <definedName name="ek.FBN019_4" localSheetId="1">#REF!</definedName>
    <definedName name="ek.FBN019_4" localSheetId="3">#REF!</definedName>
    <definedName name="ek.FBN019_4" localSheetId="9">#REF!</definedName>
    <definedName name="ek.FBN019_4">#REF!</definedName>
    <definedName name="ek.FBN019_6" localSheetId="20">#REF!</definedName>
    <definedName name="ek.FBN019_6" localSheetId="1">#REF!</definedName>
    <definedName name="ek.FBN019_6" localSheetId="3">#REF!</definedName>
    <definedName name="ek.FBN019_6" localSheetId="9">#REF!</definedName>
    <definedName name="ek.FBN019_6">#REF!</definedName>
    <definedName name="ek.FBN019_7" localSheetId="20">#REF!</definedName>
    <definedName name="ek.FBN019_7" localSheetId="1">#REF!</definedName>
    <definedName name="ek.FBN019_7" localSheetId="3">#REF!</definedName>
    <definedName name="ek.FBN019_7" localSheetId="9">#REF!</definedName>
    <definedName name="ek.FBN019_7">#REF!</definedName>
    <definedName name="ek.FBN019_8" localSheetId="20">#REF!</definedName>
    <definedName name="ek.FBN019_8" localSheetId="1">#REF!</definedName>
    <definedName name="ek.FBN019_8" localSheetId="3">#REF!</definedName>
    <definedName name="ek.FBN019_8" localSheetId="9">#REF!</definedName>
    <definedName name="ek.FBN019_8">#REF!</definedName>
    <definedName name="ek.FBN020_2" localSheetId="20">#REF!</definedName>
    <definedName name="ek.FBN020_2" localSheetId="1">#REF!</definedName>
    <definedName name="ek.FBN020_2" localSheetId="3">#REF!</definedName>
    <definedName name="ek.FBN020_2" localSheetId="9">#REF!</definedName>
    <definedName name="ek.FBN020_2">#REF!</definedName>
    <definedName name="ek.FIN004A" localSheetId="20">'[34]FIN004A i 4B'!#REF!</definedName>
    <definedName name="ek.FIN004A" localSheetId="1">'[34]FIN004A i 4B'!#REF!</definedName>
    <definedName name="ek.FIN004A" localSheetId="3">'[34]FIN004A i 4B'!#REF!</definedName>
    <definedName name="ek.FIN004A" localSheetId="9">'[34]FIN004A i 4B'!#REF!</definedName>
    <definedName name="ek.FIN004A">'[34]FIN004A i 4B'!#REF!</definedName>
    <definedName name="ek.FIN005_1" localSheetId="20">#REF!</definedName>
    <definedName name="ek.FIN005_1" localSheetId="1">#REF!</definedName>
    <definedName name="ek.FIN005_1" localSheetId="3">#REF!</definedName>
    <definedName name="ek.FIN005_1" localSheetId="9">#REF!</definedName>
    <definedName name="ek.FIN005_1">#REF!</definedName>
    <definedName name="ela" localSheetId="20">#REF!</definedName>
    <definedName name="ela" localSheetId="1">#REF!</definedName>
    <definedName name="ela" localSheetId="4">#REF!</definedName>
    <definedName name="ela" localSheetId="0">#REF!</definedName>
    <definedName name="ela" localSheetId="3">#REF!</definedName>
    <definedName name="ela" localSheetId="9">#REF!</definedName>
    <definedName name="ela" localSheetId="15">#REF!</definedName>
    <definedName name="ela">#REF!</definedName>
    <definedName name="emisja" localSheetId="20">#REF!</definedName>
    <definedName name="emisja" localSheetId="1">#REF!</definedName>
    <definedName name="emisja" localSheetId="3">#REF!</definedName>
    <definedName name="emisja" localSheetId="9">#REF!</definedName>
    <definedName name="emisja" localSheetId="15">#REF!</definedName>
    <definedName name="emisja">#REF!</definedName>
    <definedName name="ENGLISH" localSheetId="20">#REF!</definedName>
    <definedName name="ENGLISH" localSheetId="1">#REF!</definedName>
    <definedName name="ENGLISH" localSheetId="3">#REF!</definedName>
    <definedName name="ENGLISH" localSheetId="9">#REF!</definedName>
    <definedName name="ENGLISH">#REF!</definedName>
    <definedName name="EPO_List">[35]SMT_List!$A$38:$A$59</definedName>
    <definedName name="EQI" localSheetId="20">#REF!</definedName>
    <definedName name="EQI" localSheetId="1">#REF!</definedName>
    <definedName name="EQI" localSheetId="3">#REF!</definedName>
    <definedName name="EQI" localSheetId="9">#REF!</definedName>
    <definedName name="EQI">#REF!</definedName>
    <definedName name="EUR" localSheetId="20">#REF!</definedName>
    <definedName name="EUR" localSheetId="1">#REF!</definedName>
    <definedName name="EUR" localSheetId="3">#REF!</definedName>
    <definedName name="EUR" localSheetId="9">#REF!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0">#REF!</definedName>
    <definedName name="EURPLN" localSheetId="1">#REF!</definedName>
    <definedName name="EURPLN" localSheetId="3">#REF!</definedName>
    <definedName name="EURPLN" localSheetId="9">#REF!</definedName>
    <definedName name="EURPLN">#REF!</definedName>
    <definedName name="EURPLN1M" localSheetId="20">#REF!</definedName>
    <definedName name="EURPLN1M" localSheetId="1">#REF!</definedName>
    <definedName name="EURPLN1M" localSheetId="3">#REF!</definedName>
    <definedName name="EURPLN1M" localSheetId="9">#REF!</definedName>
    <definedName name="EURPLN1M">#REF!</definedName>
    <definedName name="EURPLN3006" localSheetId="20">#REF!</definedName>
    <definedName name="EURPLN3006" localSheetId="1">#REF!</definedName>
    <definedName name="EURPLN3006" localSheetId="3">#REF!</definedName>
    <definedName name="EURPLN3006" localSheetId="9">#REF!</definedName>
    <definedName name="EURPLN3006">#REF!</definedName>
    <definedName name="EURPLN3009" localSheetId="20">#REF!</definedName>
    <definedName name="EURPLN3009" localSheetId="1">#REF!</definedName>
    <definedName name="EURPLN3009" localSheetId="3">#REF!</definedName>
    <definedName name="EURPLN3009" localSheetId="9">#REF!</definedName>
    <definedName name="EURPLN3009">#REF!</definedName>
    <definedName name="EURPLN3112" localSheetId="20">#REF!</definedName>
    <definedName name="EURPLN3112" localSheetId="1">#REF!</definedName>
    <definedName name="EURPLN3112" localSheetId="3">#REF!</definedName>
    <definedName name="EURPLN3112" localSheetId="9">#REF!</definedName>
    <definedName name="EURPLN3112">#REF!</definedName>
    <definedName name="ew.FBN019_4" localSheetId="20">#REF!</definedName>
    <definedName name="ew.FBN019_4" localSheetId="1">#REF!</definedName>
    <definedName name="ew.FBN019_4" localSheetId="3">#REF!</definedName>
    <definedName name="ew.FBN019_4" localSheetId="9">#REF!</definedName>
    <definedName name="ew.FBN019_4">#REF!</definedName>
    <definedName name="ew.FBN019_6" localSheetId="20">#REF!</definedName>
    <definedName name="ew.FBN019_6" localSheetId="1">#REF!</definedName>
    <definedName name="ew.FBN019_6" localSheetId="3">#REF!</definedName>
    <definedName name="ew.FBN019_6" localSheetId="9">#REF!</definedName>
    <definedName name="ew.FBN019_6">#REF!</definedName>
    <definedName name="ew.FBN019_7" localSheetId="20">#REF!</definedName>
    <definedName name="ew.FBN019_7" localSheetId="1">#REF!</definedName>
    <definedName name="ew.FBN019_7" localSheetId="3">#REF!</definedName>
    <definedName name="ew.FBN019_7" localSheetId="9">#REF!</definedName>
    <definedName name="ew.FBN019_7">#REF!</definedName>
    <definedName name="ew.FBN019_8" localSheetId="20">#REF!</definedName>
    <definedName name="ew.FBN019_8" localSheetId="1">#REF!</definedName>
    <definedName name="ew.FBN019_8" localSheetId="3">#REF!</definedName>
    <definedName name="ew.FBN019_8" localSheetId="9">#REF!</definedName>
    <definedName name="ew.FBN019_8">#REF!</definedName>
    <definedName name="ew.FBN020_2" localSheetId="20">#REF!</definedName>
    <definedName name="ew.FBN020_2" localSheetId="1">#REF!</definedName>
    <definedName name="ew.FBN020_2" localSheetId="3">#REF!</definedName>
    <definedName name="ew.FBN020_2" localSheetId="9">#REF!</definedName>
    <definedName name="ew.FBN020_2">#REF!</definedName>
    <definedName name="ew.FIN005_1" localSheetId="20">#REF!</definedName>
    <definedName name="ew.FIN005_1" localSheetId="1">#REF!</definedName>
    <definedName name="ew.FIN005_1" localSheetId="3">#REF!</definedName>
    <definedName name="ew.FIN005_1" localSheetId="9">#REF!</definedName>
    <definedName name="ew.FIN005_1">#REF!</definedName>
    <definedName name="FCI" localSheetId="20">#REF!</definedName>
    <definedName name="FCI" localSheetId="1">#REF!</definedName>
    <definedName name="FCI" localSheetId="3">#REF!</definedName>
    <definedName name="FCI" localSheetId="9">#REF!</definedName>
    <definedName name="FCI">#REF!</definedName>
    <definedName name="fdsg" localSheetId="20">'[13]Table 39_'!#REF!</definedName>
    <definedName name="fdsg" localSheetId="1">'[13]Table 39_'!#REF!</definedName>
    <definedName name="fdsg" localSheetId="3">'[13]Table 39_'!#REF!</definedName>
    <definedName name="fdsg" localSheetId="9">'[13]Table 39_'!#REF!</definedName>
    <definedName name="fdsg">'[13]Table 39_'!#REF!</definedName>
    <definedName name="fdtv" localSheetId="20">#REF!</definedName>
    <definedName name="fdtv" localSheetId="1">#REF!</definedName>
    <definedName name="fdtv" localSheetId="3">#REF!</definedName>
    <definedName name="fdtv" localSheetId="9">#REF!</definedName>
    <definedName name="fdtv">#REF!</definedName>
    <definedName name="FebruaryIC" localSheetId="20">#REF!</definedName>
    <definedName name="FebruaryIC" localSheetId="1">#REF!</definedName>
    <definedName name="FebruaryIC" localSheetId="3">#REF!</definedName>
    <definedName name="FebruaryIC" localSheetId="9">#REF!</definedName>
    <definedName name="FebruaryIC">#REF!</definedName>
    <definedName name="FebruaryII" localSheetId="20">#REF!</definedName>
    <definedName name="FebruaryII" localSheetId="1">#REF!</definedName>
    <definedName name="FebruaryII" localSheetId="3">#REF!</definedName>
    <definedName name="FebruaryII" localSheetId="9">#REF!</definedName>
    <definedName name="FebruaryII">#REF!</definedName>
    <definedName name="FebruaryL" localSheetId="20">#REF!</definedName>
    <definedName name="FebruaryL" localSheetId="1">#REF!</definedName>
    <definedName name="FebruaryL" localSheetId="3">#REF!</definedName>
    <definedName name="FebruaryL" localSheetId="9">#REF!</definedName>
    <definedName name="FebruaryL">#REF!</definedName>
    <definedName name="Fed_FundsBanks" localSheetId="20">[19]S.P.23!#REF!</definedName>
    <definedName name="Fed_FundsBanks" localSheetId="1">[19]S.P.23!#REF!</definedName>
    <definedName name="Fed_FundsBanks" localSheetId="3">[19]S.P.23!#REF!</definedName>
    <definedName name="Fed_FundsBanks" localSheetId="9">[19]S.P.23!#REF!</definedName>
    <definedName name="Fed_FundsBanks">[19]S.P.23!#REF!</definedName>
    <definedName name="Fed_fundsbanks_percent" localSheetId="20">[19]S.P.23!#REF!</definedName>
    <definedName name="Fed_fundsbanks_percent" localSheetId="1">[19]S.P.23!#REF!</definedName>
    <definedName name="Fed_fundsbanks_percent" localSheetId="3">[19]S.P.23!#REF!</definedName>
    <definedName name="Fed_fundsbanks_percent" localSheetId="9">[19]S.P.23!#REF!</definedName>
    <definedName name="Fed_fundsbanks_percent">[19]S.P.23!#REF!</definedName>
    <definedName name="Fed_fundsnon_bank_percent" localSheetId="20">[19]S.P.23!#REF!</definedName>
    <definedName name="Fed_fundsnon_bank_percent" localSheetId="1">[19]S.P.23!#REF!</definedName>
    <definedName name="Fed_fundsnon_bank_percent" localSheetId="3">[19]S.P.23!#REF!</definedName>
    <definedName name="Fed_fundsnon_bank_percent" localSheetId="9">[19]S.P.23!#REF!</definedName>
    <definedName name="Fed_fundsnon_bank_percent">[19]S.P.23!#REF!</definedName>
    <definedName name="Fed_Fundsnon_banks" localSheetId="20">[19]S.P.23!#REF!</definedName>
    <definedName name="Fed_Fundsnon_banks" localSheetId="1">[19]S.P.23!#REF!</definedName>
    <definedName name="Fed_Fundsnon_banks" localSheetId="3">[19]S.P.23!#REF!</definedName>
    <definedName name="Fed_Fundsnon_banks" localSheetId="9">[19]S.P.23!#REF!</definedName>
    <definedName name="Fed_Fundsnon_banks">[19]S.P.23!#REF!</definedName>
    <definedName name="fedfundsbanks" localSheetId="20">[19]S.P.23!#REF!</definedName>
    <definedName name="fedfundsbanks" localSheetId="1">[19]S.P.23!#REF!</definedName>
    <definedName name="fedfundsbanks" localSheetId="3">[19]S.P.23!#REF!</definedName>
    <definedName name="fedfundsbanks" localSheetId="9">[19]S.P.23!#REF!</definedName>
    <definedName name="fedfundsbanks">[19]S.P.23!#REF!</definedName>
    <definedName name="fedfundsnon_banks" localSheetId="20">[19]S.P.23!#REF!</definedName>
    <definedName name="fedfundsnon_banks" localSheetId="1">[19]S.P.23!#REF!</definedName>
    <definedName name="fedfundsnon_banks" localSheetId="3">[19]S.P.23!#REF!</definedName>
    <definedName name="fedfundsnon_banks" localSheetId="9">[19]S.P.23!#REF!</definedName>
    <definedName name="fedfundsnon_banks">[19]S.P.23!#REF!</definedName>
    <definedName name="ff" localSheetId="1" hidden="1">BS!ff</definedName>
    <definedName name="ff" localSheetId="0" hidden="1">#N/A</definedName>
    <definedName name="ff" localSheetId="3" hidden="1">'Przychody prowizyjne'!ff</definedName>
    <definedName name="ff" localSheetId="15" hidden="1">#N/A</definedName>
    <definedName name="ff" hidden="1">BS!ff</definedName>
    <definedName name="fff" localSheetId="1">BS!fff</definedName>
    <definedName name="fff" localSheetId="0">#N/A</definedName>
    <definedName name="fff" localSheetId="3">'Przychody prowizyjne'!fff</definedName>
    <definedName name="fff" localSheetId="15">#N/A</definedName>
    <definedName name="fff">BS!fff</definedName>
    <definedName name="ffff" localSheetId="1">BS!ffff</definedName>
    <definedName name="ffff" localSheetId="0">#N/A</definedName>
    <definedName name="ffff" localSheetId="3">'Przychody prowizyjne'!ffff</definedName>
    <definedName name="ffff" localSheetId="15">#N/A</definedName>
    <definedName name="ffff">BS!ffff</definedName>
    <definedName name="fffff" localSheetId="1">BS!fffff</definedName>
    <definedName name="fffff" localSheetId="0">#N/A</definedName>
    <definedName name="fffff" localSheetId="3">'Przychody prowizyjne'!fffff</definedName>
    <definedName name="fffff" localSheetId="15">#N/A</definedName>
    <definedName name="fffff">BS!fffff</definedName>
    <definedName name="ffffff" localSheetId="1">BS!ffffff</definedName>
    <definedName name="ffffff" localSheetId="0">#N/A</definedName>
    <definedName name="ffffff" localSheetId="3">'Przychody prowizyjne'!ffffff</definedName>
    <definedName name="ffffff" localSheetId="15">#N/A</definedName>
    <definedName name="ffffff">BS!ffffff</definedName>
    <definedName name="ffmovs" localSheetId="20">#REF!</definedName>
    <definedName name="ffmovs" localSheetId="1">#REF!</definedName>
    <definedName name="ffmovs" localSheetId="3">#REF!</definedName>
    <definedName name="ffmovs" localSheetId="9">#REF!</definedName>
    <definedName name="ffmovs">#REF!</definedName>
    <definedName name="fg" localSheetId="1" hidden="1">{"'BZ SA P&amp;l (fORECAST)'!$A$1:$BR$26"}</definedName>
    <definedName name="fg" localSheetId="0" hidden="1">{"'BZ SA P&amp;l (fORECAST)'!$A$1:$BR$26"}</definedName>
    <definedName name="fg" localSheetId="3" hidden="1">{"'BZ SA P&amp;l (fORECAST)'!$A$1:$BR$26"}</definedName>
    <definedName name="fg" hidden="1">{"'BZ SA P&amp;l (fORECAST)'!$A$1:$BR$26"}</definedName>
    <definedName name="fgf" localSheetId="20">'[15]Table 39_'!#REF!</definedName>
    <definedName name="fgf" localSheetId="1">'[15]Table 39_'!#REF!</definedName>
    <definedName name="fgf" localSheetId="3">'[15]Table 39_'!#REF!</definedName>
    <definedName name="fgf" localSheetId="9">'[15]Table 39_'!#REF!</definedName>
    <definedName name="fgf">'[15]Table 39_'!#REF!</definedName>
    <definedName name="fghjk">[2]!fghjk</definedName>
    <definedName name="fixing">[23]kursy!$A$1:$G$65536</definedName>
    <definedName name="FL2000M" localSheetId="20">#REF!</definedName>
    <definedName name="FL2000M" localSheetId="1">#REF!</definedName>
    <definedName name="FL2000M" localSheetId="3">#REF!</definedName>
    <definedName name="FL2000M" localSheetId="9">#REF!</definedName>
    <definedName name="FL2000M">#REF!</definedName>
    <definedName name="FL2000Y" localSheetId="20">#REF!</definedName>
    <definedName name="FL2000Y" localSheetId="1">#REF!</definedName>
    <definedName name="FL2000Y" localSheetId="3">#REF!</definedName>
    <definedName name="FL2000Y" localSheetId="9">#REF!</definedName>
    <definedName name="FL2000Y">#REF!</definedName>
    <definedName name="FL2001M" localSheetId="20">#REF!</definedName>
    <definedName name="FL2001M" localSheetId="1">#REF!</definedName>
    <definedName name="FL2001M" localSheetId="3">#REF!</definedName>
    <definedName name="FL2001M" localSheetId="9">#REF!</definedName>
    <definedName name="FL2001M">#REF!</definedName>
    <definedName name="FL2001Y" localSheetId="20">#REF!</definedName>
    <definedName name="FL2001Y" localSheetId="1">#REF!</definedName>
    <definedName name="FL2001Y" localSheetId="3">#REF!</definedName>
    <definedName name="FL2001Y" localSheetId="9">#REF!</definedName>
    <definedName name="FL2001Y">#REF!</definedName>
    <definedName name="FLHPINC" localSheetId="20">#REF!</definedName>
    <definedName name="FLHPINC" localSheetId="1">#REF!</definedName>
    <definedName name="FLHPINC" localSheetId="3">#REF!</definedName>
    <definedName name="FLHPINC" localSheetId="9">#REF!</definedName>
    <definedName name="FLHPINC">#REF!</definedName>
    <definedName name="flrent" localSheetId="20">#REF!</definedName>
    <definedName name="flrent" localSheetId="1">#REF!</definedName>
    <definedName name="flrent" localSheetId="3">#REF!</definedName>
    <definedName name="flrent" localSheetId="9">#REF!</definedName>
    <definedName name="flrent">#REF!</definedName>
    <definedName name="Format" localSheetId="20">#REF!</definedName>
    <definedName name="Format" localSheetId="1">#REF!</definedName>
    <definedName name="Format" localSheetId="3">#REF!</definedName>
    <definedName name="Format" localSheetId="9">#REF!</definedName>
    <definedName name="Format">#REF!</definedName>
    <definedName name="FRA_dt" localSheetId="20">#REF!</definedName>
    <definedName name="FRA_dt" localSheetId="1">#REF!</definedName>
    <definedName name="FRA_dt" localSheetId="3">#REF!</definedName>
    <definedName name="FRA_dt" localSheetId="9">#REF!</definedName>
    <definedName name="FRA_dt">#REF!</definedName>
    <definedName name="Frequency">[20]Lists!$A$21:$A$25</definedName>
    <definedName name="FS" localSheetId="1" hidden="1">{"'BZ SA P&amp;l (fORECAST)'!$A$1:$BR$26"}</definedName>
    <definedName name="FS" localSheetId="0" hidden="1">{"'BZ SA P&amp;l (fORECAST)'!$A$1:$BR$26"}</definedName>
    <definedName name="FS" localSheetId="3" hidden="1">{"'BZ SA P&amp;l (fORECAST)'!$A$1:$BR$26"}</definedName>
    <definedName name="FS" hidden="1">{"'BZ SA P&amp;l (fORECAST)'!$A$1:$BR$26"}</definedName>
    <definedName name="ftyf" localSheetId="1" hidden="1">{"'BZ SA P&amp;l (fORECAST)'!$A$1:$BR$26"}</definedName>
    <definedName name="ftyf" localSheetId="0" hidden="1">{"'BZ SA P&amp;l (fORECAST)'!$A$1:$BR$26"}</definedName>
    <definedName name="ftyf" localSheetId="3" hidden="1">{"'BZ SA P&amp;l (fORECAST)'!$A$1:$BR$26"}</definedName>
    <definedName name="ftyf" hidden="1">{"'BZ SA P&amp;l (fORECAST)'!$A$1:$BR$26"}</definedName>
    <definedName name="FUND2000M" localSheetId="20">#REF!</definedName>
    <definedName name="FUND2000M" localSheetId="1">#REF!</definedName>
    <definedName name="FUND2000M" localSheetId="3">#REF!</definedName>
    <definedName name="FUND2000M" localSheetId="9">#REF!</definedName>
    <definedName name="FUND2000M">#REF!</definedName>
    <definedName name="FUND2000Y" localSheetId="20">#REF!</definedName>
    <definedName name="FUND2000Y" localSheetId="1">#REF!</definedName>
    <definedName name="FUND2000Y" localSheetId="3">#REF!</definedName>
    <definedName name="FUND2000Y" localSheetId="9">#REF!</definedName>
    <definedName name="FUND2000Y">#REF!</definedName>
    <definedName name="FUND2001M" localSheetId="20">#REF!</definedName>
    <definedName name="FUND2001M" localSheetId="1">#REF!</definedName>
    <definedName name="FUND2001M" localSheetId="3">#REF!</definedName>
    <definedName name="FUND2001M" localSheetId="9">#REF!</definedName>
    <definedName name="FUND2001M">#REF!</definedName>
    <definedName name="FUND2001Y" localSheetId="20">#REF!</definedName>
    <definedName name="FUND2001Y" localSheetId="1">#REF!</definedName>
    <definedName name="FUND2001Y" localSheetId="3">#REF!</definedName>
    <definedName name="FUND2001Y" localSheetId="9">#REF!</definedName>
    <definedName name="FUND2001Y">#REF!</definedName>
    <definedName name="GBH2000M" localSheetId="20">#REF!</definedName>
    <definedName name="GBH2000M" localSheetId="1">#REF!</definedName>
    <definedName name="GBH2000M" localSheetId="3">#REF!</definedName>
    <definedName name="GBH2000M" localSheetId="9">#REF!</definedName>
    <definedName name="GBH2000M">#REF!</definedName>
    <definedName name="GBH2000Y" localSheetId="20">#REF!</definedName>
    <definedName name="GBH2000Y" localSheetId="1">#REF!</definedName>
    <definedName name="GBH2000Y" localSheetId="3">#REF!</definedName>
    <definedName name="GBH2000Y" localSheetId="9">#REF!</definedName>
    <definedName name="GBH2000Y">#REF!</definedName>
    <definedName name="GBH2001M" localSheetId="20">#REF!</definedName>
    <definedName name="GBH2001M" localSheetId="1">#REF!</definedName>
    <definedName name="GBH2001M" localSheetId="3">#REF!</definedName>
    <definedName name="GBH2001M" localSheetId="9">#REF!</definedName>
    <definedName name="GBH2001M">#REF!</definedName>
    <definedName name="GBH2001Y" localSheetId="20">#REF!</definedName>
    <definedName name="GBH2001Y" localSheetId="1">#REF!</definedName>
    <definedName name="GBH2001Y" localSheetId="3">#REF!</definedName>
    <definedName name="GBH2001Y" localSheetId="9">#REF!</definedName>
    <definedName name="GBH2001Y">#REF!</definedName>
    <definedName name="GBP" localSheetId="20">#REF!</definedName>
    <definedName name="GBP" localSheetId="1">#REF!</definedName>
    <definedName name="GBP" localSheetId="3">#REF!</definedName>
    <definedName name="GBP" localSheetId="9">#REF!</definedName>
    <definedName name="GBP">#REF!</definedName>
    <definedName name="gdwill1" localSheetId="20">[19]S.P.29!#REF!</definedName>
    <definedName name="gdwill1" localSheetId="1">[19]S.P.29!#REF!</definedName>
    <definedName name="gdwill1" localSheetId="3">[19]S.P.29!#REF!</definedName>
    <definedName name="gdwill1" localSheetId="9">[19]S.P.29!#REF!</definedName>
    <definedName name="gdwill1">[19]S.P.29!#REF!</definedName>
    <definedName name="gdwill2" localSheetId="20">[19]S.P.29!#REF!</definedName>
    <definedName name="gdwill2" localSheetId="1">[19]S.P.29!#REF!</definedName>
    <definedName name="gdwill2" localSheetId="3">[19]S.P.29!#REF!</definedName>
    <definedName name="gdwill2" localSheetId="9">[19]S.P.29!#REF!</definedName>
    <definedName name="gdwill2">[19]S.P.29!#REF!</definedName>
    <definedName name="gdwill3" localSheetId="20">[19]S.P.29!#REF!</definedName>
    <definedName name="gdwill3" localSheetId="1">[19]S.P.29!#REF!</definedName>
    <definedName name="gdwill3" localSheetId="3">[19]S.P.29!#REF!</definedName>
    <definedName name="gdwill3" localSheetId="9">[19]S.P.29!#REF!</definedName>
    <definedName name="gdwill3">[19]S.P.29!#REF!</definedName>
    <definedName name="gf" localSheetId="1" hidden="1">{"'BZ SA P&amp;l (fORECAST)'!$A$1:$BR$26"}</definedName>
    <definedName name="gf" localSheetId="0" hidden="1">{"'BZ SA P&amp;l (fORECAST)'!$A$1:$BR$26"}</definedName>
    <definedName name="gf" localSheetId="3" hidden="1">{"'BZ SA P&amp;l (fORECAST)'!$A$1:$BR$26"}</definedName>
    <definedName name="gf" hidden="1">{"'BZ SA P&amp;l (fORECAST)'!$A$1:$BR$26"}</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1">BS!ggg</definedName>
    <definedName name="ggg" localSheetId="0">#N/A</definedName>
    <definedName name="ggg" localSheetId="3">'Przychody prowizyjne'!ggg</definedName>
    <definedName name="ggg" localSheetId="15">#N/A</definedName>
    <definedName name="ggg">BS!ggg</definedName>
    <definedName name="gggg" localSheetId="1">BS!gggg</definedName>
    <definedName name="gggg" localSheetId="0">#N/A</definedName>
    <definedName name="gggg" localSheetId="3">'Przychody prowizyjne'!gggg</definedName>
    <definedName name="gggg" localSheetId="15">#N/A</definedName>
    <definedName name="gggg">BS!gggg</definedName>
    <definedName name="ggggg" localSheetId="1">BS!ggggg</definedName>
    <definedName name="ggggg" localSheetId="0">#N/A</definedName>
    <definedName name="ggggg" localSheetId="3">'Przychody prowizyjne'!ggggg</definedName>
    <definedName name="ggggg" localSheetId="15">#N/A</definedName>
    <definedName name="ggggg">BS!ggggg</definedName>
    <definedName name="GII" localSheetId="20">#REF!</definedName>
    <definedName name="GII" localSheetId="1">#REF!</definedName>
    <definedName name="GII" localSheetId="3">#REF!</definedName>
    <definedName name="GII" localSheetId="9">#REF!</definedName>
    <definedName name="GII">#REF!</definedName>
    <definedName name="gilts" localSheetId="20">[19]S.P.2!#REF!</definedName>
    <definedName name="gilts" localSheetId="1">[19]S.P.2!#REF!</definedName>
    <definedName name="gilts" localSheetId="3">[19]S.P.2!#REF!</definedName>
    <definedName name="gilts" localSheetId="9">[19]S.P.2!#REF!</definedName>
    <definedName name="gilts">[19]S.P.2!#REF!</definedName>
    <definedName name="gilts10" localSheetId="20">[19]S.P.3!#REF!</definedName>
    <definedName name="gilts10" localSheetId="1">[19]S.P.3!#REF!</definedName>
    <definedName name="gilts10" localSheetId="3">[19]S.P.3!#REF!</definedName>
    <definedName name="gilts10" localSheetId="9">[19]S.P.3!#REF!</definedName>
    <definedName name="gilts10">[19]S.P.3!#REF!</definedName>
    <definedName name="gilts20" localSheetId="20">[19]S.P.2!#REF!</definedName>
    <definedName name="gilts20" localSheetId="1">[19]S.P.2!#REF!</definedName>
    <definedName name="gilts20" localSheetId="3">[19]S.P.2!#REF!</definedName>
    <definedName name="gilts20" localSheetId="9">[19]S.P.2!#REF!</definedName>
    <definedName name="gilts20">[19]S.P.2!#REF!</definedName>
    <definedName name="GotoErrGrid" localSheetId="20">#REF!</definedName>
    <definedName name="GotoErrGrid" localSheetId="1">#REF!</definedName>
    <definedName name="GotoErrGrid" localSheetId="3">#REF!</definedName>
    <definedName name="GotoErrGrid" localSheetId="9">#REF!</definedName>
    <definedName name="GotoErrGrid">#REF!</definedName>
    <definedName name="GotoErrMsg" localSheetId="20">#REF!</definedName>
    <definedName name="GotoErrMsg" localSheetId="1">#REF!</definedName>
    <definedName name="GotoErrMsg" localSheetId="3">#REF!</definedName>
    <definedName name="GotoErrMsg" localSheetId="9">#REF!</definedName>
    <definedName name="GotoErrMsg">#REF!</definedName>
    <definedName name="Gototitles" localSheetId="20">#REF!</definedName>
    <definedName name="Gototitles" localSheetId="1">#REF!</definedName>
    <definedName name="Gototitles" localSheetId="3">#REF!</definedName>
    <definedName name="Gototitles" localSheetId="9">#REF!</definedName>
    <definedName name="Gototitles">#REF!</definedName>
    <definedName name="Gotówka_i_operacje_z_bankiem_centralnym" localSheetId="20">#REF!</definedName>
    <definedName name="Gotówka_i_operacje_z_bankiem_centralnym" localSheetId="1">#REF!</definedName>
    <definedName name="Gotówka_i_operacje_z_bankiem_centralnym" localSheetId="3">#REF!</definedName>
    <definedName name="Gotówka_i_operacje_z_bankiem_centralnym" localSheetId="9">#REF!</definedName>
    <definedName name="Gotówka_i_operacje_z_bankiem_centralnym" localSheetId="15">#REF!</definedName>
    <definedName name="Gotówka_i_operacje_z_bankiem_centralnym">#REF!</definedName>
    <definedName name="Grading" localSheetId="20">#REF!</definedName>
    <definedName name="Grading" localSheetId="1">#REF!</definedName>
    <definedName name="Grading" localSheetId="3">#REF!</definedName>
    <definedName name="Grading" localSheetId="9">#REF!</definedName>
    <definedName name="Grading" localSheetId="15">#REF!</definedName>
    <definedName name="Grading">#REF!</definedName>
    <definedName name="groshedg20" localSheetId="20">[19]S.P.2!#REF!</definedName>
    <definedName name="groshedg20" localSheetId="1">[19]S.P.2!#REF!</definedName>
    <definedName name="groshedg20" localSheetId="3">[19]S.P.2!#REF!</definedName>
    <definedName name="groshedg20" localSheetId="9">[19]S.P.2!#REF!</definedName>
    <definedName name="groshedg20">[19]S.P.2!#REF!</definedName>
    <definedName name="grosinv20" localSheetId="20">[19]S.P.2!#REF!</definedName>
    <definedName name="grosinv20" localSheetId="1">[19]S.P.2!#REF!</definedName>
    <definedName name="grosinv20" localSheetId="3">[19]S.P.2!#REF!</definedName>
    <definedName name="grosinv20" localSheetId="9">[19]S.P.2!#REF!</definedName>
    <definedName name="grosinv20">[19]S.P.2!#REF!</definedName>
    <definedName name="grprelief_paid" localSheetId="20">#REF!</definedName>
    <definedName name="grprelief_paid" localSheetId="1">#REF!</definedName>
    <definedName name="grprelief_paid" localSheetId="3">#REF!</definedName>
    <definedName name="grprelief_paid" localSheetId="9">#REF!</definedName>
    <definedName name="grprelief_paid">#REF!</definedName>
    <definedName name="grprelief_received" localSheetId="20">#REF!</definedName>
    <definedName name="grprelief_received" localSheetId="1">#REF!</definedName>
    <definedName name="grprelief_received" localSheetId="3">#REF!</definedName>
    <definedName name="grprelief_received" localSheetId="9">#REF!</definedName>
    <definedName name="grprelief_received">#REF!</definedName>
    <definedName name="grupa" localSheetId="20">[36]grupa!#REF!</definedName>
    <definedName name="grupa" localSheetId="1">[36]grupa!#REF!</definedName>
    <definedName name="grupa" localSheetId="4">[36]grupa!#REF!</definedName>
    <definedName name="grupa" localSheetId="3">[36]grupa!#REF!</definedName>
    <definedName name="grupa" localSheetId="9">[36]grupa!#REF!</definedName>
    <definedName name="grupa" localSheetId="15">[37]grupa!#REF!</definedName>
    <definedName name="grupa">[36]grupa!#REF!</definedName>
    <definedName name="Grupa2000M" localSheetId="20">#REF!</definedName>
    <definedName name="Grupa2000M" localSheetId="1">#REF!</definedName>
    <definedName name="Grupa2000M" localSheetId="3">#REF!</definedName>
    <definedName name="Grupa2000M" localSheetId="9">#REF!</definedName>
    <definedName name="Grupa2000M">#REF!</definedName>
    <definedName name="Grupa2000Y" localSheetId="20">#REF!</definedName>
    <definedName name="Grupa2000Y" localSheetId="1">#REF!</definedName>
    <definedName name="Grupa2000Y" localSheetId="3">#REF!</definedName>
    <definedName name="Grupa2000Y" localSheetId="9">#REF!</definedName>
    <definedName name="Grupa2000Y">#REF!</definedName>
    <definedName name="Grupa2001M" localSheetId="20">#REF!</definedName>
    <definedName name="Grupa2001M" localSheetId="1">#REF!</definedName>
    <definedName name="Grupa2001M" localSheetId="3">#REF!</definedName>
    <definedName name="Grupa2001M" localSheetId="9">#REF!</definedName>
    <definedName name="Grupa2001M">#REF!</definedName>
    <definedName name="Grupa2001Y" localSheetId="20">#REF!</definedName>
    <definedName name="Grupa2001Y" localSheetId="1">#REF!</definedName>
    <definedName name="Grupa2001Y" localSheetId="3">#REF!</definedName>
    <definedName name="Grupa2001Y" localSheetId="9">#REF!</definedName>
    <definedName name="Grupa2001Y">#REF!</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1" hidden="1">{"'BZ SA P&amp;l (fORECAST)'!$A$1:$BR$26"}</definedName>
    <definedName name="hdjhsusisdsdf" localSheetId="0" hidden="1">{"'BZ SA P&amp;l (fORECAST)'!$A$1:$BR$26"}</definedName>
    <definedName name="hdjhsusisdsdf" localSheetId="3" hidden="1">{"'BZ SA P&amp;l (fORECAST)'!$A$1:$BR$26"}</definedName>
    <definedName name="hdjhsusisdsdf" hidden="1">{"'BZ SA P&amp;l (fORECAST)'!$A$1:$BR$26"}</definedName>
    <definedName name="Header" localSheetId="20">#REF!</definedName>
    <definedName name="Header" localSheetId="1">#REF!</definedName>
    <definedName name="Header" localSheetId="3">#REF!</definedName>
    <definedName name="Header" localSheetId="9">#REF!</definedName>
    <definedName name="Header">#REF!</definedName>
    <definedName name="Hedge" localSheetId="20">#REF!</definedName>
    <definedName name="Hedge" localSheetId="1">#REF!</definedName>
    <definedName name="Hedge" localSheetId="3">#REF!</definedName>
    <definedName name="Hedge" localSheetId="9">#REF!</definedName>
    <definedName name="Hedge">#REF!</definedName>
    <definedName name="hedge_07" localSheetId="20">#REF!</definedName>
    <definedName name="hedge_07" localSheetId="1">#REF!</definedName>
    <definedName name="hedge_07" localSheetId="3">#REF!</definedName>
    <definedName name="hedge_07" localSheetId="9">#REF!</definedName>
    <definedName name="hedge_07">#REF!</definedName>
    <definedName name="hedge_08" localSheetId="20">#REF!</definedName>
    <definedName name="hedge_08" localSheetId="1">#REF!</definedName>
    <definedName name="hedge_08" localSheetId="3">#REF!</definedName>
    <definedName name="hedge_08" localSheetId="9">#REF!</definedName>
    <definedName name="hedge_08">#REF!</definedName>
    <definedName name="hefjwdfjk" localSheetId="20">'[5]wybrane dane finansowe 1'!#REF!</definedName>
    <definedName name="hefjwdfjk" localSheetId="1">'[5]wybrane dane finansowe 1'!#REF!</definedName>
    <definedName name="hefjwdfjk" localSheetId="3">'[5]wybrane dane finansowe 1'!#REF!</definedName>
    <definedName name="hefjwdfjk" localSheetId="9">'[5]wybrane dane finansowe 1'!#REF!</definedName>
    <definedName name="hefjwdfjk" localSheetId="15">'[5]wybrane dane finansowe 1'!#REF!</definedName>
    <definedName name="hefjwdfjk">'[5]wybrane dane finansowe 1'!#REF!</definedName>
    <definedName name="hh" localSheetId="1">BS!hh</definedName>
    <definedName name="hh" localSheetId="0">#N/A</definedName>
    <definedName name="hh" localSheetId="3">'Przychody prowizyjne'!hh</definedName>
    <definedName name="hh" localSheetId="15">#N/A</definedName>
    <definedName name="hh">BS!hh</definedName>
    <definedName name="hhh" localSheetId="1" hidden="1">{"'BZ SA P&amp;l (fORECAST)'!$A$1:$BR$26"}</definedName>
    <definedName name="hhh" localSheetId="0" hidden="1">{"'BZ SA P&amp;l (fORECAST)'!$A$1:$BR$26"}</definedName>
    <definedName name="hhh" localSheetId="3" hidden="1">{"'BZ SA P&amp;l (fORECAST)'!$A$1:$BR$26"}</definedName>
    <definedName name="hhh" localSheetId="15" hidden="1">{"'BZ SA P&amp;l (fORECAST)'!$A$1:$BR$26"}</definedName>
    <definedName name="hhh" hidden="1">{"'BZ SA P&amp;l (fORECAST)'!$A$1:$BR$26"}</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1">BS!hhhhh</definedName>
    <definedName name="hhhhh" localSheetId="0">#N/A</definedName>
    <definedName name="hhhhh" localSheetId="3">'Przychody prowizyjne'!hhhhh</definedName>
    <definedName name="hhhhh" localSheetId="15">#N/A</definedName>
    <definedName name="hhhhh">BS!hhhhh</definedName>
    <definedName name="hhhhhhh">#N/A</definedName>
    <definedName name="hjakha">#N/A</definedName>
    <definedName name="hjskaa" localSheetId="1" hidden="1">{"'BZ SA P&amp;l (fORECAST)'!$A$1:$BR$26"}</definedName>
    <definedName name="hjskaa" localSheetId="0" hidden="1">{"'BZ SA P&amp;l (fORECAST)'!$A$1:$BR$26"}</definedName>
    <definedName name="hjskaa" localSheetId="3" hidden="1">{"'BZ SA P&amp;l (fORECAST)'!$A$1:$BR$26"}</definedName>
    <definedName name="hjskaa" hidden="1">{"'BZ SA P&amp;l (fORECAST)'!$A$1:$BR$26"}</definedName>
    <definedName name="hjsufyufdfsfsf">#N/A</definedName>
    <definedName name="ho" localSheetId="20">#REF!</definedName>
    <definedName name="ho" localSheetId="1">#REF!</definedName>
    <definedName name="ho" localSheetId="3">#REF!</definedName>
    <definedName name="ho" localSheetId="9">#REF!</definedName>
    <definedName name="ho">#REF!</definedName>
    <definedName name="holidays">OFFSET([33]Holidays!$A$6,0,0,COUNT([33]Holidays!$A$6:$A$105),1)</definedName>
    <definedName name="HTML_CodePage" hidden="1">1250</definedName>
    <definedName name="HTML_Control" localSheetId="1" hidden="1">{"'BZ SA P&amp;l (fORECAST)'!$A$1:$BR$26"}</definedName>
    <definedName name="HTML_Control" localSheetId="0" hidden="1">{"'BZ SA P&amp;l (fORECAST)'!$A$1:$BR$26"}</definedName>
    <definedName name="HTML_Control" localSheetId="3" hidden="1">{"'BZ SA P&amp;l (fORECAST)'!$A$1:$BR$26"}</definedName>
    <definedName name="HTML_Control" localSheetId="15"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0">#REF!</definedName>
    <definedName name="hy" localSheetId="1">#REF!</definedName>
    <definedName name="hy" localSheetId="3">#REF!</definedName>
    <definedName name="hy" localSheetId="9">#REF!</definedName>
    <definedName name="hy">#REF!</definedName>
    <definedName name="HypDateTimeFormat">"mm/dd/yy HH:MM AM/PM"</definedName>
    <definedName name="HypIntgFormat">"###0"</definedName>
    <definedName name="HypRealFormat">"#,##0.#####"</definedName>
    <definedName name="hyukj" localSheetId="20">#REF!</definedName>
    <definedName name="hyukj" localSheetId="1">#REF!</definedName>
    <definedName name="hyukj" localSheetId="3">#REF!</definedName>
    <definedName name="hyukj" localSheetId="9">#REF!</definedName>
    <definedName name="hyukj">#REF!</definedName>
    <definedName name="HZ_indeks" localSheetId="1" hidden="1">{"Bilans płatniczy narastająco",#N/A,TRUE,"Bilans płatniczy narastająco"}</definedName>
    <definedName name="HZ_indeks" localSheetId="0" hidden="1">{"Bilans płatniczy narastająco",#N/A,TRUE,"Bilans płatniczy narastająco"}</definedName>
    <definedName name="HZ_indeks" localSheetId="3" hidden="1">{"Bilans płatniczy narastająco",#N/A,TRUE,"Bilans płatniczy narastająco"}</definedName>
    <definedName name="HZ_indeks" localSheetId="15" hidden="1">{"Bilans płatniczy narastająco",#N/A,TRUE,"Bilans płatniczy narastająco"}</definedName>
    <definedName name="HZ_indeks" hidden="1">{"Bilans płatniczy narastająco",#N/A,TRUE,"Bilans płatniczy narastająco"}</definedName>
    <definedName name="IAF06_2007" localSheetId="20">#REF!</definedName>
    <definedName name="IAF06_2007" localSheetId="1">#REF!</definedName>
    <definedName name="IAF06_2007" localSheetId="3">#REF!</definedName>
    <definedName name="IAF06_2007" localSheetId="9">#REF!</definedName>
    <definedName name="IAF06_2007">#REF!</definedName>
    <definedName name="IAF2006_2" localSheetId="20">#REF!</definedName>
    <definedName name="IAF2006_2" localSheetId="1">#REF!</definedName>
    <definedName name="IAF2006_2" localSheetId="3">#REF!</definedName>
    <definedName name="IAF2006_2" localSheetId="9">#REF!</definedName>
    <definedName name="IAF2006_2">#REF!</definedName>
    <definedName name="IBNR" localSheetId="20">#REF!</definedName>
    <definedName name="IBNR" localSheetId="1">#REF!</definedName>
    <definedName name="IBNR" localSheetId="3">#REF!</definedName>
    <definedName name="IBNR" localSheetId="9">#REF!</definedName>
    <definedName name="IBNR">#REF!</definedName>
    <definedName name="ICBS" localSheetId="20">#REF!</definedName>
    <definedName name="ICBS" localSheetId="1">#REF!</definedName>
    <definedName name="ICBS" localSheetId="3">#REF!</definedName>
    <definedName name="ICBS" localSheetId="9">#REF!</definedName>
    <definedName name="ICBS">#REF!</definedName>
    <definedName name="ID" localSheetId="20">#REF!</definedName>
    <definedName name="ID" localSheetId="1">#REF!</definedName>
    <definedName name="ID" localSheetId="3">#REF!</definedName>
    <definedName name="ID" localSheetId="9">#REF!</definedName>
    <definedName name="ID" localSheetId="15">#REF!</definedName>
    <definedName name="ID">#REF!</definedName>
    <definedName name="ID_XBRL" localSheetId="20">#REF!</definedName>
    <definedName name="ID_XBRL" localSheetId="1">#REF!</definedName>
    <definedName name="ID_XBRL" localSheetId="3">#REF!</definedName>
    <definedName name="ID_XBRL" localSheetId="9">#REF!</definedName>
    <definedName name="ID_XBRL" localSheetId="15">#REF!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0">'[30]wybrane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0">'[30]wybrane dane finansowe 1'!#REF!</definedName>
    <definedName name="iiiiiiiiiiiiiiiiiiiiiiiiiiiiiiiiiiiiiiiiiiiiiiiiiiiiiiiiiiiiiiiiiiiiiiii" localSheetId="3">'[30]wybrane dane finansowe 1'!#REF!</definedName>
    <definedName name="iiiiiiiiiiiiiiiiiiiiiiiiiiiiiiiiiiiiiiiiiiiiiiiiiiiiiiiiiiiiiiiiiiiiiiii" localSheetId="9">'[30]wybrane dane finansowe 1'!#REF!</definedName>
    <definedName name="iiiiiiiiiiiiiiiiiiiiiiiiiiiiiiiiiiiiiiiiiiiiiiiiiiiiiiiiiiiiiiiiiiiiiiii" localSheetId="15">'[31]wybrane dane finansowe 1'!#REF!</definedName>
    <definedName name="iiiiiiiiiiiiiiiiiiiiiiiiiiiiiiiiiiiiiiiiiiiiiiiiiiiiiiiiiiiiiiiiiiiiiiii">'[30]wybrane dane finansowe 1'!#REF!</definedName>
    <definedName name="Industry" localSheetId="20">#REF!</definedName>
    <definedName name="Industry" localSheetId="1">#REF!</definedName>
    <definedName name="Industry" localSheetId="3">#REF!</definedName>
    <definedName name="Industry" localSheetId="9">#REF!</definedName>
    <definedName name="Industry" localSheetId="15">#REF!</definedName>
    <definedName name="Industry">#REF!</definedName>
    <definedName name="inf" localSheetId="20">#REF!</definedName>
    <definedName name="inf" localSheetId="1">#REF!</definedName>
    <definedName name="inf" localSheetId="3">#REF!</definedName>
    <definedName name="inf" localSheetId="9">#REF!</definedName>
    <definedName name="inf">#REF!</definedName>
    <definedName name="inf_2" localSheetId="20">#REF!</definedName>
    <definedName name="inf_2" localSheetId="1">#REF!</definedName>
    <definedName name="inf_2" localSheetId="3">#REF!</definedName>
    <definedName name="inf_2" localSheetId="9">#REF!</definedName>
    <definedName name="inf_2">#REF!</definedName>
    <definedName name="Informacja_dodatkowa07" localSheetId="20">#REF!</definedName>
    <definedName name="Informacja_dodatkowa07" localSheetId="1">#REF!</definedName>
    <definedName name="Informacja_dodatkowa07" localSheetId="3">#REF!</definedName>
    <definedName name="Informacja_dodatkowa07" localSheetId="9">#REF!</definedName>
    <definedName name="Informacja_dodatkowa07" localSheetId="15">#REF!</definedName>
    <definedName name="Informacja_dodatkowa07">#REF!</definedName>
    <definedName name="Informacja_dodatkowa08" localSheetId="20">#REF!</definedName>
    <definedName name="Informacja_dodatkowa08" localSheetId="1">#REF!</definedName>
    <definedName name="Informacja_dodatkowa08" localSheetId="3">#REF!</definedName>
    <definedName name="Informacja_dodatkowa08" localSheetId="9">#REF!</definedName>
    <definedName name="Informacja_dodatkowa08" localSheetId="15">#REF!</definedName>
    <definedName name="Informacja_dodatkowa08">#REF!</definedName>
    <definedName name="Investments_in_associates_12_2007" localSheetId="20">#REF!</definedName>
    <definedName name="Investments_in_associates_12_2007" localSheetId="1">#REF!</definedName>
    <definedName name="Investments_in_associates_12_2007" localSheetId="3">#REF!</definedName>
    <definedName name="Investments_in_associates_12_2007" localSheetId="9">#REF!</definedName>
    <definedName name="Investments_in_associates_12_2007">#REF!</definedName>
    <definedName name="Investments_in_associates_12_2008" localSheetId="20">#REF!</definedName>
    <definedName name="Investments_in_associates_12_2008" localSheetId="1">#REF!</definedName>
    <definedName name="Investments_in_associates_12_2008" localSheetId="3">#REF!</definedName>
    <definedName name="Investments_in_associates_12_2008" localSheetId="9">#REF!</definedName>
    <definedName name="Investments_in_associates_12_2008">#REF!</definedName>
    <definedName name="Inwestycje_w_podmioty" localSheetId="20">#REF!</definedName>
    <definedName name="Inwestycje_w_podmioty" localSheetId="1">#REF!</definedName>
    <definedName name="Inwestycje_w_podmioty" localSheetId="3">#REF!</definedName>
    <definedName name="Inwestycje_w_podmioty" localSheetId="9">#REF!</definedName>
    <definedName name="Inwestycje_w_podmioty" localSheetId="15">#REF!</definedName>
    <definedName name="Inwestycje_w_podmioty">#REF!</definedName>
    <definedName name="Inwestycyjne_aktywa_finansowe" localSheetId="20">#REF!</definedName>
    <definedName name="Inwestycyjne_aktywa_finansowe" localSheetId="1">#REF!</definedName>
    <definedName name="Inwestycyjne_aktywa_finansowe" localSheetId="3">#REF!</definedName>
    <definedName name="Inwestycyjne_aktywa_finansowe" localSheetId="9">#REF!</definedName>
    <definedName name="Inwestycyjne_aktywa_finansowe" localSheetId="15">#REF!</definedName>
    <definedName name="Inwestycyjne_aktywa_finansowe">#REF!</definedName>
    <definedName name="IRS_dt" localSheetId="20">#REF!</definedName>
    <definedName name="IRS_dt" localSheetId="1">#REF!</definedName>
    <definedName name="IRS_dt" localSheetId="3">#REF!</definedName>
    <definedName name="IRS_dt" localSheetId="9">#REF!</definedName>
    <definedName name="IRS_dt">#REF!</definedName>
    <definedName name="IRS_dw" localSheetId="20">#REF!</definedName>
    <definedName name="IRS_dw" localSheetId="1">#REF!</definedName>
    <definedName name="IRS_dw" localSheetId="3">#REF!</definedName>
    <definedName name="IRS_dw" localSheetId="9">#REF!</definedName>
    <definedName name="IRS_dw">#REF!</definedName>
    <definedName name="IV_1" localSheetId="20">#REF!</definedName>
    <definedName name="IV_1" localSheetId="1">#REF!</definedName>
    <definedName name="IV_1" localSheetId="3">#REF!</definedName>
    <definedName name="IV_1" localSheetId="9">#REF!</definedName>
    <definedName name="IV_1">#REF!</definedName>
    <definedName name="IV_2" localSheetId="20">#REF!</definedName>
    <definedName name="IV_2" localSheetId="1">#REF!</definedName>
    <definedName name="IV_2" localSheetId="3">#REF!</definedName>
    <definedName name="IV_2" localSheetId="9">#REF!</definedName>
    <definedName name="IV_2" localSheetId="15">#REF!</definedName>
    <definedName name="IV_2">#REF!</definedName>
    <definedName name="IX.2005">#N/A</definedName>
    <definedName name="jakikredyt">[21]nazwy!$E$1:$E$13</definedName>
    <definedName name="jakikredyt3">[40]nazwy!$E$1:$E$15</definedName>
    <definedName name="JanuaryL" localSheetId="20">#REF!</definedName>
    <definedName name="JanuaryL" localSheetId="1">#REF!</definedName>
    <definedName name="JanuaryL" localSheetId="3">#REF!</definedName>
    <definedName name="JanuaryL" localSheetId="9">#REF!</definedName>
    <definedName name="JanuaryL">#REF!</definedName>
    <definedName name="JedenRadekPodSestavou" localSheetId="20">#REF!</definedName>
    <definedName name="JedenRadekPodSestavou" localSheetId="1">#REF!</definedName>
    <definedName name="JedenRadekPodSestavou" localSheetId="3">#REF!</definedName>
    <definedName name="JedenRadekPodSestavou" localSheetId="9">#REF!</definedName>
    <definedName name="JedenRadekPodSestavou">#REF!</definedName>
    <definedName name="JedenRadekPodSestavou_11" localSheetId="20">#REF!</definedName>
    <definedName name="JedenRadekPodSestavou_11" localSheetId="1">#REF!</definedName>
    <definedName name="JedenRadekPodSestavou_11" localSheetId="3">#REF!</definedName>
    <definedName name="JedenRadekPodSestavou_11" localSheetId="9">#REF!</definedName>
    <definedName name="JedenRadekPodSestavou_11">#REF!</definedName>
    <definedName name="JedenRadekPodSestavou_2" localSheetId="20">#REF!</definedName>
    <definedName name="JedenRadekPodSestavou_2" localSheetId="1">#REF!</definedName>
    <definedName name="JedenRadekPodSestavou_2" localSheetId="3">#REF!</definedName>
    <definedName name="JedenRadekPodSestavou_2" localSheetId="9">#REF!</definedName>
    <definedName name="JedenRadekPodSestavou_2">#REF!</definedName>
    <definedName name="JedenRadekPodSestavou_28" localSheetId="20">#REF!</definedName>
    <definedName name="JedenRadekPodSestavou_28" localSheetId="1">#REF!</definedName>
    <definedName name="JedenRadekPodSestavou_28" localSheetId="3">#REF!</definedName>
    <definedName name="JedenRadekPodSestavou_28" localSheetId="9">#REF!</definedName>
    <definedName name="JedenRadekPodSestavou_28">#REF!</definedName>
    <definedName name="JedenRadekVedleSestavy" localSheetId="20">#REF!</definedName>
    <definedName name="JedenRadekVedleSestavy" localSheetId="1">#REF!</definedName>
    <definedName name="JedenRadekVedleSestavy" localSheetId="3">#REF!</definedName>
    <definedName name="JedenRadekVedleSestavy" localSheetId="9">#REF!</definedName>
    <definedName name="JedenRadekVedleSestavy">#REF!</definedName>
    <definedName name="JedenRadekVedleSestavy_11" localSheetId="20">#REF!</definedName>
    <definedName name="JedenRadekVedleSestavy_11" localSheetId="1">#REF!</definedName>
    <definedName name="JedenRadekVedleSestavy_11" localSheetId="3">#REF!</definedName>
    <definedName name="JedenRadekVedleSestavy_11" localSheetId="9">#REF!</definedName>
    <definedName name="JedenRadekVedleSestavy_11">#REF!</definedName>
    <definedName name="JedenRadekVedleSestavy_2" localSheetId="20">#REF!</definedName>
    <definedName name="JedenRadekVedleSestavy_2" localSheetId="1">#REF!</definedName>
    <definedName name="JedenRadekVedleSestavy_2" localSheetId="3">#REF!</definedName>
    <definedName name="JedenRadekVedleSestavy_2" localSheetId="9">#REF!</definedName>
    <definedName name="JedenRadekVedleSestavy_2">#REF!</definedName>
    <definedName name="JedenRadekVedleSestavy_28" localSheetId="20">#REF!</definedName>
    <definedName name="JedenRadekVedleSestavy_28" localSheetId="1">#REF!</definedName>
    <definedName name="JedenRadekVedleSestavy_28" localSheetId="3">#REF!</definedName>
    <definedName name="JedenRadekVedleSestavy_28" localSheetId="9">#REF!</definedName>
    <definedName name="JedenRadekVedleSestavy_28">#REF!</definedName>
    <definedName name="jednostka_raportująca" localSheetId="15">[41]lista!$B$2:$B$3</definedName>
    <definedName name="jednostka_raportująca">[41]lista!$B$2:$B$3</definedName>
    <definedName name="jhskhsfsfsf" localSheetId="1" hidden="1">{"Bilans płatniczy narastająco",#N/A,TRUE,"Bilans płatniczy narastająco"}</definedName>
    <definedName name="jhskhsfsfsf" localSheetId="0" hidden="1">{"Bilans płatniczy narastająco",#N/A,TRUE,"Bilans płatniczy narastająco"}</definedName>
    <definedName name="jhskhsfsfsf" localSheetId="3" hidden="1">{"Bilans płatniczy narastająco",#N/A,TRUE,"Bilans płatniczy narastająco"}</definedName>
    <definedName name="jhskhsfsfsf" hidden="1">{"Bilans płatniczy narastająco",#N/A,TRUE,"Bilans płatniczy narastająco"}</definedName>
    <definedName name="JI" localSheetId="1" hidden="1">{"'BZ SA P&amp;l (fORECAST)'!$A$1:$BR$26"}</definedName>
    <definedName name="JI" localSheetId="0" hidden="1">{"'BZ SA P&amp;l (fORECAST)'!$A$1:$BR$26"}</definedName>
    <definedName name="JI" localSheetId="3" hidden="1">{"'BZ SA P&amp;l (fORECAST)'!$A$1:$BR$26"}</definedName>
    <definedName name="JI" localSheetId="15" hidden="1">{"'BZ SA P&amp;l (fORECAST)'!$A$1:$BR$26"}</definedName>
    <definedName name="JI" hidden="1">{"'BZ SA P&amp;l (fORECAST)'!$A$1:$BR$26"}</definedName>
    <definedName name="JJ">#N/A</definedName>
    <definedName name="jjj" localSheetId="1" hidden="1">{"'BZ SA P&amp;l (fORECAST)'!$A$1:$BR$26"}</definedName>
    <definedName name="jjj" localSheetId="0" hidden="1">{"'BZ SA P&amp;l (fORECAST)'!$A$1:$BR$26"}</definedName>
    <definedName name="jjj" localSheetId="3" hidden="1">{"'BZ SA P&amp;l (fORECAST)'!$A$1:$BR$26"}</definedName>
    <definedName name="jjj" localSheetId="15" hidden="1">{"'BZ SA P&amp;l (fORECAST)'!$A$1:$BR$26"}</definedName>
    <definedName name="jjj" hidden="1">{"'BZ SA P&amp;l (fORECAST)'!$A$1:$BR$26"}</definedName>
    <definedName name="jjjj" localSheetId="1" hidden="1">{"'BZ SA P&amp;l (fORECAST)'!$A$1:$BR$26"}</definedName>
    <definedName name="jjjj" localSheetId="0" hidden="1">{"'BZ SA P&amp;l (fORECAST)'!$A$1:$BR$26"}</definedName>
    <definedName name="jjjj" localSheetId="3" hidden="1">{"'BZ SA P&amp;l (fORECAST)'!$A$1:$BR$26"}</definedName>
    <definedName name="jjjj" localSheetId="15" hidden="1">{"'BZ SA P&amp;l (fORECAST)'!$A$1:$BR$26"}</definedName>
    <definedName name="jjjj" hidden="1">{"'BZ SA P&amp;l (fORECAST)'!$A$1:$BR$26"}</definedName>
    <definedName name="jjjjjj" localSheetId="1" hidden="1">{"'BZ SA P&amp;l (fORECAST)'!$A$1:$BR$26"}</definedName>
    <definedName name="jjjjjj" localSheetId="0" hidden="1">{"'BZ SA P&amp;l (fORECAST)'!$A$1:$BR$26"}</definedName>
    <definedName name="jjjjjj" localSheetId="3" hidden="1">{"'BZ SA P&amp;l (fORECAST)'!$A$1:$BR$26"}</definedName>
    <definedName name="jjjjjj" localSheetId="15" hidden="1">{"'BZ SA P&amp;l (fORECAST)'!$A$1:$BR$26"}</definedName>
    <definedName name="jjjjjj" hidden="1">{"'BZ SA P&amp;l (fORECAST)'!$A$1:$BR$26"}</definedName>
    <definedName name="jjjjjjj" localSheetId="1" hidden="1">{"'BZ SA P&amp;l (fORECAST)'!$A$1:$BR$26"}</definedName>
    <definedName name="jjjjjjj" localSheetId="0" hidden="1">{"'BZ SA P&amp;l (fORECAST)'!$A$1:$BR$26"}</definedName>
    <definedName name="jjjjjjj" localSheetId="3" hidden="1">{"'BZ SA P&amp;l (fORECAST)'!$A$1:$BR$26"}</definedName>
    <definedName name="jjjjjjj" localSheetId="15" hidden="1">{"'BZ SA P&amp;l (fORECAST)'!$A$1:$BR$26"}</definedName>
    <definedName name="jjjjjjj" hidden="1">{"'BZ SA P&amp;l (fORECAST)'!$A$1:$BR$26"}</definedName>
    <definedName name="jkhgjhj" localSheetId="1" hidden="1">{"'BZ SA P&amp;l (fORECAST)'!$A$1:$BR$26"}</definedName>
    <definedName name="jkhgjhj" localSheetId="0" hidden="1">{"'BZ SA P&amp;l (fORECAST)'!$A$1:$BR$26"}</definedName>
    <definedName name="jkhgjhj" localSheetId="3" hidden="1">{"'BZ SA P&amp;l (fORECAST)'!$A$1:$BR$26"}</definedName>
    <definedName name="jkhgjhj" localSheetId="15" hidden="1">{"'BZ SA P&amp;l (fORECAST)'!$A$1:$BR$26"}</definedName>
    <definedName name="jkhgjhj" hidden="1">{"'BZ SA P&amp;l (fORECAST)'!$A$1:$BR$26"}</definedName>
    <definedName name="jkhjkhjk" localSheetId="1" hidden="1">{"'BZ SA P&amp;l (fORECAST)'!$A$1:$BR$26"}</definedName>
    <definedName name="jkhjkhjk" localSheetId="0" hidden="1">{"'BZ SA P&amp;l (fORECAST)'!$A$1:$BR$26"}</definedName>
    <definedName name="jkhjkhjk" localSheetId="3" hidden="1">{"'BZ SA P&amp;l (fORECAST)'!$A$1:$BR$26"}</definedName>
    <definedName name="jkhjkhjk" localSheetId="15" hidden="1">{"'BZ SA P&amp;l (fORECAST)'!$A$1:$BR$26"}</definedName>
    <definedName name="jkhjkhjk" hidden="1">{"'BZ SA P&amp;l (fORECAST)'!$A$1:$BR$26"}</definedName>
    <definedName name="jkm" localSheetId="1" hidden="1">{"'BZ SA P&amp;l (fORECAST)'!$A$1:$BR$26"}</definedName>
    <definedName name="jkm" localSheetId="0" hidden="1">{"'BZ SA P&amp;l (fORECAST)'!$A$1:$BR$26"}</definedName>
    <definedName name="jkm" localSheetId="3" hidden="1">{"'BZ SA P&amp;l (fORECAST)'!$A$1:$BR$26"}</definedName>
    <definedName name="jkm" localSheetId="15" hidden="1">{"'BZ SA P&amp;l (fORECAST)'!$A$1:$BR$26"}</definedName>
    <definedName name="jkm" hidden="1">{"'BZ SA P&amp;l (fORECAST)'!$A$1:$BR$26"}</definedName>
    <definedName name="jksksskss" localSheetId="1" hidden="1">{"'BZ SA P&amp;l (fORECAST)'!$A$1:$BR$26"}</definedName>
    <definedName name="jksksskss" localSheetId="0" hidden="1">{"'BZ SA P&amp;l (fORECAST)'!$A$1:$BR$26"}</definedName>
    <definedName name="jksksskss" localSheetId="3" hidden="1">{"'BZ SA P&amp;l (fORECAST)'!$A$1:$BR$26"}</definedName>
    <definedName name="jksksskss" hidden="1">{"'BZ SA P&amp;l (fORECAST)'!$A$1:$BR$26"}</definedName>
    <definedName name="JPYPLN" localSheetId="20">#REF!</definedName>
    <definedName name="JPYPLN" localSheetId="1">#REF!</definedName>
    <definedName name="JPYPLN" localSheetId="3">#REF!</definedName>
    <definedName name="JPYPLN" localSheetId="9">#REF!</definedName>
    <definedName name="JPYPLN">#REF!</definedName>
    <definedName name="JPYPLN1M" localSheetId="20">#REF!</definedName>
    <definedName name="JPYPLN1M" localSheetId="1">#REF!</definedName>
    <definedName name="JPYPLN1M" localSheetId="3">#REF!</definedName>
    <definedName name="JPYPLN1M" localSheetId="9">#REF!</definedName>
    <definedName name="JPYPLN1M">#REF!</definedName>
    <definedName name="jshhdgsud">#N/A</definedName>
    <definedName name="JulyFC" localSheetId="20">#REF!</definedName>
    <definedName name="JulyFC" localSheetId="1">#REF!</definedName>
    <definedName name="JulyFC" localSheetId="3">#REF!</definedName>
    <definedName name="JulyFC" localSheetId="9">#REF!</definedName>
    <definedName name="JulyFC">#REF!</definedName>
    <definedName name="JulyIC" localSheetId="20">#REF!</definedName>
    <definedName name="JulyIC" localSheetId="1">#REF!</definedName>
    <definedName name="JulyIC" localSheetId="3">#REF!</definedName>
    <definedName name="JulyIC" localSheetId="9">#REF!</definedName>
    <definedName name="JulyIC">#REF!</definedName>
    <definedName name="JulyII" localSheetId="20">#REF!</definedName>
    <definedName name="JulyII" localSheetId="1">#REF!</definedName>
    <definedName name="JulyII" localSheetId="3">#REF!</definedName>
    <definedName name="JulyII" localSheetId="9">#REF!</definedName>
    <definedName name="JulyII">#REF!</definedName>
    <definedName name="JulyL" localSheetId="20">#REF!</definedName>
    <definedName name="JulyL" localSheetId="1">#REF!</definedName>
    <definedName name="JulyL" localSheetId="3">#REF!</definedName>
    <definedName name="JulyL" localSheetId="9">#REF!</definedName>
    <definedName name="JulyL">#REF!</definedName>
    <definedName name="Jun_2003" localSheetId="20">#REF!</definedName>
    <definedName name="Jun_2003" localSheetId="1">#REF!</definedName>
    <definedName name="Jun_2003" localSheetId="3">#REF!</definedName>
    <definedName name="Jun_2003" localSheetId="9">#REF!</definedName>
    <definedName name="Jun_2003">#REF!</definedName>
    <definedName name="JuneL" localSheetId="20">#REF!</definedName>
    <definedName name="JuneL" localSheetId="1">#REF!</definedName>
    <definedName name="JuneL" localSheetId="3">#REF!</definedName>
    <definedName name="JuneL" localSheetId="9">#REF!</definedName>
    <definedName name="JuneL">#REF!</definedName>
    <definedName name="K_11" localSheetId="20">#REF!</definedName>
    <definedName name="K_11" localSheetId="1">#REF!</definedName>
    <definedName name="K_11" localSheetId="3">#REF!</definedName>
    <definedName name="K_11" localSheetId="9">#REF!</definedName>
    <definedName name="K_11" localSheetId="15">#REF!</definedName>
    <definedName name="K_11">#REF!</definedName>
    <definedName name="K_11_1" localSheetId="20">#REF!</definedName>
    <definedName name="K_11_1" localSheetId="1">#REF!</definedName>
    <definedName name="K_11_1" localSheetId="3">#REF!</definedName>
    <definedName name="K_11_1" localSheetId="9">#REF!</definedName>
    <definedName name="K_11_1" localSheetId="15">#REF!</definedName>
    <definedName name="K_11_1">#REF!</definedName>
    <definedName name="K_11_2" localSheetId="20">#REF!</definedName>
    <definedName name="K_11_2" localSheetId="1">#REF!</definedName>
    <definedName name="K_11_2" localSheetId="3">#REF!</definedName>
    <definedName name="K_11_2" localSheetId="9">#REF!</definedName>
    <definedName name="K_11_2" localSheetId="15">#REF!</definedName>
    <definedName name="K_11_2">#REF!</definedName>
    <definedName name="K_310305" localSheetId="20">#REF!</definedName>
    <definedName name="K_310305" localSheetId="1">#REF!</definedName>
    <definedName name="K_310305" localSheetId="3">#REF!</definedName>
    <definedName name="K_310305" localSheetId="9">#REF!</definedName>
    <definedName name="K_310305" localSheetId="15">#REF!</definedName>
    <definedName name="K_310305">#REF!</definedName>
    <definedName name="K_310306" localSheetId="20">#REF!</definedName>
    <definedName name="K_310306" localSheetId="1">#REF!</definedName>
    <definedName name="K_310306" localSheetId="3">#REF!</definedName>
    <definedName name="K_310306" localSheetId="9">#REF!</definedName>
    <definedName name="K_310306" localSheetId="15">#REF!</definedName>
    <definedName name="K_310306">#REF!</definedName>
    <definedName name="K_311204" localSheetId="20">#REF!</definedName>
    <definedName name="K_311204" localSheetId="1">#REF!</definedName>
    <definedName name="K_311204" localSheetId="3">#REF!</definedName>
    <definedName name="K_311204" localSheetId="9">#REF!</definedName>
    <definedName name="K_311204" localSheetId="15">#REF!</definedName>
    <definedName name="K_311204">#REF!</definedName>
    <definedName name="K_311205" localSheetId="20">#REF!</definedName>
    <definedName name="K_311205" localSheetId="1">#REF!</definedName>
    <definedName name="K_311205" localSheetId="3">#REF!</definedName>
    <definedName name="K_311205" localSheetId="9">#REF!</definedName>
    <definedName name="K_311205" localSheetId="15">#REF!</definedName>
    <definedName name="K_311205">#REF!</definedName>
    <definedName name="K_N42">'[42]Kapitały (2)'!$A$4:$F$18</definedName>
    <definedName name="K_N43">'[42]Kapitały (2)'!$A$21:$C$65</definedName>
    <definedName name="K_N44">'[42]Kapitały (2)'!$A$68:$B$78</definedName>
    <definedName name="K_PF" localSheetId="20">[43]Kapitały!#REF!</definedName>
    <definedName name="K_PF" localSheetId="1">[43]Kapitały!#REF!</definedName>
    <definedName name="K_PF" localSheetId="4">[43]Kapitały!#REF!</definedName>
    <definedName name="K_PF" localSheetId="0">[43]Kapitały!#REF!</definedName>
    <definedName name="K_PF" localSheetId="3">[43]Kapitały!#REF!</definedName>
    <definedName name="K_PF" localSheetId="9">[43]Kapitały!#REF!</definedName>
    <definedName name="K_PF" localSheetId="15">[43]Kapitały!#REF!</definedName>
    <definedName name="K_PF">[43]Kapitały!#REF!</definedName>
    <definedName name="kap_skons2" localSheetId="20">'[18]kapitaly skons'!#REF!</definedName>
    <definedName name="kap_skons2" localSheetId="1">'[18]kapitaly skons'!#REF!</definedName>
    <definedName name="kap_skons2" localSheetId="4">'[18]kapitaly skons'!#REF!</definedName>
    <definedName name="kap_skons2" localSheetId="3">'[18]kapitaly skons'!#REF!</definedName>
    <definedName name="kap_skons2" localSheetId="9">'[18]kapitaly skons'!#REF!</definedName>
    <definedName name="kap_skons2" localSheetId="15">'[18]kapitaly skons'!#REF!</definedName>
    <definedName name="kap_skons2">'[18]kapitaly skons'!#REF!</definedName>
    <definedName name="Kapiatły_skons" localSheetId="20">#REF!</definedName>
    <definedName name="Kapiatły_skons" localSheetId="1">#REF!</definedName>
    <definedName name="Kapiatły_skons" localSheetId="3">#REF!</definedName>
    <definedName name="Kapiatły_skons" localSheetId="9">#REF!</definedName>
    <definedName name="Kapiatły_skons" localSheetId="15">#REF!</definedName>
    <definedName name="Kapiatły_skons">#REF!</definedName>
    <definedName name="kapitaly_0607" localSheetId="20">#REF!</definedName>
    <definedName name="kapitaly_0607" localSheetId="1">#REF!</definedName>
    <definedName name="kapitaly_0607" localSheetId="3">#REF!</definedName>
    <definedName name="kapitaly_0607" localSheetId="9">#REF!</definedName>
    <definedName name="kapitaly_0607">#REF!</definedName>
    <definedName name="kapitaly_0608" localSheetId="20">#REF!</definedName>
    <definedName name="kapitaly_0608" localSheetId="1">#REF!</definedName>
    <definedName name="kapitaly_0608" localSheetId="3">#REF!</definedName>
    <definedName name="kapitaly_0608" localSheetId="9">#REF!</definedName>
    <definedName name="kapitaly_0608">#REF!</definedName>
    <definedName name="kapitaly_1207" localSheetId="20">#REF!</definedName>
    <definedName name="kapitaly_1207" localSheetId="1">#REF!</definedName>
    <definedName name="kapitaly_1207" localSheetId="3">#REF!</definedName>
    <definedName name="kapitaly_1207" localSheetId="9">#REF!</definedName>
    <definedName name="kapitaly_1207">#REF!</definedName>
    <definedName name="kapitały_skons0608" localSheetId="20">'[18]kapitaly skons'!#REF!</definedName>
    <definedName name="kapitały_skons0608" localSheetId="1">'[18]kapitaly skons'!#REF!</definedName>
    <definedName name="kapitały_skons0608" localSheetId="4">'[18]kapitaly skons'!#REF!</definedName>
    <definedName name="kapitały_skons0608" localSheetId="3">'[18]kapitaly skons'!#REF!</definedName>
    <definedName name="kapitały_skons0608" localSheetId="9">'[18]kapitaly skons'!#REF!</definedName>
    <definedName name="kapitały_skons0608" localSheetId="15">'[18]kapitaly skons'!#REF!</definedName>
    <definedName name="kapitały_skons0608">'[18]kapitaly skons'!#REF!</definedName>
    <definedName name="kk">#N/A</definedName>
    <definedName name="kkkkkkkk">[2]!kkkkkkkk</definedName>
    <definedName name="KL_WSK_ROK" localSheetId="20">#REF!</definedName>
    <definedName name="KL_WSK_ROK" localSheetId="1">#REF!</definedName>
    <definedName name="KL_WSK_ROK" localSheetId="3">#REF!</definedName>
    <definedName name="KL_WSK_ROK" localSheetId="9">#REF!</definedName>
    <definedName name="KL_WSK_ROK" localSheetId="15">#REF!</definedName>
    <definedName name="KL_WSK_ROK">#REF!</definedName>
    <definedName name="Komentarz">[44]lista!$J$2:$J$100</definedName>
    <definedName name="koncentracja_branz0606" localSheetId="20">'[45]branże 2008'!#REF!</definedName>
    <definedName name="koncentracja_branz0606" localSheetId="1">'[45]branże 2008'!#REF!</definedName>
    <definedName name="koncentracja_branz0606" localSheetId="3">'[45]branże 2008'!#REF!</definedName>
    <definedName name="koncentracja_branz0606" localSheetId="9">'[45]branże 2008'!#REF!</definedName>
    <definedName name="koncentracja_branz0606">'[45]branże 2008'!#REF!</definedName>
    <definedName name="Koncentracja_geogr0606" localSheetId="20">'[45]regiony 06.08'!#REF!</definedName>
    <definedName name="Koncentracja_geogr0606" localSheetId="1">'[45]regiony 06.08'!#REF!</definedName>
    <definedName name="Koncentracja_geogr0606" localSheetId="3">'[45]regiony 06.08'!#REF!</definedName>
    <definedName name="Koncentracja_geogr0606" localSheetId="9">'[45]regiony 06.08'!#REF!</definedName>
    <definedName name="Koncentracja_geogr0606">'[45]regiony 06.08'!#REF!</definedName>
    <definedName name="koniec_FBN019_4" localSheetId="20">#REF!</definedName>
    <definedName name="koniec_FBN019_4" localSheetId="1">#REF!</definedName>
    <definedName name="koniec_FBN019_4" localSheetId="3">#REF!</definedName>
    <definedName name="koniec_FBN019_4" localSheetId="9">#REF!</definedName>
    <definedName name="koniec_FBN019_4">#REF!</definedName>
    <definedName name="koniec_FBN019_6" localSheetId="20">#REF!</definedName>
    <definedName name="koniec_FBN019_6" localSheetId="1">#REF!</definedName>
    <definedName name="koniec_FBN019_6" localSheetId="3">#REF!</definedName>
    <definedName name="koniec_FBN019_6" localSheetId="9">#REF!</definedName>
    <definedName name="koniec_FBN019_6">#REF!</definedName>
    <definedName name="koniec_FBN019_7" localSheetId="20">#REF!</definedName>
    <definedName name="koniec_FBN019_7" localSheetId="1">#REF!</definedName>
    <definedName name="koniec_FBN019_7" localSheetId="3">#REF!</definedName>
    <definedName name="koniec_FBN019_7" localSheetId="9">#REF!</definedName>
    <definedName name="koniec_FBN019_7">#REF!</definedName>
    <definedName name="koniec_FBN019_8" localSheetId="20">#REF!</definedName>
    <definedName name="koniec_FBN019_8" localSheetId="1">#REF!</definedName>
    <definedName name="koniec_FBN019_8" localSheetId="3">#REF!</definedName>
    <definedName name="koniec_FBN019_8" localSheetId="9">#REF!</definedName>
    <definedName name="koniec_FBN019_8">#REF!</definedName>
    <definedName name="koniec_FBN020_2" localSheetId="20">#REF!</definedName>
    <definedName name="koniec_FBN020_2" localSheetId="1">#REF!</definedName>
    <definedName name="koniec_FBN020_2" localSheetId="3">#REF!</definedName>
    <definedName name="koniec_FBN020_2" localSheetId="9">#REF!</definedName>
    <definedName name="koniec_FBN020_2">#REF!</definedName>
    <definedName name="koniec_FIN004A" localSheetId="20">'[34]FIN004A i 4B'!#REF!</definedName>
    <definedName name="koniec_FIN004A" localSheetId="1">'[34]FIN004A i 4B'!#REF!</definedName>
    <definedName name="koniec_FIN004A" localSheetId="3">'[34]FIN004A i 4B'!#REF!</definedName>
    <definedName name="koniec_FIN004A" localSheetId="9">'[34]FIN004A i 4B'!#REF!</definedName>
    <definedName name="koniec_FIN004A">'[34]FIN004A i 4B'!#REF!</definedName>
    <definedName name="koniec_FIN005_1" localSheetId="20">#REF!</definedName>
    <definedName name="koniec_FIN005_1" localSheetId="1">#REF!</definedName>
    <definedName name="koniec_FIN005_1" localSheetId="3">#REF!</definedName>
    <definedName name="koniec_FIN005_1" localSheetId="9">#REF!</definedName>
    <definedName name="koniec_FIN005_1">#REF!</definedName>
    <definedName name="KONSOL2000M" localSheetId="20">#REF!</definedName>
    <definedName name="KONSOL2000M" localSheetId="1">#REF!</definedName>
    <definedName name="KONSOL2000M" localSheetId="3">#REF!</definedName>
    <definedName name="KONSOL2000M" localSheetId="9">#REF!</definedName>
    <definedName name="KONSOL2000M">#REF!</definedName>
    <definedName name="KONSOL2000Y" localSheetId="20">#REF!</definedName>
    <definedName name="KONSOL2000Y" localSheetId="1">#REF!</definedName>
    <definedName name="KONSOL2000Y" localSheetId="3">#REF!</definedName>
    <definedName name="KONSOL2000Y" localSheetId="9">#REF!</definedName>
    <definedName name="KONSOL2000Y">#REF!</definedName>
    <definedName name="Kontrpartne" localSheetId="15">[46]lista!$B$2:$B$20</definedName>
    <definedName name="Kontrpartne">[46]lista!$B$2:$B$20</definedName>
    <definedName name="Kontrpartner" localSheetId="15">[22]lista!$B$2:$B$212</definedName>
    <definedName name="Kontrpartner">[22]lista!$B$2:$B$212</definedName>
    <definedName name="KOPIA" localSheetId="20">'[5]wybrane dane finansowe 1'!#REF!</definedName>
    <definedName name="KOPIA" localSheetId="1">'[5]wybrane dane finansowe 1'!#REF!</definedName>
    <definedName name="KOPIA" localSheetId="3">'[5]wybrane dane finansowe 1'!#REF!</definedName>
    <definedName name="KOPIA" localSheetId="9">'[5]wybrane dane finansowe 1'!#REF!</definedName>
    <definedName name="KOPIA" localSheetId="15">'[5]wybrane dane finansowe 1'!#REF!</definedName>
    <definedName name="KOPIA">'[5]wybrane dane finansowe 1'!#REF!</definedName>
    <definedName name="Koszty_działania_banku" localSheetId="20">#REF!</definedName>
    <definedName name="Koszty_działania_banku" localSheetId="1">#REF!</definedName>
    <definedName name="Koszty_działania_banku" localSheetId="3">#REF!</definedName>
    <definedName name="Koszty_działania_banku" localSheetId="9">#REF!</definedName>
    <definedName name="Koszty_działania_banku" localSheetId="15">#REF!</definedName>
    <definedName name="Koszty_działania_banku">#REF!</definedName>
    <definedName name="Koszty_pracownicze" localSheetId="20">#REF!</definedName>
    <definedName name="Koszty_pracownicze" localSheetId="1">#REF!</definedName>
    <definedName name="Koszty_pracownicze" localSheetId="3">#REF!</definedName>
    <definedName name="Koszty_pracownicze" localSheetId="9">#REF!</definedName>
    <definedName name="Koszty_pracownicze" localSheetId="15">#REF!</definedName>
    <definedName name="Koszty_pracownicze">#REF!</definedName>
    <definedName name="KS_062006" localSheetId="20">#REF!</definedName>
    <definedName name="KS_062006" localSheetId="1">#REF!</definedName>
    <definedName name="KS_062006" localSheetId="3">#REF!</definedName>
    <definedName name="KS_062006" localSheetId="9">#REF!</definedName>
    <definedName name="KS_062006">#REF!</definedName>
    <definedName name="KS_300905" localSheetId="20">#REF!</definedName>
    <definedName name="KS_300905" localSheetId="1">#REF!</definedName>
    <definedName name="KS_300905" localSheetId="3">#REF!</definedName>
    <definedName name="KS_300905" localSheetId="9">#REF!</definedName>
    <definedName name="KS_300905" localSheetId="15">#REF!</definedName>
    <definedName name="KS_300905">#REF!</definedName>
    <definedName name="KS_30092005" localSheetId="20">#REF!</definedName>
    <definedName name="KS_30092005" localSheetId="1">#REF!</definedName>
    <definedName name="KS_30092005" localSheetId="3">#REF!</definedName>
    <definedName name="KS_30092005" localSheetId="9">#REF!</definedName>
    <definedName name="KS_30092005" localSheetId="15">#REF!</definedName>
    <definedName name="KS_30092005">#REF!</definedName>
    <definedName name="KS_310305" localSheetId="20">#REF!</definedName>
    <definedName name="KS_310305" localSheetId="1">#REF!</definedName>
    <definedName name="KS_310305" localSheetId="3">#REF!</definedName>
    <definedName name="KS_310305" localSheetId="9">#REF!</definedName>
    <definedName name="KS_310305" localSheetId="15">#REF!</definedName>
    <definedName name="KS_310305">#REF!</definedName>
    <definedName name="KS_310306" localSheetId="20">#REF!</definedName>
    <definedName name="KS_310306" localSheetId="1">#REF!</definedName>
    <definedName name="KS_310306" localSheetId="3">#REF!</definedName>
    <definedName name="KS_310306" localSheetId="9">#REF!</definedName>
    <definedName name="KS_310306" localSheetId="15">#REF!</definedName>
    <definedName name="KS_310306">#REF!</definedName>
    <definedName name="KS_311204" localSheetId="20">#REF!</definedName>
    <definedName name="KS_311204" localSheetId="1">#REF!</definedName>
    <definedName name="KS_311204" localSheetId="3">#REF!</definedName>
    <definedName name="KS_311204" localSheetId="9">#REF!</definedName>
    <definedName name="KS_311204" localSheetId="15">#REF!</definedName>
    <definedName name="KS_311204">#REF!</definedName>
    <definedName name="KS_311205" localSheetId="20">#REF!</definedName>
    <definedName name="KS_311205" localSheetId="1">#REF!</definedName>
    <definedName name="KS_311205" localSheetId="3">#REF!</definedName>
    <definedName name="KS_311205" localSheetId="9">#REF!</definedName>
    <definedName name="KS_311205" localSheetId="15">#REF!</definedName>
    <definedName name="KS_311205">#REF!</definedName>
    <definedName name="KW_MB2004" localSheetId="20">#REF!</definedName>
    <definedName name="KW_MB2004" localSheetId="1">#REF!</definedName>
    <definedName name="KW_MB2004" localSheetId="3">#REF!</definedName>
    <definedName name="KW_MB2004" localSheetId="9">#REF!</definedName>
    <definedName name="KW_MB2004" localSheetId="15">#REF!</definedName>
    <definedName name="KW_MB2004">#REF!</definedName>
    <definedName name="kwiecień_bez_FIAT" localSheetId="1">BS!kwiecień_bez_FIAT</definedName>
    <definedName name="kwiecień_bez_FIAT" localSheetId="0">#N/A</definedName>
    <definedName name="kwiecień_bez_FIAT" localSheetId="3">'Przychody prowizyjne'!kwiecień_bez_FIAT</definedName>
    <definedName name="kwiecień_bez_FIAT" localSheetId="15">#N/A</definedName>
    <definedName name="kwiecień_bez_FIAT">BS!kwiecień_bez_FIAT</definedName>
    <definedName name="L">#N/A</definedName>
    <definedName name="LANG">[32]Słownik!$A$2</definedName>
    <definedName name="LBI" localSheetId="20">#REF!</definedName>
    <definedName name="LBI" localSheetId="1">#REF!</definedName>
    <definedName name="LBI" localSheetId="3">#REF!</definedName>
    <definedName name="LBI" localSheetId="9">#REF!</definedName>
    <definedName name="LBI">#REF!</definedName>
    <definedName name="LFI" localSheetId="20">#REF!</definedName>
    <definedName name="LFI" localSheetId="1">#REF!</definedName>
    <definedName name="LFI" localSheetId="3">#REF!</definedName>
    <definedName name="LFI" localSheetId="9">#REF!</definedName>
    <definedName name="LFI">#REF!</definedName>
    <definedName name="LIB_Month" localSheetId="20">OFFSET(#REF!,0,#REF!,1,13)</definedName>
    <definedName name="LIB_Month" localSheetId="1">OFFSET(#REF!,0,#REF!,1,13)</definedName>
    <definedName name="LIB_Month" localSheetId="3">OFFSET(#REF!,0,#REF!,1,13)</definedName>
    <definedName name="LIB_Month" localSheetId="9">OFFSET(#REF!,0,#REF!,1,13)</definedName>
    <definedName name="LIB_Month">OFFSET(#REF!,0,#REF!,1,13)</definedName>
    <definedName name="LIB_MortgageFX" localSheetId="20">OFFSET(#REF!,0,#REF!,1,13)</definedName>
    <definedName name="LIB_MortgageFX" localSheetId="1">OFFSET(#REF!,0,#REF!,1,13)</definedName>
    <definedName name="LIB_MortgageFX" localSheetId="3">OFFSET(#REF!,0,#REF!,1,13)</definedName>
    <definedName name="LIB_MortgageFX" localSheetId="9">OFFSET(#REF!,0,#REF!,1,13)</definedName>
    <definedName name="LIB_MortgageFX">OFFSET(#REF!,0,#REF!,1,13)</definedName>
    <definedName name="LIB_MortgagePLN" localSheetId="20">OFFSET(#REF!,0,#REF!,1,13)</definedName>
    <definedName name="LIB_MortgagePLN" localSheetId="1">OFFSET(#REF!,0,#REF!,1,13)</definedName>
    <definedName name="LIB_MortgagePLN" localSheetId="3">OFFSET(#REF!,0,#REF!,1,13)</definedName>
    <definedName name="LIB_MortgagePLN" localSheetId="9">OFFSET(#REF!,0,#REF!,1,13)</definedName>
    <definedName name="LIB_MortgagePLN">OFFSET(#REF!,0,#REF!,1,13)</definedName>
    <definedName name="LIB_PS" localSheetId="20">OFFSET(#REF!,0,#REF!,1,13)</definedName>
    <definedName name="LIB_PS" localSheetId="1">OFFSET(#REF!,0,#REF!,1,13)</definedName>
    <definedName name="LIB_PS" localSheetId="3">OFFSET(#REF!,0,#REF!,1,13)</definedName>
    <definedName name="LIB_PS" localSheetId="9">OFFSET(#REF!,0,#REF!,1,13)</definedName>
    <definedName name="LIB_PS">OFFSET(#REF!,0,#REF!,1,13)</definedName>
    <definedName name="LIB_SCL" localSheetId="20">OFFSET(#REF!,0,#REF!,1,13)</definedName>
    <definedName name="LIB_SCL" localSheetId="1">OFFSET(#REF!,0,#REF!,1,13)</definedName>
    <definedName name="LIB_SCL" localSheetId="3">OFFSET(#REF!,0,#REF!,1,13)</definedName>
    <definedName name="LIB_SCL" localSheetId="9">OFFSET(#REF!,0,#REF!,1,13)</definedName>
    <definedName name="LIB_SCL">OFFSET(#REF!,0,#REF!,1,13)</definedName>
    <definedName name="LIB_Secured" localSheetId="20">OFFSET(#REF!,0,#REF!,1,13)</definedName>
    <definedName name="LIB_Secured" localSheetId="1">OFFSET(#REF!,0,#REF!,1,13)</definedName>
    <definedName name="LIB_Secured" localSheetId="3">OFFSET(#REF!,0,#REF!,1,13)</definedName>
    <definedName name="LIB_Secured" localSheetId="9">OFFSET(#REF!,0,#REF!,1,13)</definedName>
    <definedName name="LIB_Secured">OFFSET(#REF!,0,#REF!,1,13)</definedName>
    <definedName name="LIBM_MortgageFX" localSheetId="20">OFFSET(#REF!,0,#REF!,1,13)</definedName>
    <definedName name="LIBM_MortgageFX" localSheetId="1">OFFSET(#REF!,0,#REF!,1,13)</definedName>
    <definedName name="LIBM_MortgageFX" localSheetId="3">OFFSET(#REF!,0,#REF!,1,13)</definedName>
    <definedName name="LIBM_MortgageFX" localSheetId="9">OFFSET(#REF!,0,#REF!,1,13)</definedName>
    <definedName name="LIBM_MortgageFX">OFFSET(#REF!,0,#REF!,1,13)</definedName>
    <definedName name="LIBM_MortgagePLN" localSheetId="20">OFFSET(#REF!,0,#REF!,1,13)</definedName>
    <definedName name="LIBM_MortgagePLN" localSheetId="1">OFFSET(#REF!,0,#REF!,1,13)</definedName>
    <definedName name="LIBM_MortgagePLN" localSheetId="3">OFFSET(#REF!,0,#REF!,1,13)</definedName>
    <definedName name="LIBM_MortgagePLN" localSheetId="9">OFFSET(#REF!,0,#REF!,1,13)</definedName>
    <definedName name="LIBM_MortgagePLN">OFFSET(#REF!,0,#REF!,1,13)</definedName>
    <definedName name="LIBM_PS" localSheetId="20">OFFSET(#REF!,0,#REF!,1,13)</definedName>
    <definedName name="LIBM_PS" localSheetId="1">OFFSET(#REF!,0,#REF!,1,13)</definedName>
    <definedName name="LIBM_PS" localSheetId="3">OFFSET(#REF!,0,#REF!,1,13)</definedName>
    <definedName name="LIBM_PS" localSheetId="9">OFFSET(#REF!,0,#REF!,1,13)</definedName>
    <definedName name="LIBM_PS">OFFSET(#REF!,0,#REF!,1,13)</definedName>
    <definedName name="LIBM_SCL" localSheetId="20">OFFSET(#REF!,0,#REF!,1,13)</definedName>
    <definedName name="LIBM_SCL" localSheetId="1">OFFSET(#REF!,0,#REF!,1,13)</definedName>
    <definedName name="LIBM_SCL" localSheetId="3">OFFSET(#REF!,0,#REF!,1,13)</definedName>
    <definedName name="LIBM_SCL" localSheetId="9">OFFSET(#REF!,0,#REF!,1,13)</definedName>
    <definedName name="LIBM_SCL">OFFSET(#REF!,0,#REF!,1,13)</definedName>
    <definedName name="LIBM_Secured" localSheetId="20">OFFSET(#REF!,0,#REF!,1,13)</definedName>
    <definedName name="LIBM_Secured" localSheetId="1">OFFSET(#REF!,0,#REF!,1,13)</definedName>
    <definedName name="LIBM_Secured" localSheetId="3">OFFSET(#REF!,0,#REF!,1,13)</definedName>
    <definedName name="LIBM_Secured" localSheetId="9">OFFSET(#REF!,0,#REF!,1,13)</definedName>
    <definedName name="LIBM_Secured">OFFSET(#REF!,0,#REF!,1,13)</definedName>
    <definedName name="liczba_nagrod" localSheetId="20">#REF!</definedName>
    <definedName name="liczba_nagrod" localSheetId="1">#REF!</definedName>
    <definedName name="liczba_nagrod" localSheetId="3">#REF!</definedName>
    <definedName name="liczba_nagrod" localSheetId="9">#REF!</definedName>
    <definedName name="liczba_nagrod" localSheetId="15">#REF!</definedName>
    <definedName name="liczba_nagrod">#REF!</definedName>
    <definedName name="liczbanagrod2008" localSheetId="20">#REF!</definedName>
    <definedName name="liczbanagrod2008" localSheetId="1">#REF!</definedName>
    <definedName name="liczbanagrod2008" localSheetId="3">#REF!</definedName>
    <definedName name="liczbanagrod2008" localSheetId="9">#REF!</definedName>
    <definedName name="liczbanagrod2008" localSheetId="15">#REF!</definedName>
    <definedName name="liczbanagrod2008">#REF!</definedName>
    <definedName name="Link" localSheetId="20">#REF!</definedName>
    <definedName name="Link" localSheetId="1">#REF!</definedName>
    <definedName name="Link" localSheetId="3">#REF!</definedName>
    <definedName name="Link" localSheetId="9">#REF!</definedName>
    <definedName name="Link" localSheetId="15">#REF!</definedName>
    <definedName name="Link">#REF!</definedName>
    <definedName name="lip" localSheetId="1">BS!lip</definedName>
    <definedName name="lip" localSheetId="0">#N/A</definedName>
    <definedName name="lip" localSheetId="3">'Przychody prowizyjne'!lip</definedName>
    <definedName name="lip" localSheetId="15">#N/A</definedName>
    <definedName name="lip">BS!lip</definedName>
    <definedName name="Lista">[47]SEGMENTY!$H$5:$H$7</definedName>
    <definedName name="lista_jednostek">[48]jednostki_biznesowe!$A$2:$A$22</definedName>
    <definedName name="lista_podzial_podmiotowy" localSheetId="20">#REF!</definedName>
    <definedName name="lista_podzial_podmiotowy" localSheetId="1">#REF!</definedName>
    <definedName name="lista_podzial_podmiotowy" localSheetId="3">#REF!</definedName>
    <definedName name="lista_podzial_podmiotowy" localSheetId="9">#REF!</definedName>
    <definedName name="lista_podzial_podmiotowy">#REF!</definedName>
    <definedName name="lk">#N/A</definedName>
    <definedName name="lklj" localSheetId="20">#REF!</definedName>
    <definedName name="lklj" localSheetId="1">#REF!</definedName>
    <definedName name="lklj" localSheetId="3">#REF!</definedName>
    <definedName name="lklj" localSheetId="9">#REF!</definedName>
    <definedName name="lklj">#REF!</definedName>
    <definedName name="ll" localSheetId="15">'[49]Noty bilans'!$A$49:$C$61</definedName>
    <definedName name="ll">'[49]Noty bilans'!$A$49:$C$61</definedName>
    <definedName name="lll">#N/A</definedName>
    <definedName name="llll" localSheetId="15">'[49]Noty bilans'!$A$149:$C$180</definedName>
    <definedName name="llll">'[49]Noty bilans'!$A$149:$C$180</definedName>
    <definedName name="lllll">#N/A</definedName>
    <definedName name="LPI" localSheetId="20">#REF!</definedName>
    <definedName name="LPI" localSheetId="1">#REF!</definedName>
    <definedName name="LPI" localSheetId="3">#REF!</definedName>
    <definedName name="LPI" localSheetId="9">#REF!</definedName>
    <definedName name="LPI">#REF!</definedName>
    <definedName name="M" localSheetId="20">#REF!</definedName>
    <definedName name="M" localSheetId="1">#REF!</definedName>
    <definedName name="M" localSheetId="3">#REF!</definedName>
    <definedName name="M" localSheetId="9">#REF!</definedName>
    <definedName name="M">#REF!</definedName>
    <definedName name="M_MarginFX">OFFSET([27]ML!$Z$49,0,[27]ML!$Y$2,1,13)</definedName>
    <definedName name="M_MarginPLN">OFFSET([27]ML!$Z$48,0,[27]ML!$Y$2,1,13)</definedName>
    <definedName name="M_MarginTotal">OFFSET([27]ML!$Z$47,0,[27]ML!$Y$2,1,13)</definedName>
    <definedName name="M_NB_FX_BMargin" localSheetId="20">OFFSET(#REF!,0,#REF!,1,13)</definedName>
    <definedName name="M_NB_FX_BMargin" localSheetId="1">OFFSET(#REF!,0,#REF!,1,13)</definedName>
    <definedName name="M_NB_FX_BMargin" localSheetId="3">OFFSET(#REF!,0,#REF!,1,13)</definedName>
    <definedName name="M_NB_FX_BMargin" localSheetId="9">OFFSET(#REF!,0,#REF!,1,13)</definedName>
    <definedName name="M_NB_FX_BMargin">OFFSET(#REF!,0,#REF!,1,13)</definedName>
    <definedName name="M_NB_FX_EOP">OFFSET([26]ML!$Z$55,0,[26]ML!$Y$2,1,13)</definedName>
    <definedName name="M_NB_FX_Margin">OFFSET([26]ML!$Z$60,0,[26]ML!$Y$2,1,13)</definedName>
    <definedName name="M_NB_PLN_BMargin" localSheetId="20">OFFSET(#REF!,0,#REF!,1,13)</definedName>
    <definedName name="M_NB_PLN_BMargin" localSheetId="1">OFFSET(#REF!,0,#REF!,1,13)</definedName>
    <definedName name="M_NB_PLN_BMargin" localSheetId="3">OFFSET(#REF!,0,#REF!,1,13)</definedName>
    <definedName name="M_NB_PLN_BMargin" localSheetId="9">OFFSET(#REF!,0,#REF!,1,13)</definedName>
    <definedName name="M_NB_PLN_BMargin">OFFSET(#REF!,0,#REF!,1,13)</definedName>
    <definedName name="M_NB_PLN_EOP">OFFSET([26]ML!$Z$41,0,[26]ML!$Y$2,1,13)</definedName>
    <definedName name="M_NB_PLN_Margin">OFFSET([26]ML!$Z$46,0,[26]ML!$Y$2,1,13)</definedName>
    <definedName name="mar" localSheetId="1" hidden="1">{"'BZ SA P&amp;l (fORECAST)'!$A$1:$BR$26"}</definedName>
    <definedName name="mar" localSheetId="0" hidden="1">{"'BZ SA P&amp;l (fORECAST)'!$A$1:$BR$26"}</definedName>
    <definedName name="mar" localSheetId="3" hidden="1">{"'BZ SA P&amp;l (fORECAST)'!$A$1:$BR$26"}</definedName>
    <definedName name="mar" localSheetId="15" hidden="1">{"'BZ SA P&amp;l (fORECAST)'!$A$1:$BR$26"}</definedName>
    <definedName name="mar" hidden="1">{"'BZ SA P&amp;l (fORECAST)'!$A$1:$BR$26"}</definedName>
    <definedName name="Mar_2003" localSheetId="20">#REF!</definedName>
    <definedName name="Mar_2003" localSheetId="1">#REF!</definedName>
    <definedName name="Mar_2003" localSheetId="3">#REF!</definedName>
    <definedName name="Mar_2003" localSheetId="9">#REF!</definedName>
    <definedName name="Mar_2003">#REF!</definedName>
    <definedName name="MarchL" localSheetId="20">#REF!</definedName>
    <definedName name="MarchL" localSheetId="1">#REF!</definedName>
    <definedName name="MarchL" localSheetId="3">#REF!</definedName>
    <definedName name="MarchL" localSheetId="9">#REF!</definedName>
    <definedName name="MarchL">#REF!</definedName>
    <definedName name="masternotes_allfirst" localSheetId="20">[19]S.P.23!#REF!</definedName>
    <definedName name="masternotes_allfirst" localSheetId="1">[19]S.P.23!#REF!</definedName>
    <definedName name="masternotes_allfirst" localSheetId="3">[19]S.P.23!#REF!</definedName>
    <definedName name="masternotes_allfirst" localSheetId="9">[19]S.P.23!#REF!</definedName>
    <definedName name="masternotes_allfirst">[19]S.P.23!#REF!</definedName>
    <definedName name="masternotes_allfirst_percent" localSheetId="20">[19]S.P.23!#REF!</definedName>
    <definedName name="masternotes_allfirst_percent" localSheetId="1">[19]S.P.23!#REF!</definedName>
    <definedName name="masternotes_allfirst_percent" localSheetId="3">[19]S.P.23!#REF!</definedName>
    <definedName name="masternotes_allfirst_percent" localSheetId="9">[19]S.P.23!#REF!</definedName>
    <definedName name="masternotes_allfirst_percent">[19]S.P.23!#REF!</definedName>
    <definedName name="MaxOblastTabulky" localSheetId="20">#REF!</definedName>
    <definedName name="MaxOblastTabulky" localSheetId="1">#REF!</definedName>
    <definedName name="MaxOblastTabulky" localSheetId="3">#REF!</definedName>
    <definedName name="MaxOblastTabulky" localSheetId="9">#REF!</definedName>
    <definedName name="MaxOblastTabulky">#REF!</definedName>
    <definedName name="MaxOblastTabulky_11" localSheetId="20">#REF!</definedName>
    <definedName name="MaxOblastTabulky_11" localSheetId="1">#REF!</definedName>
    <definedName name="MaxOblastTabulky_11" localSheetId="3">#REF!</definedName>
    <definedName name="MaxOblastTabulky_11" localSheetId="9">#REF!</definedName>
    <definedName name="MaxOblastTabulky_11">#REF!</definedName>
    <definedName name="MaxOblastTabulky_2" localSheetId="20">#REF!</definedName>
    <definedName name="MaxOblastTabulky_2" localSheetId="1">#REF!</definedName>
    <definedName name="MaxOblastTabulky_2" localSheetId="3">#REF!</definedName>
    <definedName name="MaxOblastTabulky_2" localSheetId="9">#REF!</definedName>
    <definedName name="MaxOblastTabulky_2">#REF!</definedName>
    <definedName name="MaxOblastTabulky_28" localSheetId="20">#REF!</definedName>
    <definedName name="MaxOblastTabulky_28" localSheetId="1">#REF!</definedName>
    <definedName name="MaxOblastTabulky_28" localSheetId="3">#REF!</definedName>
    <definedName name="MaxOblastTabulky_28" localSheetId="9">#REF!</definedName>
    <definedName name="MaxOblastTabulky_28">#REF!</definedName>
    <definedName name="MayL" localSheetId="20">#REF!</definedName>
    <definedName name="MayL" localSheetId="1">#REF!</definedName>
    <definedName name="MayL" localSheetId="3">#REF!</definedName>
    <definedName name="MayL" localSheetId="9">#REF!</definedName>
    <definedName name="MayL">#REF!</definedName>
    <definedName name="met_kon" localSheetId="20">#REF!</definedName>
    <definedName name="met_kon" localSheetId="1">#REF!</definedName>
    <definedName name="met_kon" localSheetId="3">#REF!</definedName>
    <definedName name="met_kon" localSheetId="9">#REF!</definedName>
    <definedName name="met_kon" localSheetId="15">#REF!</definedName>
    <definedName name="met_kon">#REF!</definedName>
    <definedName name="METODA_KONSOLIDACJI" localSheetId="20">#REF!</definedName>
    <definedName name="METODA_KONSOLIDACJI" localSheetId="1">#REF!</definedName>
    <definedName name="METODA_KONSOLIDACJI" localSheetId="3">#REF!</definedName>
    <definedName name="METODA_KONSOLIDACJI" localSheetId="9">#REF!</definedName>
    <definedName name="METODA_KONSOLIDACJI" localSheetId="15">#REF!</definedName>
    <definedName name="METODA_KONSOLIDACJI">#REF!</definedName>
    <definedName name="mies">[50]PB2009!$C$2</definedName>
    <definedName name="miesiące" localSheetId="20">#REF!</definedName>
    <definedName name="miesiące" localSheetId="1">#REF!</definedName>
    <definedName name="miesiące" localSheetId="3">#REF!</definedName>
    <definedName name="miesiące" localSheetId="9">#REF!</definedName>
    <definedName name="miesiące" localSheetId="15">#REF!</definedName>
    <definedName name="miesiące">#REF!</definedName>
    <definedName name="Miesiące_krótkie">[51]START!$C$46:$D$57</definedName>
    <definedName name="MIKA" localSheetId="20">#REF!</definedName>
    <definedName name="MIKA" localSheetId="1">#REF!</definedName>
    <definedName name="MIKA" localSheetId="3">#REF!</definedName>
    <definedName name="MIKA" localSheetId="9">#REF!</definedName>
    <definedName name="MIKA">#REF!</definedName>
    <definedName name="mist" localSheetId="1" hidden="1">{"'BZ SA P&amp;l (fORECAST)'!$A$1:$BR$26"}</definedName>
    <definedName name="mist" localSheetId="0" hidden="1">{"'BZ SA P&amp;l (fORECAST)'!$A$1:$BR$26"}</definedName>
    <definedName name="mist" localSheetId="3" hidden="1">{"'BZ SA P&amp;l (fORECAST)'!$A$1:$BR$26"}</definedName>
    <definedName name="mist" localSheetId="15" hidden="1">{"'BZ SA P&amp;l (fORECAST)'!$A$1:$BR$26"}</definedName>
    <definedName name="mist" hidden="1">{"'BZ SA P&amp;l (fORECAST)'!$A$1:$BR$26"}</definedName>
    <definedName name="mist2" localSheetId="1" hidden="1">{"'BZ SA P&amp;l (fORECAST)'!$A$1:$BR$26"}</definedName>
    <definedName name="mist2" localSheetId="0" hidden="1">{"'BZ SA P&amp;l (fORECAST)'!$A$1:$BR$26"}</definedName>
    <definedName name="mist2" localSheetId="3" hidden="1">{"'BZ SA P&amp;l (fORECAST)'!$A$1:$BR$26"}</definedName>
    <definedName name="mist2" hidden="1">{"'BZ SA P&amp;l (fORECAST)'!$A$1:$BR$26"}</definedName>
    <definedName name="mkttrad" localSheetId="20">[19]S.P.20!#REF!</definedName>
    <definedName name="mkttrad" localSheetId="1">[19]S.P.20!#REF!</definedName>
    <definedName name="mkttrad" localSheetId="3">[19]S.P.20!#REF!</definedName>
    <definedName name="mkttrad" localSheetId="9">[19]S.P.20!#REF!</definedName>
    <definedName name="mkttrad">[19]S.P.20!#REF!</definedName>
    <definedName name="mm" localSheetId="1">BS!mm</definedName>
    <definedName name="mm" localSheetId="0">#N/A</definedName>
    <definedName name="mm" localSheetId="3">'Przychody prowizyjne'!mm</definedName>
    <definedName name="mm" localSheetId="15">#N/A</definedName>
    <definedName name="mm">BS!mm</definedName>
    <definedName name="mmm" localSheetId="1">BS!mmm</definedName>
    <definedName name="mmm" localSheetId="0">#N/A</definedName>
    <definedName name="mmm" localSheetId="3">'Przychody prowizyjne'!mmm</definedName>
    <definedName name="mmm" localSheetId="15">#N/A</definedName>
    <definedName name="mmm">BS!mmm</definedName>
    <definedName name="mmmm" localSheetId="1">BS!mmmm</definedName>
    <definedName name="mmmm" localSheetId="0">#N/A</definedName>
    <definedName name="mmmm" localSheetId="3">'Przychody prowizyjne'!mmmm</definedName>
    <definedName name="mmmm" localSheetId="15">#N/A</definedName>
    <definedName name="mmmm">BS!mmmm</definedName>
    <definedName name="mmmmm" localSheetId="1">BS!mmmmm</definedName>
    <definedName name="mmmmm" localSheetId="0">#N/A</definedName>
    <definedName name="mmmmm" localSheetId="3">'Przychody prowizyjne'!mmmmm</definedName>
    <definedName name="mmmmm" localSheetId="15">#N/A</definedName>
    <definedName name="mmmmm">BS!mmmmm</definedName>
    <definedName name="mmmmmmmmmmmmmmmmmmmmmmmmmmm">#N/A</definedName>
    <definedName name="Module2.Dialog1_Button3_Click">[2]!Module2.Dialog1_Button3_Click</definedName>
    <definedName name="month" localSheetId="20">#REF!</definedName>
    <definedName name="month" localSheetId="1">#REF!</definedName>
    <definedName name="month" localSheetId="3">#REF!</definedName>
    <definedName name="month" localSheetId="9">#REF!</definedName>
    <definedName name="month" localSheetId="15">#REF!</definedName>
    <definedName name="month">#REF!</definedName>
    <definedName name="Month_to_Date_Result_Br" localSheetId="20">#REF!</definedName>
    <definedName name="Month_to_Date_Result_Br" localSheetId="1">#REF!</definedName>
    <definedName name="Month_to_Date_Result_Br" localSheetId="3">#REF!</definedName>
    <definedName name="Month_to_Date_Result_Br" localSheetId="9">#REF!</definedName>
    <definedName name="Month_to_Date_Result_Br">#REF!</definedName>
    <definedName name="Month_to_Date_Result_Ccy" localSheetId="20">#REF!</definedName>
    <definedName name="Month_to_Date_Result_Ccy" localSheetId="1">#REF!</definedName>
    <definedName name="Month_to_Date_Result_Ccy" localSheetId="3">#REF!</definedName>
    <definedName name="Month_to_Date_Result_Ccy" localSheetId="9">#REF!</definedName>
    <definedName name="Month_to_Date_Result_Ccy">#REF!</definedName>
    <definedName name="Month_to_Date_Result_Cno" localSheetId="20">#REF!</definedName>
    <definedName name="Month_to_Date_Result_Cno" localSheetId="1">#REF!</definedName>
    <definedName name="Month_to_Date_Result_Cno" localSheetId="3">#REF!</definedName>
    <definedName name="Month_to_Date_Result_Cno" localSheetId="9">#REF!</definedName>
    <definedName name="Month_to_Date_Result_Cno">#REF!</definedName>
    <definedName name="Month_to_Date_Result_Date" localSheetId="20">#REF!</definedName>
    <definedName name="Month_to_Date_Result_Date" localSheetId="1">#REF!</definedName>
    <definedName name="Month_to_Date_Result_Date" localSheetId="3">#REF!</definedName>
    <definedName name="Month_to_Date_Result_Date" localSheetId="9">#REF!</definedName>
    <definedName name="Month_to_Date_Result_Date">#REF!</definedName>
    <definedName name="Month_to_Date_Result_Description" localSheetId="20">#REF!</definedName>
    <definedName name="Month_to_Date_Result_Description" localSheetId="1">#REF!</definedName>
    <definedName name="Month_to_Date_Result_Description" localSheetId="3">#REF!</definedName>
    <definedName name="Month_to_Date_Result_Description" localSheetId="9">#REF!</definedName>
    <definedName name="Month_to_Date_Result_Description">#REF!</definedName>
    <definedName name="Month_to_Date_Result_Invtype" localSheetId="20">#REF!</definedName>
    <definedName name="Month_to_Date_Result_Invtype" localSheetId="1">#REF!</definedName>
    <definedName name="Month_to_Date_Result_Invtype" localSheetId="3">#REF!</definedName>
    <definedName name="Month_to_Date_Result_Invtype" localSheetId="9">#REF!</definedName>
    <definedName name="Month_to_Date_Result_Invtype">#REF!</definedName>
    <definedName name="Month_to_Date_Result_Issuedate" localSheetId="20">#REF!</definedName>
    <definedName name="Month_to_Date_Result_Issuedate" localSheetId="1">#REF!</definedName>
    <definedName name="Month_to_Date_Result_Issuedate" localSheetId="3">#REF!</definedName>
    <definedName name="Month_to_Date_Result_Issuedate" localSheetId="9">#REF!</definedName>
    <definedName name="Month_to_Date_Result_Issuedate">#REF!</definedName>
    <definedName name="Month_to_Date_Result_Issuer" localSheetId="20">#REF!</definedName>
    <definedName name="Month_to_Date_Result_Issuer" localSheetId="1">#REF!</definedName>
    <definedName name="Month_to_Date_Result_Issuer" localSheetId="3">#REF!</definedName>
    <definedName name="Month_to_Date_Result_Issuer" localSheetId="9">#REF!</definedName>
    <definedName name="Month_to_Date_Result_Issuer">#REF!</definedName>
    <definedName name="Month_to_Date_Result_Matdate" localSheetId="20">#REF!</definedName>
    <definedName name="Month_to_Date_Result_Matdate" localSheetId="1">#REF!</definedName>
    <definedName name="Month_to_Date_Result_Matdate" localSheetId="3">#REF!</definedName>
    <definedName name="Month_to_Date_Result_Matdate" localSheetId="9">#REF!</definedName>
    <definedName name="Month_to_Date_Result_Matdate">#REF!</definedName>
    <definedName name="Month_to_Date_Result_Next_Month_End" localSheetId="20">#REF!</definedName>
    <definedName name="Month_to_Date_Result_Next_Month_End" localSheetId="1">#REF!</definedName>
    <definedName name="Month_to_Date_Result_Next_Month_End" localSheetId="3">#REF!</definedName>
    <definedName name="Month_to_Date_Result_Next_Month_End" localSheetId="9">#REF!</definedName>
    <definedName name="Month_to_Date_Result_Next_Month_End">#REF!</definedName>
    <definedName name="Month_to_Date_Result_Opics_Realised_Pl" localSheetId="20">#REF!</definedName>
    <definedName name="Month_to_Date_Result_Opics_Realised_Pl" localSheetId="1">#REF!</definedName>
    <definedName name="Month_to_Date_Result_Opics_Realised_Pl" localSheetId="3">#REF!</definedName>
    <definedName name="Month_to_Date_Result_Opics_Realised_Pl" localSheetId="9">#REF!</definedName>
    <definedName name="Month_to_Date_Result_Opics_Realised_Pl">#REF!</definedName>
    <definedName name="Month_to_Date_Result_Port" localSheetId="20">#REF!</definedName>
    <definedName name="Month_to_Date_Result_Port" localSheetId="1">#REF!</definedName>
    <definedName name="Month_to_Date_Result_Port" localSheetId="3">#REF!</definedName>
    <definedName name="Month_to_Date_Result_Port" localSheetId="9">#REF!</definedName>
    <definedName name="Month_to_Date_Result_Port">#REF!</definedName>
    <definedName name="Month_to_Date_Result_Prev_Month_End" localSheetId="20">#REF!</definedName>
    <definedName name="Month_to_Date_Result_Prev_Month_End" localSheetId="1">#REF!</definedName>
    <definedName name="Month_to_Date_Result_Prev_Month_End" localSheetId="3">#REF!</definedName>
    <definedName name="Month_to_Date_Result_Prev_Month_End" localSheetId="9">#REF!</definedName>
    <definedName name="Month_to_Date_Result_Prev_Month_End">#REF!</definedName>
    <definedName name="Month_to_Date_Result_Prodtype" localSheetId="20">#REF!</definedName>
    <definedName name="Month_to_Date_Result_Prodtype" localSheetId="1">#REF!</definedName>
    <definedName name="Month_to_Date_Result_Prodtype" localSheetId="3">#REF!</definedName>
    <definedName name="Month_to_Date_Result_Prodtype" localSheetId="9">#REF!</definedName>
    <definedName name="Month_to_Date_Result_Prodtype">#REF!</definedName>
    <definedName name="Month_to_Date_Result_Product" localSheetId="20">#REF!</definedName>
    <definedName name="Month_to_Date_Result_Product" localSheetId="1">#REF!</definedName>
    <definedName name="Month_to_Date_Result_Product" localSheetId="3">#REF!</definedName>
    <definedName name="Month_to_Date_Result_Product" localSheetId="9">#REF!</definedName>
    <definedName name="Month_to_Date_Result_Product">#REF!</definedName>
    <definedName name="Month_to_Date_Result_Purc_Disc_Prem_Todate" localSheetId="20">#REF!</definedName>
    <definedName name="Month_to_Date_Result_Purc_Disc_Prem_Todate" localSheetId="1">#REF!</definedName>
    <definedName name="Month_to_Date_Result_Purc_Disc_Prem_Todate" localSheetId="3">#REF!</definedName>
    <definedName name="Month_to_Date_Result_Purc_Disc_Prem_Todate" localSheetId="9">#REF!</definedName>
    <definedName name="Month_to_Date_Result_Purc_Disc_Prem_Todate">#REF!</definedName>
    <definedName name="Month_to_Date_Result_Purc_Disc_Prem_Today" localSheetId="20">#REF!</definedName>
    <definedName name="Month_to_Date_Result_Purc_Disc_Prem_Today" localSheetId="1">#REF!</definedName>
    <definedName name="Month_to_Date_Result_Purc_Disc_Prem_Today" localSheetId="3">#REF!</definedName>
    <definedName name="Month_to_Date_Result_Purc_Disc_Prem_Today" localSheetId="9">#REF!</definedName>
    <definedName name="Month_to_Date_Result_Purc_Disc_Prem_Today">#REF!</definedName>
    <definedName name="Month_to_Date_Result_Purc_Qty_Todate" localSheetId="20">#REF!</definedName>
    <definedName name="Month_to_Date_Result_Purc_Qty_Todate" localSheetId="1">#REF!</definedName>
    <definedName name="Month_to_Date_Result_Purc_Qty_Todate" localSheetId="3">#REF!</definedName>
    <definedName name="Month_to_Date_Result_Purc_Qty_Todate" localSheetId="9">#REF!</definedName>
    <definedName name="Month_to_Date_Result_Purc_Qty_Todate">#REF!</definedName>
    <definedName name="Month_to_Date_Result_Purc_Qty_Today" localSheetId="20">#REF!</definedName>
    <definedName name="Month_to_Date_Result_Purc_Qty_Today" localSheetId="1">#REF!</definedName>
    <definedName name="Month_to_Date_Result_Purc_Qty_Today" localSheetId="3">#REF!</definedName>
    <definedName name="Month_to_Date_Result_Purc_Qty_Today" localSheetId="9">#REF!</definedName>
    <definedName name="Month_to_Date_Result_Purc_Qty_Today">#REF!</definedName>
    <definedName name="Month_to_Date_Result_Purchint_Purch_Todate" localSheetId="20">#REF!</definedName>
    <definedName name="Month_to_Date_Result_Purchint_Purch_Todate" localSheetId="1">#REF!</definedName>
    <definedName name="Month_to_Date_Result_Purchint_Purch_Todate" localSheetId="3">#REF!</definedName>
    <definedName name="Month_to_Date_Result_Purchint_Purch_Todate" localSheetId="9">#REF!</definedName>
    <definedName name="Month_to_Date_Result_Purchint_Purch_Todate">#REF!</definedName>
    <definedName name="Month_to_Date_Result_Purchint_Purch_Today" localSheetId="20">#REF!</definedName>
    <definedName name="Month_to_Date_Result_Purchint_Purch_Today" localSheetId="1">#REF!</definedName>
    <definedName name="Month_to_Date_Result_Purchint_Purch_Today" localSheetId="3">#REF!</definedName>
    <definedName name="Month_to_Date_Result_Purchint_Purch_Today" localSheetId="9">#REF!</definedName>
    <definedName name="Month_to_Date_Result_Purchint_Purch_Today">#REF!</definedName>
    <definedName name="Month_to_Date_Result_Purchint_Sale_Todate" localSheetId="20">#REF!</definedName>
    <definedName name="Month_to_Date_Result_Purchint_Sale_Todate" localSheetId="1">#REF!</definedName>
    <definedName name="Month_to_Date_Result_Purchint_Sale_Todate" localSheetId="3">#REF!</definedName>
    <definedName name="Month_to_Date_Result_Purchint_Sale_Todate" localSheetId="9">#REF!</definedName>
    <definedName name="Month_to_Date_Result_Purchint_Sale_Todate">#REF!</definedName>
    <definedName name="Month_to_Date_Result_Purchint_Sale_Today" localSheetId="20">#REF!</definedName>
    <definedName name="Month_to_Date_Result_Purchint_Sale_Today" localSheetId="1">#REF!</definedName>
    <definedName name="Month_to_Date_Result_Purchint_Sale_Today" localSheetId="3">#REF!</definedName>
    <definedName name="Month_to_Date_Result_Purchint_Sale_Today" localSheetId="9">#REF!</definedName>
    <definedName name="Month_to_Date_Result_Purchint_Sale_Today">#REF!</definedName>
    <definedName name="Month_to_Date_Result_Qty_Calc" localSheetId="20">#REF!</definedName>
    <definedName name="Month_to_Date_Result_Qty_Calc" localSheetId="1">#REF!</definedName>
    <definedName name="Month_to_Date_Result_Qty_Calc" localSheetId="3">#REF!</definedName>
    <definedName name="Month_to_Date_Result_Qty_Calc" localSheetId="9">#REF!</definedName>
    <definedName name="Month_to_Date_Result_Qty_Calc">#REF!</definedName>
    <definedName name="Month_to_Date_Result_Sale_Disc_Prem_Today" localSheetId="20">#REF!</definedName>
    <definedName name="Month_to_Date_Result_Sale_Disc_Prem_Today" localSheetId="1">#REF!</definedName>
    <definedName name="Month_to_Date_Result_Sale_Disc_Prem_Today" localSheetId="3">#REF!</definedName>
    <definedName name="Month_to_Date_Result_Sale_Disc_Prem_Today" localSheetId="9">#REF!</definedName>
    <definedName name="Month_to_Date_Result_Sale_Disc_Prem_Today">#REF!</definedName>
    <definedName name="Month_to_Date_Result_Sale_Qty_Todate" localSheetId="20">#REF!</definedName>
    <definedName name="Month_to_Date_Result_Sale_Qty_Todate" localSheetId="1">#REF!</definedName>
    <definedName name="Month_to_Date_Result_Sale_Qty_Todate" localSheetId="3">#REF!</definedName>
    <definedName name="Month_to_Date_Result_Sale_Qty_Todate" localSheetId="9">#REF!</definedName>
    <definedName name="Month_to_Date_Result_Sale_Qty_Todate">#REF!</definedName>
    <definedName name="Month_to_Date_Result_Sale_Qty_Today" localSheetId="20">#REF!</definedName>
    <definedName name="Month_to_Date_Result_Sale_Qty_Today" localSheetId="1">#REF!</definedName>
    <definedName name="Month_to_Date_Result_Sale_Qty_Today" localSheetId="3">#REF!</definedName>
    <definedName name="Month_to_Date_Result_Sale_Qty_Today" localSheetId="9">#REF!</definedName>
    <definedName name="Month_to_Date_Result_Sale_Qty_Today">#REF!</definedName>
    <definedName name="Month_to_Date_Result_Secid" localSheetId="20">#REF!</definedName>
    <definedName name="Month_to_Date_Result_Secid" localSheetId="1">#REF!</definedName>
    <definedName name="Month_to_Date_Result_Secid" localSheetId="3">#REF!</definedName>
    <definedName name="Month_to_Date_Result_Secid" localSheetId="9">#REF!</definedName>
    <definedName name="Month_to_Date_Result_Secid">#REF!</definedName>
    <definedName name="Month_to_Date_Result_Short_Ind" localSheetId="20">#REF!</definedName>
    <definedName name="Month_to_Date_Result_Short_Ind" localSheetId="1">#REF!</definedName>
    <definedName name="Month_to_Date_Result_Short_Ind" localSheetId="3">#REF!</definedName>
    <definedName name="Month_to_Date_Result_Short_Ind" localSheetId="9">#REF!</definedName>
    <definedName name="Month_to_Date_Result_Short_Ind">#REF!</definedName>
    <definedName name="Month_to_Date_Result_Spw" localSheetId="20">#REF!</definedName>
    <definedName name="Month_to_Date_Result_Spw" localSheetId="1">#REF!</definedName>
    <definedName name="Month_to_Date_Result_Spw" localSheetId="3">#REF!</definedName>
    <definedName name="Month_to_Date_Result_Spw" localSheetId="9">#REF!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0">#REF!</definedName>
    <definedName name="motable" localSheetId="1">#REF!</definedName>
    <definedName name="motable" localSheetId="3">#REF!</definedName>
    <definedName name="motable" localSheetId="9">#REF!</definedName>
    <definedName name="motable" localSheetId="15">#REF!</definedName>
    <definedName name="motable">#REF!</definedName>
    <definedName name="Movements" localSheetId="20">#REF!</definedName>
    <definedName name="Movements" localSheetId="1">#REF!</definedName>
    <definedName name="Movements" localSheetId="3">#REF!</definedName>
    <definedName name="Movements" localSheetId="9">#REF!</definedName>
    <definedName name="Movements" localSheetId="15">#REF!</definedName>
    <definedName name="Movements">#REF!</definedName>
    <definedName name="MOVTAX" localSheetId="20">#REF!</definedName>
    <definedName name="MOVTAX" localSheetId="1">#REF!</definedName>
    <definedName name="MOVTAX" localSheetId="3">#REF!</definedName>
    <definedName name="MOVTAX" localSheetId="9">#REF!</definedName>
    <definedName name="MOVTAX">#REF!</definedName>
    <definedName name="MPK" localSheetId="20">#REF!</definedName>
    <definedName name="MPK" localSheetId="1">#REF!</definedName>
    <definedName name="MPK" localSheetId="3">#REF!</definedName>
    <definedName name="MPK" localSheetId="9">#REF!</definedName>
    <definedName name="MPK">#REF!</definedName>
    <definedName name="N_25" localSheetId="20">'[52]Noty bilans 26'!#REF!</definedName>
    <definedName name="N_25" localSheetId="1">'[52]Noty bilans 26'!#REF!</definedName>
    <definedName name="N_25" localSheetId="3">'[52]Noty bilans 26'!#REF!</definedName>
    <definedName name="N_25" localSheetId="9">'[52]Noty bilans 26'!#REF!</definedName>
    <definedName name="N_25">'[52]Noty bilans 26'!#REF!</definedName>
    <definedName name="N_LAN">[53]X!$I$1</definedName>
    <definedName name="N_MON">[53]X!$D$1</definedName>
    <definedName name="N24_1" localSheetId="20">#REF!</definedName>
    <definedName name="N24_1" localSheetId="1">#REF!</definedName>
    <definedName name="N24_1" localSheetId="3">#REF!</definedName>
    <definedName name="N24_1" localSheetId="9">#REF!</definedName>
    <definedName name="N24_1">#REF!</definedName>
    <definedName name="N24_2" localSheetId="20">#REF!</definedName>
    <definedName name="N24_2" localSheetId="1">#REF!</definedName>
    <definedName name="N24_2" localSheetId="3">#REF!</definedName>
    <definedName name="N24_2" localSheetId="9">#REF!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0">#REF!</definedName>
    <definedName name="Nagrody2007" localSheetId="1">#REF!</definedName>
    <definedName name="Nagrody2007" localSheetId="3">#REF!</definedName>
    <definedName name="Nagrody2007" localSheetId="9">#REF!</definedName>
    <definedName name="Nagrody2007" localSheetId="15">#REF!</definedName>
    <definedName name="Nagrody2007">#REF!</definedName>
    <definedName name="Należności" localSheetId="20">#REF!</definedName>
    <definedName name="Należności" localSheetId="1">#REF!</definedName>
    <definedName name="Należności" localSheetId="3">#REF!</definedName>
    <definedName name="Należności" localSheetId="9">#REF!</definedName>
    <definedName name="Należności">#REF!</definedName>
    <definedName name="Należności_od_banków" localSheetId="20">#REF!</definedName>
    <definedName name="Należności_od_banków" localSheetId="1">#REF!</definedName>
    <definedName name="Należności_od_banków" localSheetId="3">#REF!</definedName>
    <definedName name="Należności_od_banków" localSheetId="9">#REF!</definedName>
    <definedName name="Należności_od_banków" localSheetId="15">#REF!</definedName>
    <definedName name="Należności_od_banków">#REF!</definedName>
    <definedName name="Należności_od_klientów" localSheetId="20">#REF!</definedName>
    <definedName name="Należności_od_klientów" localSheetId="1">#REF!</definedName>
    <definedName name="Należności_od_klientów" localSheetId="3">#REF!</definedName>
    <definedName name="Należności_od_klientów" localSheetId="9">#REF!</definedName>
    <definedName name="Należności_od_klientów" localSheetId="15">#REF!</definedName>
    <definedName name="Należności_od_klientów">#REF!</definedName>
    <definedName name="NAM">[55]AM!$A$1:$AA$313</definedName>
    <definedName name="Name_of_entity07" localSheetId="20">#REF!</definedName>
    <definedName name="Name_of_entity07" localSheetId="1">#REF!</definedName>
    <definedName name="Name_of_entity07" localSheetId="3">#REF!</definedName>
    <definedName name="Name_of_entity07" localSheetId="9">#REF!</definedName>
    <definedName name="Name_of_entity07">#REF!</definedName>
    <definedName name="Name_of_entity08" localSheetId="20">#REF!</definedName>
    <definedName name="Name_of_entity08" localSheetId="1">#REF!</definedName>
    <definedName name="Name_of_entity08" localSheetId="3">#REF!</definedName>
    <definedName name="Name_of_entity08" localSheetId="9">#REF!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0">#REF!</definedName>
    <definedName name="NB_21a" localSheetId="1">#REF!</definedName>
    <definedName name="NB_21a" localSheetId="3">#REF!</definedName>
    <definedName name="NB_21a" localSheetId="9">#REF!</definedName>
    <definedName name="NB_21a">#REF!</definedName>
    <definedName name="NB_23stowarzyszone" localSheetId="20">#REF!</definedName>
    <definedName name="NB_23stowarzyszone" localSheetId="1">#REF!</definedName>
    <definedName name="NB_23stowarzyszone" localSheetId="3">#REF!</definedName>
    <definedName name="NB_23stowarzyszone" localSheetId="9">#REF!</definedName>
    <definedName name="NB_23stowarzyszone">#REF!</definedName>
    <definedName name="NB_30a" localSheetId="20">'[43]Noty bilans'!#REF!</definedName>
    <definedName name="NB_30a" localSheetId="1">'[43]Noty bilans'!#REF!</definedName>
    <definedName name="NB_30a" localSheetId="4">'[43]Noty bilans'!#REF!</definedName>
    <definedName name="NB_30a" localSheetId="0">'[43]Noty bilans'!#REF!</definedName>
    <definedName name="NB_30a" localSheetId="3">'[43]Noty bilans'!#REF!</definedName>
    <definedName name="NB_30a" localSheetId="9">'[43]Noty bilans'!#REF!</definedName>
    <definedName name="NB_30a" localSheetId="15">'[43]Noty bilans'!#REF!</definedName>
    <definedName name="NB_30a">'[43]Noty bilans'!#REF!</definedName>
    <definedName name="NB_33r" localSheetId="20">#REF!</definedName>
    <definedName name="NB_33r" localSheetId="1">#REF!</definedName>
    <definedName name="NB_33r" localSheetId="3">#REF!</definedName>
    <definedName name="NB_33r" localSheetId="9">#REF!</definedName>
    <definedName name="NB_33r">#REF!</definedName>
    <definedName name="NB_N16" localSheetId="20">#REF!</definedName>
    <definedName name="NB_N16" localSheetId="1">#REF!</definedName>
    <definedName name="NB_N16" localSheetId="3">#REF!</definedName>
    <definedName name="NB_N16" localSheetId="9">#REF!</definedName>
    <definedName name="NB_N16">#REF!</definedName>
    <definedName name="NB_N17" localSheetId="20">#REF!</definedName>
    <definedName name="NB_N17" localSheetId="1">#REF!</definedName>
    <definedName name="NB_N17" localSheetId="3">#REF!</definedName>
    <definedName name="NB_N17" localSheetId="9">#REF!</definedName>
    <definedName name="NB_N17">#REF!</definedName>
    <definedName name="NB_N18" localSheetId="20">'[45]Noty bilans'!#REF!</definedName>
    <definedName name="NB_N18" localSheetId="1">'[45]Noty bilans'!#REF!</definedName>
    <definedName name="NB_N18" localSheetId="3">'[45]Noty bilans'!#REF!</definedName>
    <definedName name="NB_N18" localSheetId="9">'[45]Noty bilans'!#REF!</definedName>
    <definedName name="NB_N18">'[45]Noty bilans'!#REF!</definedName>
    <definedName name="NB_N19" localSheetId="20">'[49]Noty bilans'!#REF!</definedName>
    <definedName name="NB_N19" localSheetId="1">'[49]Noty bilans'!#REF!</definedName>
    <definedName name="NB_N19" localSheetId="4">'[49]Noty bilans'!#REF!</definedName>
    <definedName name="NB_N19" localSheetId="0">'[49]Noty bilans'!#REF!</definedName>
    <definedName name="NB_N19" localSheetId="3">'[49]Noty bilans'!#REF!</definedName>
    <definedName name="NB_N19" localSheetId="9">'[49]Noty bilans'!#REF!</definedName>
    <definedName name="NB_N19" localSheetId="15">'[49]Noty bilans'!#REF!</definedName>
    <definedName name="NB_N19">'[49]Noty bilans'!#REF!</definedName>
    <definedName name="NB_N20" localSheetId="20">#REF!</definedName>
    <definedName name="NB_N20" localSheetId="1">#REF!</definedName>
    <definedName name="NB_N20" localSheetId="3">#REF!</definedName>
    <definedName name="NB_N20" localSheetId="9">#REF!</definedName>
    <definedName name="NB_N20">#REF!</definedName>
    <definedName name="NB_N21" localSheetId="20">#REF!</definedName>
    <definedName name="NB_N21" localSheetId="1">#REF!</definedName>
    <definedName name="NB_N21" localSheetId="3">#REF!</definedName>
    <definedName name="NB_N21" localSheetId="9">#REF!</definedName>
    <definedName name="NB_N21">#REF!</definedName>
    <definedName name="NB_N22" localSheetId="20">#REF!</definedName>
    <definedName name="NB_N22" localSheetId="1">#REF!</definedName>
    <definedName name="NB_N22" localSheetId="3">#REF!</definedName>
    <definedName name="NB_N22" localSheetId="9">#REF!</definedName>
    <definedName name="NB_N22">#REF!</definedName>
    <definedName name="NB_N22r" localSheetId="20">#REF!</definedName>
    <definedName name="NB_N22r" localSheetId="1">#REF!</definedName>
    <definedName name="NB_N22r" localSheetId="3">#REF!</definedName>
    <definedName name="NB_N22r" localSheetId="9">#REF!</definedName>
    <definedName name="NB_N22r">#REF!</definedName>
    <definedName name="NB_N23" localSheetId="20">#REF!</definedName>
    <definedName name="NB_N23" localSheetId="1">#REF!</definedName>
    <definedName name="NB_N23" localSheetId="3">#REF!</definedName>
    <definedName name="NB_N23" localSheetId="9">#REF!</definedName>
    <definedName name="NB_N23">#REF!</definedName>
    <definedName name="NB_N24" localSheetId="20">#REF!</definedName>
    <definedName name="NB_N24" localSheetId="1">#REF!</definedName>
    <definedName name="NB_N24" localSheetId="3">#REF!</definedName>
    <definedName name="NB_N24" localSheetId="9">#REF!</definedName>
    <definedName name="NB_N24">#REF!</definedName>
    <definedName name="NB_N25" localSheetId="20">#REF!</definedName>
    <definedName name="NB_N25" localSheetId="1">#REF!</definedName>
    <definedName name="NB_N25" localSheetId="3">#REF!</definedName>
    <definedName name="NB_N25" localSheetId="9">#REF!</definedName>
    <definedName name="NB_N25">#REF!</definedName>
    <definedName name="NB_N26" localSheetId="20">#REF!</definedName>
    <definedName name="NB_N26" localSheetId="1">#REF!</definedName>
    <definedName name="NB_N26" localSheetId="3">#REF!</definedName>
    <definedName name="NB_N26" localSheetId="9">#REF!</definedName>
    <definedName name="NB_N26">#REF!</definedName>
    <definedName name="NB_N27" localSheetId="20">#REF!</definedName>
    <definedName name="NB_N27" localSheetId="1">#REF!</definedName>
    <definedName name="NB_N27" localSheetId="3">#REF!</definedName>
    <definedName name="NB_N27" localSheetId="9">#REF!</definedName>
    <definedName name="NB_N27">#REF!</definedName>
    <definedName name="NB_N28" localSheetId="20">#REF!</definedName>
    <definedName name="NB_N28" localSheetId="1">#REF!</definedName>
    <definedName name="NB_N28" localSheetId="3">#REF!</definedName>
    <definedName name="NB_N28" localSheetId="9">#REF!</definedName>
    <definedName name="NB_N28">#REF!</definedName>
    <definedName name="NB_N29" localSheetId="20">#REF!</definedName>
    <definedName name="NB_N29" localSheetId="1">#REF!</definedName>
    <definedName name="NB_N29" localSheetId="3">#REF!</definedName>
    <definedName name="NB_N29" localSheetId="9">#REF!</definedName>
    <definedName name="NB_N29">#REF!</definedName>
    <definedName name="NB_N30" localSheetId="20">#REF!</definedName>
    <definedName name="NB_N30" localSheetId="1">#REF!</definedName>
    <definedName name="NB_N30" localSheetId="3">#REF!</definedName>
    <definedName name="NB_N30" localSheetId="9">#REF!</definedName>
    <definedName name="NB_N30">#REF!</definedName>
    <definedName name="NB_N30_2006" localSheetId="20">#REF!</definedName>
    <definedName name="NB_N30_2006" localSheetId="1">#REF!</definedName>
    <definedName name="NB_N30_2006" localSheetId="3">#REF!</definedName>
    <definedName name="NB_N30_2006" localSheetId="9">#REF!</definedName>
    <definedName name="NB_N30_2006">#REF!</definedName>
    <definedName name="NB_N31" localSheetId="20">'[43]Noty bilans'!#REF!</definedName>
    <definedName name="NB_N31" localSheetId="1">'[43]Noty bilans'!#REF!</definedName>
    <definedName name="NB_N31" localSheetId="4">'[43]Noty bilans'!#REF!</definedName>
    <definedName name="NB_N31" localSheetId="0">'[43]Noty bilans'!#REF!</definedName>
    <definedName name="NB_N31" localSheetId="3">'[43]Noty bilans'!#REF!</definedName>
    <definedName name="NB_N31" localSheetId="9">'[43]Noty bilans'!#REF!</definedName>
    <definedName name="NB_N31" localSheetId="15">'[57]Noty bilans'!#REF!</definedName>
    <definedName name="NB_N31">'[43]Noty bilans'!#REF!</definedName>
    <definedName name="NB_N32" localSheetId="20">#REF!</definedName>
    <definedName name="NB_N32" localSheetId="1">#REF!</definedName>
    <definedName name="NB_N32" localSheetId="3">#REF!</definedName>
    <definedName name="NB_N32" localSheetId="9">#REF!</definedName>
    <definedName name="NB_N32">#REF!</definedName>
    <definedName name="NB_N33" localSheetId="20">#REF!</definedName>
    <definedName name="NB_N33" localSheetId="1">#REF!</definedName>
    <definedName name="NB_N33" localSheetId="3">#REF!</definedName>
    <definedName name="NB_N33" localSheetId="9">#REF!</definedName>
    <definedName name="NB_N33">#REF!</definedName>
    <definedName name="NB_N33_06" localSheetId="20">#REF!</definedName>
    <definedName name="NB_N33_06" localSheetId="1">#REF!</definedName>
    <definedName name="NB_N33_06" localSheetId="3">#REF!</definedName>
    <definedName name="NB_N33_06" localSheetId="9">#REF!</definedName>
    <definedName name="NB_N33_06">#REF!</definedName>
    <definedName name="NB_N33_2" localSheetId="20">#REF!</definedName>
    <definedName name="NB_N33_2" localSheetId="1">#REF!</definedName>
    <definedName name="NB_N33_2" localSheetId="3">#REF!</definedName>
    <definedName name="NB_N33_2" localSheetId="9">#REF!</definedName>
    <definedName name="NB_N33_2">#REF!</definedName>
    <definedName name="NB_N33062006" localSheetId="20">#REF!</definedName>
    <definedName name="NB_N33062006" localSheetId="1">#REF!</definedName>
    <definedName name="NB_N33062006" localSheetId="3">#REF!</definedName>
    <definedName name="NB_N33062006" localSheetId="9">#REF!</definedName>
    <definedName name="NB_N33062006">#REF!</definedName>
    <definedName name="NB_Wnip" localSheetId="20">'[43]Noty bilans 31,32,38,54'!#REF!</definedName>
    <definedName name="NB_Wnip" localSheetId="1">'[43]Noty bilans 31,32,38,54'!#REF!</definedName>
    <definedName name="NB_Wnip" localSheetId="4">'[43]Noty bilans 31,32,38,54'!#REF!</definedName>
    <definedName name="NB_Wnip" localSheetId="0">'[43]Noty bilans 31,32,38,54'!#REF!</definedName>
    <definedName name="NB_Wnip" localSheetId="3">'[43]Noty bilans 31,32,38,54'!#REF!</definedName>
    <definedName name="NB_Wnip" localSheetId="9">'[43]Noty bilans 31,32,38,54'!#REF!</definedName>
    <definedName name="NB_Wnip" localSheetId="15">'[43]Noty bilans 31,32,38,54'!#REF!</definedName>
    <definedName name="NB_Wnip">'[43]Noty bilans 31,32,38,54'!#REF!</definedName>
    <definedName name="NBZWBK">[55]BZWBK!$A$1:$AA$313</definedName>
    <definedName name="NCC_alloc" localSheetId="20">#REF!</definedName>
    <definedName name="NCC_alloc" localSheetId="1">#REF!</definedName>
    <definedName name="NCC_alloc" localSheetId="3">#REF!</definedName>
    <definedName name="NCC_alloc" localSheetId="9">#REF!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0">#REF!</definedName>
    <definedName name="NIERUCHOMOŚCI2000M" localSheetId="1">#REF!</definedName>
    <definedName name="NIERUCHOMOŚCI2000M" localSheetId="3">#REF!</definedName>
    <definedName name="NIERUCHOMOŚCI2000M" localSheetId="9">#REF!</definedName>
    <definedName name="NIERUCHOMOŚCI2000M">#REF!</definedName>
    <definedName name="NIERUCHOMOŚCI2000Y" localSheetId="20">#REF!</definedName>
    <definedName name="NIERUCHOMOŚCI2000Y" localSheetId="1">#REF!</definedName>
    <definedName name="NIERUCHOMOŚCI2000Y" localSheetId="3">#REF!</definedName>
    <definedName name="NIERUCHOMOŚCI2000Y" localSheetId="9">#REF!</definedName>
    <definedName name="NIERUCHOMOŚCI2000Y">#REF!</definedName>
    <definedName name="NIERUCHOMOŚCI2001M" localSheetId="20">#REF!</definedName>
    <definedName name="NIERUCHOMOŚCI2001M" localSheetId="1">#REF!</definedName>
    <definedName name="NIERUCHOMOŚCI2001M" localSheetId="3">#REF!</definedName>
    <definedName name="NIERUCHOMOŚCI2001M" localSheetId="9">#REF!</definedName>
    <definedName name="NIERUCHOMOŚCI2001M">#REF!</definedName>
    <definedName name="NIERUCHOMOŚCI2001Y" localSheetId="20">#REF!</definedName>
    <definedName name="NIERUCHOMOŚCI2001Y" localSheetId="1">#REF!</definedName>
    <definedName name="NIERUCHOMOŚCI2001Y" localSheetId="3">#REF!</definedName>
    <definedName name="NIERUCHOMOŚCI2001Y" localSheetId="9">#REF!</definedName>
    <definedName name="NIERUCHOMOŚCI2001Y">#REF!</definedName>
    <definedName name="NII" localSheetId="20">#REF!</definedName>
    <definedName name="NII" localSheetId="1">#REF!</definedName>
    <definedName name="NII" localSheetId="3">#REF!</definedName>
    <definedName name="NII" localSheetId="9">#REF!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0">'[49]Noty bilans 22,23,29'!#REF!</definedName>
    <definedName name="NNB_23" localSheetId="1">'[49]Noty bilans 22,23,29'!#REF!</definedName>
    <definedName name="NNB_23" localSheetId="4">'[49]Noty bilans 22,23,29'!#REF!</definedName>
    <definedName name="NNB_23" localSheetId="0">'[49]Noty bilans 22,23,29'!#REF!</definedName>
    <definedName name="NNB_23" localSheetId="3">'[49]Noty bilans 22,23,29'!#REF!</definedName>
    <definedName name="NNB_23" localSheetId="9">'[49]Noty bilans 22,23,29'!#REF!</definedName>
    <definedName name="NNB_23" localSheetId="15">'[49]Noty bilans 22,23,29'!#REF!</definedName>
    <definedName name="NNB_23">'[49]Noty bilans 22,23,29'!#REF!</definedName>
    <definedName name="NNEW3">[54]NEW3!$A$2:$AA$177</definedName>
    <definedName name="NNEW4">[54]NEW4!$A$2:$AA$177</definedName>
    <definedName name="NNI">[55]NI!$A$1:$AA$312</definedName>
    <definedName name="nnnnn" localSheetId="1">BS!nnnnn</definedName>
    <definedName name="nnnnn" localSheetId="0">#N/A</definedName>
    <definedName name="nnnnn" localSheetId="3">'Przychody prowizyjne'!nnnnn</definedName>
    <definedName name="nnnnn" localSheetId="15">#N/A</definedName>
    <definedName name="nnnnn">BS!nnnnn</definedName>
    <definedName name="No._of_awards" localSheetId="20">'[63]Progr motyw prac 11 i 12 BZ WBK'!#REF!</definedName>
    <definedName name="No._of_awards" localSheetId="1">'[63]Progr motyw prac 11 i 12 BZ WBK'!#REF!</definedName>
    <definedName name="No._of_awards" localSheetId="3">'[63]Progr motyw prac 11 i 12 BZ WBK'!#REF!</definedName>
    <definedName name="No._of_awards" localSheetId="9">'[63]Progr motyw prac 11 i 12 BZ WBK'!#REF!</definedName>
    <definedName name="No._of_awards">'[63]Progr motyw prac 11 i 12 BZ WBK'!#REF!</definedName>
    <definedName name="nominaly" localSheetId="20">#REF!</definedName>
    <definedName name="nominaly" localSheetId="1">#REF!</definedName>
    <definedName name="nominaly" localSheetId="3">#REF!</definedName>
    <definedName name="nominaly" localSheetId="9">#REF!</definedName>
    <definedName name="nominaly">#REF!</definedName>
    <definedName name="Nominały_instrumentów_pochodnych" localSheetId="20">#REF!</definedName>
    <definedName name="Nominały_instrumentów_pochodnych" localSheetId="1">#REF!</definedName>
    <definedName name="Nominały_instrumentów_pochodnych" localSheetId="3">#REF!</definedName>
    <definedName name="Nominały_instrumentów_pochodnych" localSheetId="9">#REF!</definedName>
    <definedName name="Nominały_instrumentów_pochodnych">#REF!</definedName>
    <definedName name="Nota_01_SBB_A" localSheetId="20">#REF!</definedName>
    <definedName name="Nota_01_SBB_A" localSheetId="1">#REF!</definedName>
    <definedName name="Nota_01_SBB_A" localSheetId="3">#REF!</definedName>
    <definedName name="Nota_01_SBB_A" localSheetId="9">#REF!</definedName>
    <definedName name="Nota_01_SBB_A" localSheetId="15">#REF!</definedName>
    <definedName name="Nota_01_SBB_A">#REF!</definedName>
    <definedName name="Nota_02_SBB_A" localSheetId="20">#REF!</definedName>
    <definedName name="Nota_02_SBB_A" localSheetId="1">#REF!</definedName>
    <definedName name="Nota_02_SBB_A" localSheetId="3">#REF!</definedName>
    <definedName name="Nota_02_SBB_A" localSheetId="9">#REF!</definedName>
    <definedName name="Nota_02_SBB_A" localSheetId="15">#REF!</definedName>
    <definedName name="Nota_02_SBB_A">#REF!</definedName>
    <definedName name="Nota_03_SBB_A" localSheetId="20">#REF!</definedName>
    <definedName name="Nota_03_SBB_A" localSheetId="1">#REF!</definedName>
    <definedName name="Nota_03_SBB_A" localSheetId="4">#REF!</definedName>
    <definedName name="Nota_03_SBB_A" localSheetId="0">#REF!</definedName>
    <definedName name="Nota_03_SBB_A" localSheetId="3">#REF!</definedName>
    <definedName name="Nota_03_SBB_A" localSheetId="9">#REF!</definedName>
    <definedName name="Nota_03_SBB_A" localSheetId="15">#REF!</definedName>
    <definedName name="Nota_03_SBB_A">#REF!</definedName>
    <definedName name="Nota_04_SBB_A" localSheetId="20">#REF!</definedName>
    <definedName name="Nota_04_SBB_A" localSheetId="1">#REF!</definedName>
    <definedName name="Nota_04_SBB_A" localSheetId="3">#REF!</definedName>
    <definedName name="Nota_04_SBB_A" localSheetId="9">#REF!</definedName>
    <definedName name="Nota_04_SBB_A" localSheetId="15">#REF!</definedName>
    <definedName name="Nota_04_SBB_A">#REF!</definedName>
    <definedName name="Nota_05_SBB_A" localSheetId="20">#REF!</definedName>
    <definedName name="Nota_05_SBB_A" localSheetId="1">#REF!</definedName>
    <definedName name="Nota_05_SBB_A" localSheetId="3">#REF!</definedName>
    <definedName name="Nota_05_SBB_A" localSheetId="9">#REF!</definedName>
    <definedName name="Nota_05_SBB_A" localSheetId="15">#REF!</definedName>
    <definedName name="Nota_05_SBB_A">#REF!</definedName>
    <definedName name="Nota_06_SBB_A" localSheetId="20">#REF!</definedName>
    <definedName name="Nota_06_SBB_A" localSheetId="1">#REF!</definedName>
    <definedName name="Nota_06_SBB_A" localSheetId="3">#REF!</definedName>
    <definedName name="Nota_06_SBB_A" localSheetId="9">#REF!</definedName>
    <definedName name="Nota_06_SBB_A" localSheetId="15">#REF!</definedName>
    <definedName name="Nota_06_SBB_A">#REF!</definedName>
    <definedName name="Nota_07_SBB_A" localSheetId="20">#REF!</definedName>
    <definedName name="Nota_07_SBB_A" localSheetId="1">#REF!</definedName>
    <definedName name="Nota_07_SBB_A" localSheetId="3">#REF!</definedName>
    <definedName name="Nota_07_SBB_A" localSheetId="9">#REF!</definedName>
    <definedName name="Nota_07_SBB_A" localSheetId="15">#REF!</definedName>
    <definedName name="Nota_07_SBB_A">#REF!</definedName>
    <definedName name="Nota_08_SBB_A" localSheetId="20">#REF!</definedName>
    <definedName name="Nota_08_SBB_A" localSheetId="1">#REF!</definedName>
    <definedName name="Nota_08_SBB_A" localSheetId="3">#REF!</definedName>
    <definedName name="Nota_08_SBB_A" localSheetId="9">#REF!</definedName>
    <definedName name="Nota_08_SBB_A" localSheetId="15">#REF!</definedName>
    <definedName name="Nota_08_SBB_A">#REF!</definedName>
    <definedName name="Nota_09_SBB_A" localSheetId="20">#REF!</definedName>
    <definedName name="Nota_09_SBB_A" localSheetId="1">#REF!</definedName>
    <definedName name="Nota_09_SBB_A" localSheetId="3">#REF!</definedName>
    <definedName name="Nota_09_SBB_A" localSheetId="9">#REF!</definedName>
    <definedName name="Nota_09_SBB_A" localSheetId="15">#REF!</definedName>
    <definedName name="Nota_09_SBB_A">#REF!</definedName>
    <definedName name="Nota_1_SBB_A" localSheetId="20">#REF!</definedName>
    <definedName name="Nota_1_SBB_A" localSheetId="1">#REF!</definedName>
    <definedName name="Nota_1_SBB_A" localSheetId="4">#REF!</definedName>
    <definedName name="Nota_1_SBB_A" localSheetId="0">#REF!</definedName>
    <definedName name="Nota_1_SBB_A" localSheetId="3">#REF!</definedName>
    <definedName name="Nota_1_SBB_A" localSheetId="9">#REF!</definedName>
    <definedName name="Nota_1_SBB_A" localSheetId="15">#REF!</definedName>
    <definedName name="Nota_1_SBB_A">#REF!</definedName>
    <definedName name="Nota_10_SBB_A" localSheetId="20">#REF!</definedName>
    <definedName name="Nota_10_SBB_A" localSheetId="1">#REF!</definedName>
    <definedName name="Nota_10_SBB_A" localSheetId="3">#REF!</definedName>
    <definedName name="Nota_10_SBB_A" localSheetId="9">#REF!</definedName>
    <definedName name="Nota_10_SBB_A" localSheetId="15">#REF!</definedName>
    <definedName name="Nota_10_SBB_A">#REF!</definedName>
    <definedName name="Nota_11_SBB_A" localSheetId="20">#REF!</definedName>
    <definedName name="Nota_11_SBB_A" localSheetId="1">#REF!</definedName>
    <definedName name="Nota_11_SBB_A" localSheetId="3">#REF!</definedName>
    <definedName name="Nota_11_SBB_A" localSheetId="9">#REF!</definedName>
    <definedName name="Nota_11_SBB_A" localSheetId="15">#REF!</definedName>
    <definedName name="Nota_11_SBB_A">#REF!</definedName>
    <definedName name="Nota_12_SBB_A" localSheetId="20">#REF!</definedName>
    <definedName name="Nota_12_SBB_A" localSheetId="1">#REF!</definedName>
    <definedName name="Nota_12_SBB_A" localSheetId="3">#REF!</definedName>
    <definedName name="Nota_12_SBB_A" localSheetId="9">#REF!</definedName>
    <definedName name="Nota_12_SBB_A" localSheetId="15">#REF!</definedName>
    <definedName name="Nota_12_SBB_A">#REF!</definedName>
    <definedName name="Nota_13_SBB_P" localSheetId="20">#REF!</definedName>
    <definedName name="Nota_13_SBB_P" localSheetId="1">#REF!</definedName>
    <definedName name="Nota_13_SBB_P" localSheetId="4">#REF!</definedName>
    <definedName name="Nota_13_SBB_P" localSheetId="0">#REF!</definedName>
    <definedName name="Nota_13_SBB_P" localSheetId="3">#REF!</definedName>
    <definedName name="Nota_13_SBB_P" localSheetId="9">#REF!</definedName>
    <definedName name="Nota_13_SBB_P" localSheetId="15">#REF!</definedName>
    <definedName name="Nota_13_SBB_P">#REF!</definedName>
    <definedName name="Nota_14_SBB_P" localSheetId="20">#REF!</definedName>
    <definedName name="Nota_14_SBB_P" localSheetId="1">#REF!</definedName>
    <definedName name="Nota_14_SBB_P" localSheetId="3">#REF!</definedName>
    <definedName name="Nota_14_SBB_P" localSheetId="9">#REF!</definedName>
    <definedName name="Nota_14_SBB_P" localSheetId="15">#REF!</definedName>
    <definedName name="Nota_14_SBB_P">#REF!</definedName>
    <definedName name="Nota_15_SBB_P" localSheetId="20">#REF!</definedName>
    <definedName name="Nota_15_SBB_P" localSheetId="1">#REF!</definedName>
    <definedName name="Nota_15_SBB_P" localSheetId="3">#REF!</definedName>
    <definedName name="Nota_15_SBB_P" localSheetId="9">#REF!</definedName>
    <definedName name="Nota_15_SBB_P" localSheetId="15">#REF!</definedName>
    <definedName name="Nota_15_SBB_P">#REF!</definedName>
    <definedName name="Nota_16_SBB_P" localSheetId="20">#REF!</definedName>
    <definedName name="Nota_16_SBB_P" localSheetId="1">#REF!</definedName>
    <definedName name="Nota_16_SBB_P" localSheetId="3">#REF!</definedName>
    <definedName name="Nota_16_SBB_P" localSheetId="9">#REF!</definedName>
    <definedName name="Nota_16_SBB_P" localSheetId="15">#REF!</definedName>
    <definedName name="Nota_16_SBB_P">#REF!</definedName>
    <definedName name="Nota_17_SBB_P" localSheetId="20">#REF!</definedName>
    <definedName name="Nota_17_SBB_P" localSheetId="1">#REF!</definedName>
    <definedName name="Nota_17_SBB_P" localSheetId="3">#REF!</definedName>
    <definedName name="Nota_17_SBB_P" localSheetId="9">#REF!</definedName>
    <definedName name="Nota_17_SBB_P" localSheetId="15">#REF!</definedName>
    <definedName name="Nota_17_SBB_P">#REF!</definedName>
    <definedName name="Nota_18_SBB_P" localSheetId="20">#REF!</definedName>
    <definedName name="Nota_18_SBB_P" localSheetId="1">#REF!</definedName>
    <definedName name="Nota_18_SBB_P" localSheetId="3">#REF!</definedName>
    <definedName name="Nota_18_SBB_P" localSheetId="9">#REF!</definedName>
    <definedName name="Nota_18_SBB_P" localSheetId="15">#REF!</definedName>
    <definedName name="Nota_18_SBB_P">#REF!</definedName>
    <definedName name="Nota_19_SBB_P" localSheetId="20">#REF!</definedName>
    <definedName name="Nota_19_SBB_P" localSheetId="1">#REF!</definedName>
    <definedName name="Nota_19_SBB_P" localSheetId="3">#REF!</definedName>
    <definedName name="Nota_19_SBB_P" localSheetId="9">#REF!</definedName>
    <definedName name="Nota_19_SBB_P" localSheetId="15">#REF!</definedName>
    <definedName name="Nota_19_SBB_P">#REF!</definedName>
    <definedName name="Nota_2_SBB_A" localSheetId="20">#REF!</definedName>
    <definedName name="Nota_2_SBB_A" localSheetId="1">#REF!</definedName>
    <definedName name="Nota_2_SBB_A" localSheetId="3">#REF!</definedName>
    <definedName name="Nota_2_SBB_A" localSheetId="9">#REF!</definedName>
    <definedName name="Nota_2_SBB_A" localSheetId="15">#REF!</definedName>
    <definedName name="Nota_2_SBB_A">#REF!</definedName>
    <definedName name="Nota_20_SBB_P" localSheetId="20">#REF!</definedName>
    <definedName name="Nota_20_SBB_P" localSheetId="1">#REF!</definedName>
    <definedName name="Nota_20_SBB_P" localSheetId="3">#REF!</definedName>
    <definedName name="Nota_20_SBB_P" localSheetId="9">#REF!</definedName>
    <definedName name="Nota_20_SBB_P" localSheetId="15">#REF!</definedName>
    <definedName name="Nota_20_SBB_P">#REF!</definedName>
    <definedName name="Nota_21_SBB_P" localSheetId="20">#REF!</definedName>
    <definedName name="Nota_21_SBB_P" localSheetId="1">#REF!</definedName>
    <definedName name="Nota_21_SBB_P" localSheetId="3">#REF!</definedName>
    <definedName name="Nota_21_SBB_P" localSheetId="9">#REF!</definedName>
    <definedName name="Nota_21_SBB_P" localSheetId="15">#REF!</definedName>
    <definedName name="Nota_21_SBB_P">#REF!</definedName>
    <definedName name="Nota_22_SBB_P" localSheetId="20">#REF!</definedName>
    <definedName name="Nota_22_SBB_P" localSheetId="1">#REF!</definedName>
    <definedName name="Nota_22_SBB_P" localSheetId="3">#REF!</definedName>
    <definedName name="Nota_22_SBB_P" localSheetId="9">#REF!</definedName>
    <definedName name="Nota_22_SBB_P" localSheetId="15">#REF!</definedName>
    <definedName name="Nota_22_SBB_P">#REF!</definedName>
    <definedName name="Nota_23_SBB_P" localSheetId="20">#REF!</definedName>
    <definedName name="Nota_23_SBB_P" localSheetId="1">#REF!</definedName>
    <definedName name="Nota_23_SBB_P" localSheetId="3">#REF!</definedName>
    <definedName name="Nota_23_SBB_P" localSheetId="9">#REF!</definedName>
    <definedName name="Nota_23_SBB_P" localSheetId="15">#REF!</definedName>
    <definedName name="Nota_23_SBB_P">#REF!</definedName>
    <definedName name="Nota_24_SBB_P" localSheetId="20">#REF!</definedName>
    <definedName name="Nota_24_SBB_P" localSheetId="1">#REF!</definedName>
    <definedName name="Nota_24_SBB_P" localSheetId="3">#REF!</definedName>
    <definedName name="Nota_24_SBB_P" localSheetId="9">#REF!</definedName>
    <definedName name="Nota_24_SBB_P" localSheetId="15">#REF!</definedName>
    <definedName name="Nota_24_SBB_P">#REF!</definedName>
    <definedName name="Nota_25" localSheetId="20">#REF!</definedName>
    <definedName name="Nota_25" localSheetId="1">#REF!</definedName>
    <definedName name="Nota_25" localSheetId="3">#REF!</definedName>
    <definedName name="Nota_25" localSheetId="9">#REF!</definedName>
    <definedName name="Nota_25" localSheetId="15">#REF!</definedName>
    <definedName name="Nota_25">#REF!</definedName>
    <definedName name="Nota_26" localSheetId="20">#REF!</definedName>
    <definedName name="Nota_26" localSheetId="1">#REF!</definedName>
    <definedName name="Nota_26" localSheetId="3">#REF!</definedName>
    <definedName name="Nota_26" localSheetId="9">#REF!</definedName>
    <definedName name="Nota_26">#REF!</definedName>
    <definedName name="Nota_26_SBB_PP" localSheetId="20">#REF!</definedName>
    <definedName name="Nota_26_SBB_PP" localSheetId="1">#REF!</definedName>
    <definedName name="Nota_26_SBB_PP" localSheetId="3">#REF!</definedName>
    <definedName name="Nota_26_SBB_PP" localSheetId="9">#REF!</definedName>
    <definedName name="Nota_26_SBB_PP" localSheetId="15">#REF!</definedName>
    <definedName name="Nota_26_SBB_PP">#REF!</definedName>
    <definedName name="Nota_27_SRZiS" localSheetId="20">#REF!</definedName>
    <definedName name="Nota_27_SRZiS" localSheetId="1">#REF!</definedName>
    <definedName name="Nota_27_SRZiS" localSheetId="3">#REF!</definedName>
    <definedName name="Nota_27_SRZiS" localSheetId="9">#REF!</definedName>
    <definedName name="Nota_27_SRZiS" localSheetId="15">#REF!</definedName>
    <definedName name="Nota_27_SRZiS">#REF!</definedName>
    <definedName name="Nota_27_SRZiSB" localSheetId="20">#REF!</definedName>
    <definedName name="Nota_27_SRZiSB" localSheetId="1">#REF!</definedName>
    <definedName name="Nota_27_SRZiSB" localSheetId="3">#REF!</definedName>
    <definedName name="Nota_27_SRZiSB" localSheetId="9">#REF!</definedName>
    <definedName name="Nota_27_SRZiSB" localSheetId="15">#REF!</definedName>
    <definedName name="Nota_27_SRZiSB">#REF!</definedName>
    <definedName name="Nota_28_SRZiS" localSheetId="20">#REF!</definedName>
    <definedName name="Nota_28_SRZiS" localSheetId="1">#REF!</definedName>
    <definedName name="Nota_28_SRZiS" localSheetId="3">#REF!</definedName>
    <definedName name="Nota_28_SRZiS" localSheetId="9">#REF!</definedName>
    <definedName name="Nota_28_SRZiS" localSheetId="15">#REF!</definedName>
    <definedName name="Nota_28_SRZiS">#REF!</definedName>
    <definedName name="Nota_28_SRZiSB" localSheetId="20">#REF!</definedName>
    <definedName name="Nota_28_SRZiSB" localSheetId="1">#REF!</definedName>
    <definedName name="Nota_28_SRZiSB" localSheetId="3">#REF!</definedName>
    <definedName name="Nota_28_SRZiSB" localSheetId="9">#REF!</definedName>
    <definedName name="Nota_28_SRZiSB" localSheetId="15">#REF!</definedName>
    <definedName name="Nota_28_SRZiSB">#REF!</definedName>
    <definedName name="Nota_29_SRZiSB" localSheetId="20">#REF!</definedName>
    <definedName name="Nota_29_SRZiSB" localSheetId="1">#REF!</definedName>
    <definedName name="Nota_29_SRZiSB" localSheetId="3">#REF!</definedName>
    <definedName name="Nota_29_SRZiSB" localSheetId="9">#REF!</definedName>
    <definedName name="Nota_29_SRZiSB" localSheetId="15">#REF!</definedName>
    <definedName name="Nota_29_SRZiSB">#REF!</definedName>
    <definedName name="Nota_3_SBB_A" localSheetId="20">#REF!</definedName>
    <definedName name="Nota_3_SBB_A" localSheetId="1">#REF!</definedName>
    <definedName name="Nota_3_SBB_A" localSheetId="3">#REF!</definedName>
    <definedName name="Nota_3_SBB_A" localSheetId="9">#REF!</definedName>
    <definedName name="Nota_3_SBB_A" localSheetId="15">#REF!</definedName>
    <definedName name="Nota_3_SBB_A">#REF!</definedName>
    <definedName name="Nota_30_SRZiSB" localSheetId="20">#REF!</definedName>
    <definedName name="Nota_30_SRZiSB" localSheetId="1">#REF!</definedName>
    <definedName name="Nota_30_SRZiSB" localSheetId="3">#REF!</definedName>
    <definedName name="Nota_30_SRZiSB" localSheetId="9">#REF!</definedName>
    <definedName name="Nota_30_SRZiSB" localSheetId="15">#REF!</definedName>
    <definedName name="Nota_30_SRZiSB">#REF!</definedName>
    <definedName name="Nota_31_SRZiSB" localSheetId="20">#REF!</definedName>
    <definedName name="Nota_31_SRZiSB" localSheetId="1">#REF!</definedName>
    <definedName name="Nota_31_SRZiSB" localSheetId="3">#REF!</definedName>
    <definedName name="Nota_31_SRZiSB" localSheetId="9">#REF!</definedName>
    <definedName name="Nota_31_SRZiSB" localSheetId="15">#REF!</definedName>
    <definedName name="Nota_31_SRZiSB">#REF!</definedName>
    <definedName name="Nota_32_SRZiSB" localSheetId="20">#REF!</definedName>
    <definedName name="Nota_32_SRZiSB" localSheetId="1">#REF!</definedName>
    <definedName name="Nota_32_SRZiSB" localSheetId="3">#REF!</definedName>
    <definedName name="Nota_32_SRZiSB" localSheetId="9">#REF!</definedName>
    <definedName name="Nota_32_SRZiSB" localSheetId="15">#REF!</definedName>
    <definedName name="Nota_32_SRZiSB">#REF!</definedName>
    <definedName name="Nota_33_SRZiSB" localSheetId="20">#REF!</definedName>
    <definedName name="Nota_33_SRZiSB" localSheetId="1">#REF!</definedName>
    <definedName name="Nota_33_SRZiSB" localSheetId="3">#REF!</definedName>
    <definedName name="Nota_33_SRZiSB" localSheetId="9">#REF!</definedName>
    <definedName name="Nota_33_SRZiSB" localSheetId="15">#REF!</definedName>
    <definedName name="Nota_33_SRZiSB">#REF!</definedName>
    <definedName name="Nota_34_SRZiSB" localSheetId="20">#REF!</definedName>
    <definedName name="Nota_34_SRZiSB" localSheetId="1">#REF!</definedName>
    <definedName name="Nota_34_SRZiSB" localSheetId="3">#REF!</definedName>
    <definedName name="Nota_34_SRZiSB" localSheetId="9">#REF!</definedName>
    <definedName name="Nota_34_SRZiSB" localSheetId="15">#REF!</definedName>
    <definedName name="Nota_34_SRZiSB">#REF!</definedName>
    <definedName name="Nota_35_SRZiSB" localSheetId="20">#REF!</definedName>
    <definedName name="Nota_35_SRZiSB" localSheetId="1">#REF!</definedName>
    <definedName name="Nota_35_SRZiSB" localSheetId="3">#REF!</definedName>
    <definedName name="Nota_35_SRZiSB" localSheetId="9">#REF!</definedName>
    <definedName name="Nota_35_SRZiSB" localSheetId="15">#REF!</definedName>
    <definedName name="Nota_35_SRZiSB">#REF!</definedName>
    <definedName name="Nota_36_SRZiSB" localSheetId="20">#REF!</definedName>
    <definedName name="Nota_36_SRZiSB" localSheetId="1">#REF!</definedName>
    <definedName name="Nota_36_SRZiSB" localSheetId="3">#REF!</definedName>
    <definedName name="Nota_36_SRZiSB" localSheetId="9">#REF!</definedName>
    <definedName name="Nota_36_SRZiSB" localSheetId="15">#REF!</definedName>
    <definedName name="Nota_36_SRZiSB">#REF!</definedName>
    <definedName name="Nota_37_SRZiSB" localSheetId="20">#REF!</definedName>
    <definedName name="Nota_37_SRZiSB" localSheetId="1">#REF!</definedName>
    <definedName name="Nota_37_SRZiSB" localSheetId="3">#REF!</definedName>
    <definedName name="Nota_37_SRZiSB" localSheetId="9">#REF!</definedName>
    <definedName name="Nota_37_SRZiSB" localSheetId="15">#REF!</definedName>
    <definedName name="Nota_37_SRZiSB">#REF!</definedName>
    <definedName name="Nota_38_SRZiSB" localSheetId="20">#REF!</definedName>
    <definedName name="Nota_38_SRZiSB" localSheetId="1">#REF!</definedName>
    <definedName name="Nota_38_SRZiSB" localSheetId="3">#REF!</definedName>
    <definedName name="Nota_38_SRZiSB" localSheetId="9">#REF!</definedName>
    <definedName name="Nota_38_SRZiSB" localSheetId="15">#REF!</definedName>
    <definedName name="Nota_38_SRZiSB">#REF!</definedName>
    <definedName name="Nota_39_SRZiSB" localSheetId="20">#REF!</definedName>
    <definedName name="Nota_39_SRZiSB" localSheetId="1">#REF!</definedName>
    <definedName name="Nota_39_SRZiSB" localSheetId="3">#REF!</definedName>
    <definedName name="Nota_39_SRZiSB" localSheetId="9">#REF!</definedName>
    <definedName name="Nota_39_SRZiSB" localSheetId="15">#REF!</definedName>
    <definedName name="Nota_39_SRZiSB">#REF!</definedName>
    <definedName name="Nota_4_SBB_A" localSheetId="20">#REF!</definedName>
    <definedName name="Nota_4_SBB_A" localSheetId="1">#REF!</definedName>
    <definedName name="Nota_4_SBB_A" localSheetId="3">#REF!</definedName>
    <definedName name="Nota_4_SBB_A" localSheetId="9">#REF!</definedName>
    <definedName name="Nota_4_SBB_A" localSheetId="15">#REF!</definedName>
    <definedName name="Nota_4_SBB_A">#REF!</definedName>
    <definedName name="Nota_40_SRZiSB" localSheetId="20">#REF!</definedName>
    <definedName name="Nota_40_SRZiSB" localSheetId="1">#REF!</definedName>
    <definedName name="Nota_40_SRZiSB" localSheetId="3">#REF!</definedName>
    <definedName name="Nota_40_SRZiSB" localSheetId="9">#REF!</definedName>
    <definedName name="Nota_40_SRZiSB" localSheetId="15">#REF!</definedName>
    <definedName name="Nota_40_SRZiSB">#REF!</definedName>
    <definedName name="Nota_41_SRZiSB" localSheetId="20">#REF!</definedName>
    <definedName name="Nota_41_SRZiSB" localSheetId="1">#REF!</definedName>
    <definedName name="Nota_41_SRZiSB" localSheetId="3">#REF!</definedName>
    <definedName name="Nota_41_SRZiSB" localSheetId="9">#REF!</definedName>
    <definedName name="Nota_41_SRZiSB" localSheetId="15">#REF!</definedName>
    <definedName name="Nota_41_SRZiSB">#REF!</definedName>
    <definedName name="Nota_5_SBB_A" localSheetId="20">#REF!</definedName>
    <definedName name="Nota_5_SBB_A" localSheetId="1">#REF!</definedName>
    <definedName name="Nota_5_SBB_A" localSheetId="3">#REF!</definedName>
    <definedName name="Nota_5_SBB_A" localSheetId="9">#REF!</definedName>
    <definedName name="Nota_5_SBB_A" localSheetId="15">#REF!</definedName>
    <definedName name="Nota_5_SBB_A">#REF!</definedName>
    <definedName name="Nota_6_SBB_A" localSheetId="20">#REF!</definedName>
    <definedName name="Nota_6_SBB_A" localSheetId="1">#REF!</definedName>
    <definedName name="Nota_6_SBB_A" localSheetId="3">#REF!</definedName>
    <definedName name="Nota_6_SBB_A" localSheetId="9">#REF!</definedName>
    <definedName name="Nota_6_SBB_A" localSheetId="15">#REF!</definedName>
    <definedName name="Nota_6_SBB_A">#REF!</definedName>
    <definedName name="Nota_7_SBB_A" localSheetId="20">#REF!</definedName>
    <definedName name="Nota_7_SBB_A" localSheetId="1">#REF!</definedName>
    <definedName name="Nota_7_SBB_A" localSheetId="3">#REF!</definedName>
    <definedName name="Nota_7_SBB_A" localSheetId="9">#REF!</definedName>
    <definedName name="Nota_7_SBB_A" localSheetId="15">#REF!</definedName>
    <definedName name="Nota_7_SBB_A">#REF!</definedName>
    <definedName name="Nota_8_SBB_A" localSheetId="20">#REF!</definedName>
    <definedName name="Nota_8_SBB_A" localSheetId="1">#REF!</definedName>
    <definedName name="Nota_8_SBB_A" localSheetId="3">#REF!</definedName>
    <definedName name="Nota_8_SBB_A" localSheetId="9">#REF!</definedName>
    <definedName name="Nota_8_SBB_A" localSheetId="15">#REF!</definedName>
    <definedName name="Nota_8_SBB_A">#REF!</definedName>
    <definedName name="nota18kopia" localSheetId="20">#REF!</definedName>
    <definedName name="nota18kopia" localSheetId="1">#REF!</definedName>
    <definedName name="nota18kopia" localSheetId="3">#REF!</definedName>
    <definedName name="nota18kopia" localSheetId="9">#REF!</definedName>
    <definedName name="nota18kopia">#REF!</definedName>
    <definedName name="Noty_do_SRPPB" localSheetId="20">#REF!</definedName>
    <definedName name="Noty_do_SRPPB" localSheetId="1">#REF!</definedName>
    <definedName name="Noty_do_SRPPB" localSheetId="3">#REF!</definedName>
    <definedName name="Noty_do_SRPPB" localSheetId="9">#REF!</definedName>
    <definedName name="Noty_do_SRPPB" localSheetId="15">#REF!</definedName>
    <definedName name="Noty_do_SRPPB">#REF!</definedName>
    <definedName name="NovemberIC" localSheetId="20">#REF!</definedName>
    <definedName name="NovemberIC" localSheetId="1">#REF!</definedName>
    <definedName name="NovemberIC" localSheetId="3">#REF!</definedName>
    <definedName name="NovemberIC" localSheetId="9">#REF!</definedName>
    <definedName name="NovemberIC">#REF!</definedName>
    <definedName name="NovemberII" localSheetId="20">#REF!</definedName>
    <definedName name="NovemberII" localSheetId="1">#REF!</definedName>
    <definedName name="NovemberII" localSheetId="3">#REF!</definedName>
    <definedName name="NovemberII" localSheetId="9">#REF!</definedName>
    <definedName name="NovemberII">#REF!</definedName>
    <definedName name="NovemberL" localSheetId="20">#REF!</definedName>
    <definedName name="NovemberL" localSheetId="1">#REF!</definedName>
    <definedName name="NovemberL" localSheetId="3">#REF!</definedName>
    <definedName name="NovemberL" localSheetId="9">#REF!</definedName>
    <definedName name="NovemberL">#REF!</definedName>
    <definedName name="NP_nip" localSheetId="20">#REF!</definedName>
    <definedName name="NP_nip" localSheetId="1">#REF!</definedName>
    <definedName name="NP_nip" localSheetId="3">#REF!</definedName>
    <definedName name="NP_nip" localSheetId="9">#REF!</definedName>
    <definedName name="NP_nip">#REF!</definedName>
    <definedName name="NP_zw" localSheetId="20">#REF!</definedName>
    <definedName name="NP_zw" localSheetId="1">#REF!</definedName>
    <definedName name="NP_zw" localSheetId="3">#REF!</definedName>
    <definedName name="NP_zw" localSheetId="9">#REF!</definedName>
    <definedName name="NP_zw">#REF!</definedName>
    <definedName name="NPoland_Div" localSheetId="20">[Poland2008.xls]Poland [64]Division!$A$1:$AA$218</definedName>
    <definedName name="NPoland_Div" localSheetId="1">[Poland2008.xls]Poland [64]Division!$A$1:$AA$218</definedName>
    <definedName name="NPoland_Div" localSheetId="0">[Poland2008.xls]Poland [64]Division!$A$1:$AA$218</definedName>
    <definedName name="NPoland_Div" localSheetId="3">[Poland2008.xls]Poland [64]Division!$A$1:$AA$218</definedName>
    <definedName name="NPoland_Div" localSheetId="9">[Poland2008.xls]Poland [64]Division!$A$1:$AA$218</definedName>
    <definedName name="NPoland_Div">[Poland2008.xls]Poland [64]Division!$A$1:$AA$218</definedName>
    <definedName name="NR_N1" localSheetId="20">#REF!</definedName>
    <definedName name="NR_N1" localSheetId="1">#REF!</definedName>
    <definedName name="NR_N1" localSheetId="3">#REF!</definedName>
    <definedName name="NR_N1" localSheetId="9">#REF!</definedName>
    <definedName name="NR_N1">#REF!</definedName>
    <definedName name="NR_N10" localSheetId="20">'[43]Noty rachunek'!#REF!</definedName>
    <definedName name="NR_N10" localSheetId="1">'[43]Noty rachunek'!#REF!</definedName>
    <definedName name="NR_N10" localSheetId="4">'[43]Noty rachunek'!#REF!</definedName>
    <definedName name="NR_N10" localSheetId="0">'[43]Noty rachunek'!#REF!</definedName>
    <definedName name="NR_N10" localSheetId="3">'[43]Noty rachunek'!#REF!</definedName>
    <definedName name="NR_N10" localSheetId="9">'[43]Noty rachunek'!#REF!</definedName>
    <definedName name="NR_N10" localSheetId="15">'[57]Noty rachunek'!#REF!</definedName>
    <definedName name="NR_N10">'[43]Noty rachunek'!#REF!</definedName>
    <definedName name="NR_N11" localSheetId="20">#REF!</definedName>
    <definedName name="NR_N11" localSheetId="1">#REF!</definedName>
    <definedName name="NR_N11" localSheetId="3">#REF!</definedName>
    <definedName name="NR_N11" localSheetId="9">#REF!</definedName>
    <definedName name="NR_N11">#REF!</definedName>
    <definedName name="NR_N12" localSheetId="20">#REF!</definedName>
    <definedName name="NR_N12" localSheetId="1">#REF!</definedName>
    <definedName name="NR_N12" localSheetId="3">#REF!</definedName>
    <definedName name="NR_N12" localSheetId="9">#REF!</definedName>
    <definedName name="NR_N12">#REF!</definedName>
    <definedName name="NR_N13" localSheetId="20">#REF!</definedName>
    <definedName name="NR_N13" localSheetId="1">#REF!</definedName>
    <definedName name="NR_N13" localSheetId="3">#REF!</definedName>
    <definedName name="NR_N13" localSheetId="9">#REF!</definedName>
    <definedName name="NR_N13">#REF!</definedName>
    <definedName name="NR_N14" localSheetId="20">#REF!</definedName>
    <definedName name="NR_N14" localSheetId="1">#REF!</definedName>
    <definedName name="NR_N14" localSheetId="3">#REF!</definedName>
    <definedName name="NR_N14" localSheetId="9">#REF!</definedName>
    <definedName name="NR_N14">#REF!</definedName>
    <definedName name="NR_N14_2" localSheetId="20">#REF!</definedName>
    <definedName name="NR_N14_2" localSheetId="1">#REF!</definedName>
    <definedName name="NR_N14_2" localSheetId="3">#REF!</definedName>
    <definedName name="NR_N14_2" localSheetId="9">#REF!</definedName>
    <definedName name="NR_N14_2">#REF!</definedName>
    <definedName name="NR_N15" localSheetId="20">#REF!</definedName>
    <definedName name="NR_N15" localSheetId="1">#REF!</definedName>
    <definedName name="NR_N15" localSheetId="3">#REF!</definedName>
    <definedName name="NR_N15" localSheetId="9">#REF!</definedName>
    <definedName name="NR_N15">#REF!</definedName>
    <definedName name="NR_N2" localSheetId="20">#REF!</definedName>
    <definedName name="NR_N2" localSheetId="1">#REF!</definedName>
    <definedName name="NR_N2" localSheetId="3">#REF!</definedName>
    <definedName name="NR_N2" localSheetId="9">#REF!</definedName>
    <definedName name="NR_N2">#REF!</definedName>
    <definedName name="NR_N3" localSheetId="20">#REF!</definedName>
    <definedName name="NR_N3" localSheetId="1">#REF!</definedName>
    <definedName name="NR_N3" localSheetId="3">#REF!</definedName>
    <definedName name="NR_N3" localSheetId="9">#REF!</definedName>
    <definedName name="NR_N3">#REF!</definedName>
    <definedName name="NR_N4" localSheetId="20">'[65]Noty rachunek'!#REF!</definedName>
    <definedName name="NR_N4" localSheetId="1">'[65]Noty rachunek'!#REF!</definedName>
    <definedName name="NR_N4" localSheetId="4">'[65]Noty rachunek'!#REF!</definedName>
    <definedName name="NR_N4" localSheetId="0">'[65]Noty rachunek'!#REF!</definedName>
    <definedName name="NR_N4" localSheetId="3">'[65]Noty rachunek'!#REF!</definedName>
    <definedName name="NR_N4" localSheetId="9">'[65]Noty rachunek'!#REF!</definedName>
    <definedName name="NR_N4" localSheetId="15">'[65]Noty rachunek'!#REF!</definedName>
    <definedName name="NR_N4">'[65]Noty rachunek'!#REF!</definedName>
    <definedName name="NR_N5" localSheetId="20">'[65]Noty rachunek'!#REF!</definedName>
    <definedName name="NR_N5" localSheetId="1">'[65]Noty rachunek'!#REF!</definedName>
    <definedName name="NR_N5" localSheetId="4">'[65]Noty rachunek'!#REF!</definedName>
    <definedName name="NR_N5" localSheetId="0">'[65]Noty rachunek'!#REF!</definedName>
    <definedName name="NR_N5" localSheetId="3">'[65]Noty rachunek'!#REF!</definedName>
    <definedName name="NR_N5" localSheetId="9">'[65]Noty rachunek'!#REF!</definedName>
    <definedName name="NR_N5" localSheetId="15">'[65]Noty rachunek'!#REF!</definedName>
    <definedName name="NR_N5">'[65]Noty rachunek'!#REF!</definedName>
    <definedName name="NR_N6.1" localSheetId="20">#REF!</definedName>
    <definedName name="NR_N6.1" localSheetId="1">#REF!</definedName>
    <definedName name="NR_N6.1" localSheetId="3">#REF!</definedName>
    <definedName name="NR_N6.1" localSheetId="9">#REF!</definedName>
    <definedName name="NR_N6.1">#REF!</definedName>
    <definedName name="NR_N6.2" localSheetId="20">#REF!</definedName>
    <definedName name="NR_N6.2" localSheetId="1">#REF!</definedName>
    <definedName name="NR_N6.2" localSheetId="3">#REF!</definedName>
    <definedName name="NR_N6.2" localSheetId="9">#REF!</definedName>
    <definedName name="NR_N6.2">#REF!</definedName>
    <definedName name="NR_N7" localSheetId="20">#REF!</definedName>
    <definedName name="NR_N7" localSheetId="1">#REF!</definedName>
    <definedName name="NR_N7" localSheetId="3">#REF!</definedName>
    <definedName name="NR_N7" localSheetId="9">#REF!</definedName>
    <definedName name="NR_N7">#REF!</definedName>
    <definedName name="NR_N8" localSheetId="20">#REF!</definedName>
    <definedName name="NR_N8" localSheetId="1">#REF!</definedName>
    <definedName name="NR_N8" localSheetId="3">#REF!</definedName>
    <definedName name="NR_N8" localSheetId="9">#REF!</definedName>
    <definedName name="NR_N8">#REF!</definedName>
    <definedName name="NR_N9" localSheetId="20">#REF!</definedName>
    <definedName name="NR_N9" localSheetId="1">#REF!</definedName>
    <definedName name="NR_N9" localSheetId="3">#REF!</definedName>
    <definedName name="NR_N9" localSheetId="9">#REF!</definedName>
    <definedName name="NR_N9">#REF!</definedName>
    <definedName name="NR_PO" localSheetId="20">#REF!</definedName>
    <definedName name="NR_PO" localSheetId="1">#REF!</definedName>
    <definedName name="NR_PO" localSheetId="3">#REF!</definedName>
    <definedName name="NR_PO" localSheetId="9">#REF!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0">#REF!</definedName>
    <definedName name="NTrini_FOM" localSheetId="1">#REF!</definedName>
    <definedName name="NTrini_FOM" localSheetId="3">#REF!</definedName>
    <definedName name="NTrini_FOM" localSheetId="9">#REF!</definedName>
    <definedName name="NTrini_FOM">#REF!</definedName>
    <definedName name="numerki" localSheetId="1" hidden="1">{"'BZ SA P&amp;l (fORECAST)'!$A$1:$BR$26"}</definedName>
    <definedName name="numerki" localSheetId="0" hidden="1">{"'BZ SA P&amp;l (fORECAST)'!$A$1:$BR$26"}</definedName>
    <definedName name="numerki" localSheetId="3" hidden="1">{"'BZ SA P&amp;l (fORECAST)'!$A$1:$BR$26"}</definedName>
    <definedName name="numerki" hidden="1">{"'BZ SA P&amp;l (fORECAST)'!$A$1:$BR$26"}</definedName>
    <definedName name="o.FBN019_4" localSheetId="20">#REF!</definedName>
    <definedName name="o.FBN019_4" localSheetId="1">#REF!</definedName>
    <definedName name="o.FBN019_4" localSheetId="3">#REF!</definedName>
    <definedName name="o.FBN019_4" localSheetId="9">#REF!</definedName>
    <definedName name="o.FBN019_4">#REF!</definedName>
    <definedName name="o.FBN019_6" localSheetId="20">#REF!</definedName>
    <definedName name="o.FBN019_6" localSheetId="1">#REF!</definedName>
    <definedName name="o.FBN019_6" localSheetId="3">#REF!</definedName>
    <definedName name="o.FBN019_6" localSheetId="9">#REF!</definedName>
    <definedName name="o.FBN019_6">#REF!</definedName>
    <definedName name="o.FBN019_7" localSheetId="20">#REF!</definedName>
    <definedName name="o.FBN019_7" localSheetId="1">#REF!</definedName>
    <definedName name="o.FBN019_7" localSheetId="3">#REF!</definedName>
    <definedName name="o.FBN019_7" localSheetId="9">#REF!</definedName>
    <definedName name="o.FBN019_7">#REF!</definedName>
    <definedName name="o.FBN019_8" localSheetId="20">#REF!</definedName>
    <definedName name="o.FBN019_8" localSheetId="1">#REF!</definedName>
    <definedName name="o.FBN019_8" localSheetId="3">#REF!</definedName>
    <definedName name="o.FBN019_8" localSheetId="9">#REF!</definedName>
    <definedName name="o.FBN019_8">#REF!</definedName>
    <definedName name="o.FBN020_2" localSheetId="20">#REF!</definedName>
    <definedName name="o.FBN020_2" localSheetId="1">#REF!</definedName>
    <definedName name="o.FBN020_2" localSheetId="3">#REF!</definedName>
    <definedName name="o.FBN020_2" localSheetId="9">#REF!</definedName>
    <definedName name="o.FBN020_2">#REF!</definedName>
    <definedName name="o.FIN004A" localSheetId="20">'[34]FIN004A i 4B'!#REF!</definedName>
    <definedName name="o.FIN004A" localSheetId="1">'[34]FIN004A i 4B'!#REF!</definedName>
    <definedName name="o.FIN004A" localSheetId="3">'[34]FIN004A i 4B'!#REF!</definedName>
    <definedName name="o.FIN004A" localSheetId="9">'[34]FIN004A i 4B'!#REF!</definedName>
    <definedName name="o.FIN004A">'[34]FIN004A i 4B'!#REF!</definedName>
    <definedName name="o.FIN005_1" localSheetId="20">#REF!</definedName>
    <definedName name="o.FIN005_1" localSheetId="1">#REF!</definedName>
    <definedName name="o.FIN005_1" localSheetId="3">#REF!</definedName>
    <definedName name="o.FIN005_1" localSheetId="9">#REF!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0">#REF!</definedName>
    <definedName name="Obciążenie_z_tytułu_podatku_dochodowego" localSheetId="1">#REF!</definedName>
    <definedName name="Obciążenie_z_tytułu_podatku_dochodowego" localSheetId="3">#REF!</definedName>
    <definedName name="Obciążenie_z_tytułu_podatku_dochodowego" localSheetId="9">#REF!</definedName>
    <definedName name="Obciążenie_z_tytułu_podatku_dochodowego" localSheetId="15">#REF!</definedName>
    <definedName name="Obciążenie_z_tytułu_podatku_dochodowego">#REF!</definedName>
    <definedName name="OblastDat2" localSheetId="20">#REF!</definedName>
    <definedName name="OblastDat2" localSheetId="1">#REF!</definedName>
    <definedName name="OblastDat2" localSheetId="3">#REF!</definedName>
    <definedName name="OblastDat2" localSheetId="9">#REF!</definedName>
    <definedName name="OblastDat2">#REF!</definedName>
    <definedName name="OblastDat2_11" localSheetId="20">#REF!</definedName>
    <definedName name="OblastDat2_11" localSheetId="1">#REF!</definedName>
    <definedName name="OblastDat2_11" localSheetId="3">#REF!</definedName>
    <definedName name="OblastDat2_11" localSheetId="9">#REF!</definedName>
    <definedName name="OblastDat2_11">#REF!</definedName>
    <definedName name="OblastDat2_2" localSheetId="20">#REF!</definedName>
    <definedName name="OblastDat2_2" localSheetId="1">#REF!</definedName>
    <definedName name="OblastDat2_2" localSheetId="3">#REF!</definedName>
    <definedName name="OblastDat2_2" localSheetId="9">#REF!</definedName>
    <definedName name="OblastDat2_2">#REF!</definedName>
    <definedName name="OblastDat2_28" localSheetId="20">#REF!</definedName>
    <definedName name="OblastDat2_28" localSheetId="1">#REF!</definedName>
    <definedName name="OblastDat2_28" localSheetId="3">#REF!</definedName>
    <definedName name="OblastDat2_28" localSheetId="9">#REF!</definedName>
    <definedName name="OblastDat2_28">#REF!</definedName>
    <definedName name="OblastNadpisuRadku" localSheetId="20">#REF!</definedName>
    <definedName name="OblastNadpisuRadku" localSheetId="1">#REF!</definedName>
    <definedName name="OblastNadpisuRadku" localSheetId="3">#REF!</definedName>
    <definedName name="OblastNadpisuRadku" localSheetId="9">#REF!</definedName>
    <definedName name="OblastNadpisuRadku">#REF!</definedName>
    <definedName name="OblastNadpisuRadku_11" localSheetId="20">#REF!</definedName>
    <definedName name="OblastNadpisuRadku_11" localSheetId="1">#REF!</definedName>
    <definedName name="OblastNadpisuRadku_11" localSheetId="3">#REF!</definedName>
    <definedName name="OblastNadpisuRadku_11" localSheetId="9">#REF!</definedName>
    <definedName name="OblastNadpisuRadku_11">#REF!</definedName>
    <definedName name="OblastNadpisuRadku_2" localSheetId="20">#REF!</definedName>
    <definedName name="OblastNadpisuRadku_2" localSheetId="1">#REF!</definedName>
    <definedName name="OblastNadpisuRadku_2" localSheetId="3">#REF!</definedName>
    <definedName name="OblastNadpisuRadku_2" localSheetId="9">#REF!</definedName>
    <definedName name="OblastNadpisuRadku_2">#REF!</definedName>
    <definedName name="OblastNadpisuRadku_28" localSheetId="20">#REF!</definedName>
    <definedName name="OblastNadpisuRadku_28" localSheetId="1">#REF!</definedName>
    <definedName name="OblastNadpisuRadku_28" localSheetId="3">#REF!</definedName>
    <definedName name="OblastNadpisuRadku_28" localSheetId="9">#REF!</definedName>
    <definedName name="OblastNadpisuRadku_28">#REF!</definedName>
    <definedName name="OblastNadpisuSloupcu" localSheetId="20">#REF!</definedName>
    <definedName name="OblastNadpisuSloupcu" localSheetId="1">#REF!</definedName>
    <definedName name="OblastNadpisuSloupcu" localSheetId="3">#REF!</definedName>
    <definedName name="OblastNadpisuSloupcu" localSheetId="9">#REF!</definedName>
    <definedName name="OblastNadpisuSloupcu">#REF!</definedName>
    <definedName name="OblastNadpisuSloupcu_11" localSheetId="20">#REF!</definedName>
    <definedName name="OblastNadpisuSloupcu_11" localSheetId="1">#REF!</definedName>
    <definedName name="OblastNadpisuSloupcu_11" localSheetId="3">#REF!</definedName>
    <definedName name="OblastNadpisuSloupcu_11" localSheetId="9">#REF!</definedName>
    <definedName name="OblastNadpisuSloupcu_11">#REF!</definedName>
    <definedName name="OblastNadpisuSloupcu_2" localSheetId="20">#REF!</definedName>
    <definedName name="OblastNadpisuSloupcu_2" localSheetId="1">#REF!</definedName>
    <definedName name="OblastNadpisuSloupcu_2" localSheetId="3">#REF!</definedName>
    <definedName name="OblastNadpisuSloupcu_2" localSheetId="9">#REF!</definedName>
    <definedName name="OblastNadpisuSloupcu_2">#REF!</definedName>
    <definedName name="OblastNadpisuSloupcu_28" localSheetId="20">#REF!</definedName>
    <definedName name="OblastNadpisuSloupcu_28" localSheetId="1">#REF!</definedName>
    <definedName name="OblastNadpisuSloupcu_28" localSheetId="3">#REF!</definedName>
    <definedName name="OblastNadpisuSloupcu_28" localSheetId="9">#REF!</definedName>
    <definedName name="OblastNadpisuSloupcu_28">#REF!</definedName>
    <definedName name="OBLIG_dt" localSheetId="20">#REF!</definedName>
    <definedName name="OBLIG_dt" localSheetId="1">#REF!</definedName>
    <definedName name="OBLIG_dt" localSheetId="3">#REF!</definedName>
    <definedName name="OBLIG_dt" localSheetId="9">#REF!</definedName>
    <definedName name="OBLIG_dt">#REF!</definedName>
    <definedName name="OBLIG_dw" localSheetId="20">#REF!</definedName>
    <definedName name="OBLIG_dw" localSheetId="1">#REF!</definedName>
    <definedName name="OBLIG_dw" localSheetId="3">#REF!</definedName>
    <definedName name="OBLIG_dw" localSheetId="9">#REF!</definedName>
    <definedName name="OBLIG_dw">#REF!</definedName>
    <definedName name="_xlnm.Print_Area" localSheetId="20">#REF!</definedName>
    <definedName name="_xlnm.Print_Area" localSheetId="1">BS!$A$1:$P$53</definedName>
    <definedName name="_xlnm.Print_Area" localSheetId="3">#REF!</definedName>
    <definedName name="_xlnm.Print_Area" localSheetId="9">#REF!</definedName>
    <definedName name="_xlnm.Print_Area">#REF!</definedName>
    <definedName name="Obszar_wydruku_MI" localSheetId="20">#REF!</definedName>
    <definedName name="Obszar_wydruku_MI" localSheetId="1">#REF!</definedName>
    <definedName name="Obszar_wydruku_MI" localSheetId="3">#REF!</definedName>
    <definedName name="Obszar_wydruku_MI" localSheetId="9">#REF!</definedName>
    <definedName name="Obszar_wydruku_MI" localSheetId="15">#REF!</definedName>
    <definedName name="Obszar_wydruku_MI">#REF!</definedName>
    <definedName name="OctoberIC" localSheetId="20">#REF!</definedName>
    <definedName name="OctoberIC" localSheetId="1">#REF!</definedName>
    <definedName name="OctoberIC" localSheetId="3">#REF!</definedName>
    <definedName name="OctoberIC" localSheetId="9">#REF!</definedName>
    <definedName name="OctoberIC">#REF!</definedName>
    <definedName name="OctoberII" localSheetId="20">#REF!</definedName>
    <definedName name="OctoberII" localSheetId="1">#REF!</definedName>
    <definedName name="OctoberII" localSheetId="3">#REF!</definedName>
    <definedName name="OctoberII" localSheetId="9">#REF!</definedName>
    <definedName name="OctoberII">#REF!</definedName>
    <definedName name="OctoberL" localSheetId="20">#REF!</definedName>
    <definedName name="OctoberL" localSheetId="1">#REF!</definedName>
    <definedName name="OctoberL" localSheetId="3">#REF!</definedName>
    <definedName name="OctoberL" localSheetId="9">#REF!</definedName>
    <definedName name="OctoberL">#REF!</definedName>
    <definedName name="oddz" localSheetId="20">#REF!</definedName>
    <definedName name="oddz" localSheetId="1">#REF!</definedName>
    <definedName name="oddz" localSheetId="3">#REF!</definedName>
    <definedName name="oddz" localSheetId="9">#REF!</definedName>
    <definedName name="oddz">#REF!</definedName>
    <definedName name="Oddział" localSheetId="15">[66]lista!$B$2:$B$188</definedName>
    <definedName name="Oddział">[66]lista!$B$2:$B$188</definedName>
    <definedName name="oddziały_i_spółki" localSheetId="15">[67]lista!$E$2:$E$209</definedName>
    <definedName name="oddziały_i_spółki">[67]lista!$E$2:$E$209</definedName>
    <definedName name="Odpisy" localSheetId="20">#REF!</definedName>
    <definedName name="Odpisy" localSheetId="1">#REF!</definedName>
    <definedName name="Odpisy" localSheetId="3">#REF!</definedName>
    <definedName name="Odpisy" localSheetId="9">#REF!</definedName>
    <definedName name="Odpisy" localSheetId="15">#REF!</definedName>
    <definedName name="Odpisy">#REF!</definedName>
    <definedName name="Off_balance" localSheetId="20">#REF!</definedName>
    <definedName name="Off_balance" localSheetId="1">#REF!</definedName>
    <definedName name="Off_balance" localSheetId="3">#REF!</definedName>
    <definedName name="Off_balance" localSheetId="9">#REF!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5">'[49]Noty bilans'!$A$209:$D$216</definedName>
    <definedName name="oo">'[49]Noty bilans'!$A$209:$D$216</definedName>
    <definedName name="Other_reserve_funds" localSheetId="20">#REF!</definedName>
    <definedName name="Other_reserve_funds" localSheetId="1">#REF!</definedName>
    <definedName name="Other_reserve_funds" localSheetId="3">#REF!</definedName>
    <definedName name="Other_reserve_funds" localSheetId="9">#REF!</definedName>
    <definedName name="Other_reserve_funds">#REF!</definedName>
    <definedName name="outcomms" localSheetId="20">[19]S.P.30!#REF!</definedName>
    <definedName name="outcomms" localSheetId="1">[19]S.P.30!#REF!</definedName>
    <definedName name="outcomms" localSheetId="3">[19]S.P.30!#REF!</definedName>
    <definedName name="outcomms" localSheetId="9">[19]S.P.30!#REF!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0">#REF!</definedName>
    <definedName name="ow.FBN019_4" localSheetId="1">#REF!</definedName>
    <definedName name="ow.FBN019_4" localSheetId="3">#REF!</definedName>
    <definedName name="ow.FBN019_4" localSheetId="9">#REF!</definedName>
    <definedName name="ow.FBN019_4">#REF!</definedName>
    <definedName name="ow.FBN019_6" localSheetId="20">#REF!</definedName>
    <definedName name="ow.FBN019_6" localSheetId="1">#REF!</definedName>
    <definedName name="ow.FBN019_6" localSheetId="3">#REF!</definedName>
    <definedName name="ow.FBN019_6" localSheetId="9">#REF!</definedName>
    <definedName name="ow.FBN019_6">#REF!</definedName>
    <definedName name="ow.FBN019_7" localSheetId="20">#REF!</definedName>
    <definedName name="ow.FBN019_7" localSheetId="1">#REF!</definedName>
    <definedName name="ow.FBN019_7" localSheetId="3">#REF!</definedName>
    <definedName name="ow.FBN019_7" localSheetId="9">#REF!</definedName>
    <definedName name="ow.FBN019_7">#REF!</definedName>
    <definedName name="ow.FBN019_8" localSheetId="20">#REF!</definedName>
    <definedName name="ow.FBN019_8" localSheetId="1">#REF!</definedName>
    <definedName name="ow.FBN019_8" localSheetId="3">#REF!</definedName>
    <definedName name="ow.FBN019_8" localSheetId="9">#REF!</definedName>
    <definedName name="ow.FBN019_8">#REF!</definedName>
    <definedName name="ow.FBN020_2" localSheetId="20">#REF!</definedName>
    <definedName name="ow.FBN020_2" localSheetId="1">#REF!</definedName>
    <definedName name="ow.FBN020_2" localSheetId="3">#REF!</definedName>
    <definedName name="ow.FBN020_2" localSheetId="9">#REF!</definedName>
    <definedName name="ow.FBN020_2">#REF!</definedName>
    <definedName name="ow.FIN005_1" localSheetId="20">#REF!</definedName>
    <definedName name="ow.FIN005_1" localSheetId="1">#REF!</definedName>
    <definedName name="ow.FIN005_1" localSheetId="3">#REF!</definedName>
    <definedName name="ow.FIN005_1" localSheetId="9">#REF!</definedName>
    <definedName name="ow.FIN005_1">#REF!</definedName>
    <definedName name="P_L">'[68]P&amp;L porównywalny'!$A$5:$C$42</definedName>
    <definedName name="Papiery_utrzymywane_zapadalności" localSheetId="20">'[69]noty bilans'!#REF!</definedName>
    <definedName name="Papiery_utrzymywane_zapadalności" localSheetId="1">'[69]noty bilans'!#REF!</definedName>
    <definedName name="Papiery_utrzymywane_zapadalności" localSheetId="4">'[69]noty bilans'!#REF!</definedName>
    <definedName name="Papiery_utrzymywane_zapadalności" localSheetId="3">'[69]noty bilans'!#REF!</definedName>
    <definedName name="Papiery_utrzymywane_zapadalności" localSheetId="9">'[69]noty bilans'!#REF!</definedName>
    <definedName name="Papiery_utrzymywane_zapadalności" localSheetId="15">#REF!</definedName>
    <definedName name="Papiery_utrzymywane_zapadalności">'[69]noty bilans'!#REF!</definedName>
    <definedName name="Pasywa_pod07" localSheetId="20">#REF!</definedName>
    <definedName name="Pasywa_pod07" localSheetId="1">#REF!</definedName>
    <definedName name="Pasywa_pod07" localSheetId="3">#REF!</definedName>
    <definedName name="Pasywa_pod07" localSheetId="9">#REF!</definedName>
    <definedName name="Pasywa_pod07" localSheetId="15">#REF!</definedName>
    <definedName name="Pasywa_pod07">#REF!</definedName>
    <definedName name="Pasywa_pod08" localSheetId="20">#REF!</definedName>
    <definedName name="Pasywa_pod08" localSheetId="1">#REF!</definedName>
    <definedName name="Pasywa_pod08" localSheetId="3">#REF!</definedName>
    <definedName name="Pasywa_pod08" localSheetId="9">#REF!</definedName>
    <definedName name="Pasywa_pod08" localSheetId="15">#REF!</definedName>
    <definedName name="Pasywa_pod08">#REF!</definedName>
    <definedName name="Pensions" localSheetId="20">[19]S.P.27!#REF!</definedName>
    <definedName name="Pensions" localSheetId="1">[19]S.P.27!#REF!</definedName>
    <definedName name="Pensions" localSheetId="3">[19]S.P.27!#REF!</definedName>
    <definedName name="Pensions" localSheetId="9">[19]S.P.27!#REF!</definedName>
    <definedName name="Pensions">[19]S.P.27!#REF!</definedName>
    <definedName name="Performing_Loans" localSheetId="20">#REF!</definedName>
    <definedName name="Performing_Loans" localSheetId="1">#REF!</definedName>
    <definedName name="Performing_Loans" localSheetId="3">#REF!</definedName>
    <definedName name="Performing_Loans" localSheetId="9">#REF!</definedName>
    <definedName name="Performing_Loans">#REF!</definedName>
    <definedName name="PeriodDates" localSheetId="20">OFFSET(#REF!,0,0,COUNT(#REF!),1)</definedName>
    <definedName name="PeriodDates" localSheetId="1">OFFSET(#REF!,0,0,COUNT(#REF!),1)</definedName>
    <definedName name="PeriodDates" localSheetId="3">OFFSET(#REF!,0,0,COUNT(#REF!),1)</definedName>
    <definedName name="PeriodDates" localSheetId="9">OFFSET(#REF!,0,0,COUNT(#REF!),1)</definedName>
    <definedName name="PeriodDates">OFFSET(#REF!,0,0,COUNT(#REF!),1)</definedName>
    <definedName name="PKD" localSheetId="20">#REF!</definedName>
    <definedName name="PKD" localSheetId="1">#REF!</definedName>
    <definedName name="PKD" localSheetId="3">#REF!</definedName>
    <definedName name="PKD" localSheetId="9">#REF!</definedName>
    <definedName name="PKD" localSheetId="15">#REF!</definedName>
    <definedName name="PKD">#REF!</definedName>
    <definedName name="PKO" localSheetId="20">#REF!</definedName>
    <definedName name="PKO" localSheetId="1">#REF!</definedName>
    <definedName name="PKO" localSheetId="3">#REF!</definedName>
    <definedName name="PKO" localSheetId="9">#REF!</definedName>
    <definedName name="PKO" localSheetId="15">#REF!</definedName>
    <definedName name="PKO">#REF!</definedName>
    <definedName name="PL">'[68]P&amp;L porównywalny'!$A$5:$C$42</definedName>
    <definedName name="PL_3" localSheetId="20">#REF!</definedName>
    <definedName name="PL_3" localSheetId="1">#REF!</definedName>
    <definedName name="PL_3" localSheetId="3">#REF!</definedName>
    <definedName name="PL_3" localSheetId="9">#REF!</definedName>
    <definedName name="PL_3" localSheetId="15">#REF!</definedName>
    <definedName name="PL_3">#REF!</definedName>
    <definedName name="PL_9" localSheetId="20">#REF!</definedName>
    <definedName name="PL_9" localSheetId="1">#REF!</definedName>
    <definedName name="PL_9" localSheetId="3">#REF!</definedName>
    <definedName name="PL_9" localSheetId="9">#REF!</definedName>
    <definedName name="PL_9" localSheetId="15">#REF!</definedName>
    <definedName name="PL_9">#REF!</definedName>
    <definedName name="PL3QS" localSheetId="20">#REF!</definedName>
    <definedName name="PL3QS" localSheetId="1">#REF!</definedName>
    <definedName name="PL3QS" localSheetId="3">#REF!</definedName>
    <definedName name="PL3QS" localSheetId="9">#REF!</definedName>
    <definedName name="PL3QS" localSheetId="15">#REF!</definedName>
    <definedName name="PL3QS">#REF!</definedName>
    <definedName name="PLBANKQ2" localSheetId="20">#REF!</definedName>
    <definedName name="PLBANKQ2" localSheetId="1">#REF!</definedName>
    <definedName name="PLBANKQ2" localSheetId="3">#REF!</definedName>
    <definedName name="PLBANKQ2" localSheetId="9">#REF!</definedName>
    <definedName name="PLBANKQ2">#REF!</definedName>
    <definedName name="PLocena">#N/A</definedName>
    <definedName name="Pochodne_instrumenty_finansowe_handl" localSheetId="20">'[69]noty bilans 2'!#REF!</definedName>
    <definedName name="Pochodne_instrumenty_finansowe_handl" localSheetId="1">'[69]noty bilans 2'!#REF!</definedName>
    <definedName name="Pochodne_instrumenty_finansowe_handl" localSheetId="4">'[69]noty bilans 2'!#REF!</definedName>
    <definedName name="Pochodne_instrumenty_finansowe_handl" localSheetId="3">'[69]noty bilans 2'!#REF!</definedName>
    <definedName name="Pochodne_instrumenty_finansowe_handl" localSheetId="9">'[69]noty bilans 2'!#REF!</definedName>
    <definedName name="Pochodne_instrumenty_finansowe_handl" localSheetId="15">[18]podatek!#REF!</definedName>
    <definedName name="Pochodne_instrumenty_finansowe_handl">'[69]noty bilans 2'!#REF!</definedName>
    <definedName name="pochodne_opis" localSheetId="20">'[69]noty bilans 2'!#REF!</definedName>
    <definedName name="pochodne_opis" localSheetId="1">'[69]noty bilans 2'!#REF!</definedName>
    <definedName name="pochodne_opis" localSheetId="4">'[69]noty bilans 2'!#REF!</definedName>
    <definedName name="pochodne_opis" localSheetId="3">'[69]noty bilans 2'!#REF!</definedName>
    <definedName name="pochodne_opis" localSheetId="9">'[69]noty bilans 2'!#REF!</definedName>
    <definedName name="pochodne_opis" localSheetId="15">[18]podatek!#REF!</definedName>
    <definedName name="pochodne_opis">'[69]noty bilans 2'!#REF!</definedName>
    <definedName name="pochodzenie">[21]nazwy!$C$1:$C$23</definedName>
    <definedName name="Podpis">[44]lista!$K$2:$K$50</definedName>
    <definedName name="PODPISY" localSheetId="20">#REF!</definedName>
    <definedName name="PODPISY" localSheetId="1">#REF!</definedName>
    <definedName name="PODPISY" localSheetId="3">#REF!</definedName>
    <definedName name="PODPISY" localSheetId="9">#REF!</definedName>
    <definedName name="PODPISY">#REF!</definedName>
    <definedName name="PodpisyQ3" localSheetId="20">#REF!</definedName>
    <definedName name="PodpisyQ3" localSheetId="1">#REF!</definedName>
    <definedName name="PodpisyQ3" localSheetId="3">#REF!</definedName>
    <definedName name="PodpisyQ3" localSheetId="9">#REF!</definedName>
    <definedName name="PodpisyQ3">#REF!</definedName>
    <definedName name="podzial_podmiotowy" localSheetId="20">#REF!</definedName>
    <definedName name="podzial_podmiotowy" localSheetId="1">#REF!</definedName>
    <definedName name="podzial_podmiotowy" localSheetId="3">#REF!</definedName>
    <definedName name="podzial_podmiotowy" localSheetId="9">#REF!</definedName>
    <definedName name="podzial_podmiotowy">#REF!</definedName>
    <definedName name="Poftfel_2" localSheetId="20">[18]portfel!#REF!</definedName>
    <definedName name="Poftfel_2" localSheetId="1">[18]portfel!#REF!</definedName>
    <definedName name="Poftfel_2" localSheetId="4">[18]portfel!#REF!</definedName>
    <definedName name="Poftfel_2" localSheetId="3">[18]portfel!#REF!</definedName>
    <definedName name="Poftfel_2" localSheetId="9">[18]portfel!#REF!</definedName>
    <definedName name="Poftfel_2" localSheetId="15">[18]portfel!#REF!</definedName>
    <definedName name="Poftfel_2">[18]portfel!#REF!</definedName>
    <definedName name="POI" localSheetId="1">BS!POI</definedName>
    <definedName name="POI" localSheetId="0">#N/A</definedName>
    <definedName name="POI" localSheetId="3">'Przychody prowizyjne'!POI</definedName>
    <definedName name="POI" localSheetId="15">#N/A</definedName>
    <definedName name="POI">BS!POI</definedName>
    <definedName name="POKILO" localSheetId="1" hidden="1">{"'BZ SA P&amp;l (fORECAST)'!$A$1:$BR$26"}</definedName>
    <definedName name="POKILO" localSheetId="0" hidden="1">{"'BZ SA P&amp;l (fORECAST)'!$A$1:$BR$26"}</definedName>
    <definedName name="POKILO" localSheetId="3" hidden="1">{"'BZ SA P&amp;l (fORECAST)'!$A$1:$BR$26"}</definedName>
    <definedName name="POKILO" localSheetId="15" hidden="1">{"'BZ SA P&amp;l (fORECAST)'!$A$1:$BR$26"}</definedName>
    <definedName name="POKILO" hidden="1">{"'BZ SA P&amp;l (fORECAST)'!$A$1:$BR$26"}</definedName>
    <definedName name="Poland_Division">'[58]Poland Division'!$A$3:$AA$92</definedName>
    <definedName name="POLISH" localSheetId="20">#REF!</definedName>
    <definedName name="POLISH" localSheetId="1">#REF!</definedName>
    <definedName name="POLISH" localSheetId="3">#REF!</definedName>
    <definedName name="POLISH" localSheetId="9">#REF!</definedName>
    <definedName name="POLISH">#REF!</definedName>
    <definedName name="polityka0910" localSheetId="20">#REF!</definedName>
    <definedName name="polityka0910" localSheetId="1">#REF!</definedName>
    <definedName name="polityka0910" localSheetId="3">#REF!</definedName>
    <definedName name="polityka0910" localSheetId="9">#REF!</definedName>
    <definedName name="polityka0910">#REF!</definedName>
    <definedName name="POLSOFT2000M" localSheetId="20">#REF!</definedName>
    <definedName name="POLSOFT2000M" localSheetId="1">#REF!</definedName>
    <definedName name="POLSOFT2000M" localSheetId="3">#REF!</definedName>
    <definedName name="POLSOFT2000M" localSheetId="9">#REF!</definedName>
    <definedName name="POLSOFT2000M">#REF!</definedName>
    <definedName name="POLSOFT2000Y" localSheetId="20">#REF!</definedName>
    <definedName name="POLSOFT2000Y" localSheetId="1">#REF!</definedName>
    <definedName name="POLSOFT2000Y" localSheetId="3">#REF!</definedName>
    <definedName name="POLSOFT2000Y" localSheetId="9">#REF!</definedName>
    <definedName name="POLSOFT2000Y">#REF!</definedName>
    <definedName name="POLSOFT2001M" localSheetId="20">#REF!</definedName>
    <definedName name="POLSOFT2001M" localSheetId="1">#REF!</definedName>
    <definedName name="POLSOFT2001M" localSheetId="3">#REF!</definedName>
    <definedName name="POLSOFT2001M" localSheetId="9">#REF!</definedName>
    <definedName name="POLSOFT2001M">#REF!</definedName>
    <definedName name="POLSOFT2001Y" localSheetId="20">#REF!</definedName>
    <definedName name="POLSOFT2001Y" localSheetId="1">#REF!</definedName>
    <definedName name="POLSOFT2001Y" localSheetId="3">#REF!</definedName>
    <definedName name="POLSOFT2001Y" localSheetId="9">#REF!</definedName>
    <definedName name="POLSOFT2001Y">#REF!</definedName>
    <definedName name="POLSOFTDochody2000M" localSheetId="20">#REF!</definedName>
    <definedName name="POLSOFTDochody2000M" localSheetId="1">#REF!</definedName>
    <definedName name="POLSOFTDochody2000M" localSheetId="3">#REF!</definedName>
    <definedName name="POLSOFTDochody2000M" localSheetId="9">#REF!</definedName>
    <definedName name="POLSOFTDochody2000M">#REF!</definedName>
    <definedName name="POLSOFTDochody2000Y" localSheetId="20">#REF!</definedName>
    <definedName name="POLSOFTDochody2000Y" localSheetId="1">#REF!</definedName>
    <definedName name="POLSOFTDochody2000Y" localSheetId="3">#REF!</definedName>
    <definedName name="POLSOFTDochody2000Y" localSheetId="9">#REF!</definedName>
    <definedName name="POLSOFTDochody2000Y">#REF!</definedName>
    <definedName name="POLSOFTDochody2001M" localSheetId="20">#REF!</definedName>
    <definedName name="POLSOFTDochody2001M" localSheetId="1">#REF!</definedName>
    <definedName name="POLSOFTDochody2001M" localSheetId="3">#REF!</definedName>
    <definedName name="POLSOFTDochody2001M" localSheetId="9">#REF!</definedName>
    <definedName name="POLSOFTDochody2001M">#REF!</definedName>
    <definedName name="POLSOFTDochody2001Y" localSheetId="20">#REF!</definedName>
    <definedName name="POLSOFTDochody2001Y" localSheetId="1">#REF!</definedName>
    <definedName name="POLSOFTDochody2001Y" localSheetId="3">#REF!</definedName>
    <definedName name="POLSOFTDochody2001Y" localSheetId="9">#REF!</definedName>
    <definedName name="POLSOFTDochody2001Y">#REF!</definedName>
    <definedName name="pooi" localSheetId="20">'[30]wybrane dane finansowe 1'!#REF!</definedName>
    <definedName name="pooi" localSheetId="1">'[30]wybrane dane finansowe 1'!#REF!</definedName>
    <definedName name="pooi" localSheetId="4">'[30]wybrane dane finansowe 1'!#REF!</definedName>
    <definedName name="pooi" localSheetId="0">'[30]wybrane dane finansowe 1'!#REF!</definedName>
    <definedName name="pooi" localSheetId="3">'[30]wybrane dane finansowe 1'!#REF!</definedName>
    <definedName name="pooi" localSheetId="9">'[30]wybrane dane finansowe 1'!#REF!</definedName>
    <definedName name="pooi" localSheetId="15">'[31]wybrane dane finansowe 1'!#REF!</definedName>
    <definedName name="pooi">'[30]wybrane dane finansowe 1'!#REF!</definedName>
    <definedName name="portfel_bp" localSheetId="20">#REF!</definedName>
    <definedName name="portfel_bp" localSheetId="1">#REF!</definedName>
    <definedName name="portfel_bp" localSheetId="3">#REF!</definedName>
    <definedName name="portfel_bp" localSheetId="9">#REF!</definedName>
    <definedName name="portfel_bp" localSheetId="15">#REF!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0">#REF!</definedName>
    <definedName name="powiazanie" localSheetId="1">#REF!</definedName>
    <definedName name="powiazanie" localSheetId="3">#REF!</definedName>
    <definedName name="powiazanie" localSheetId="9">#REF!</definedName>
    <definedName name="powiazanie" localSheetId="15">#REF!</definedName>
    <definedName name="powiazanie">#REF!</definedName>
    <definedName name="Pozab_klasy" localSheetId="20">[69]impairment!#REF!</definedName>
    <definedName name="Pozab_klasy" localSheetId="1">[69]impairment!#REF!</definedName>
    <definedName name="Pozab_klasy" localSheetId="4">[69]impairment!#REF!</definedName>
    <definedName name="Pozab_klasy" localSheetId="3">[69]impairment!#REF!</definedName>
    <definedName name="Pozab_klasy" localSheetId="9">[69]impairment!#REF!</definedName>
    <definedName name="Pozab_klasy" localSheetId="15">[71]impairment!#REF!</definedName>
    <definedName name="Pozab_klasy">[69]impairment!#REF!</definedName>
    <definedName name="Pozabilans" localSheetId="20">[72]lista!#REF!</definedName>
    <definedName name="Pozabilans" localSheetId="1">[72]lista!#REF!</definedName>
    <definedName name="Pozabilans" localSheetId="3">[72]lista!#REF!</definedName>
    <definedName name="Pozabilans" localSheetId="9">[72]lista!#REF!</definedName>
    <definedName name="Pozabilans">[72]lista!#REF!</definedName>
    <definedName name="Pozabilans1" localSheetId="20">[72]lista!#REF!</definedName>
    <definedName name="Pozabilans1" localSheetId="1">[72]lista!#REF!</definedName>
    <definedName name="Pozabilans1" localSheetId="3">[72]lista!#REF!</definedName>
    <definedName name="Pozabilans1" localSheetId="9">[72]lista!#REF!</definedName>
    <definedName name="Pozabilans1">[72]lista!#REF!</definedName>
    <definedName name="Pozabilans2" localSheetId="20">[72]lista!#REF!</definedName>
    <definedName name="Pozabilans2" localSheetId="1">[72]lista!#REF!</definedName>
    <definedName name="Pozabilans2" localSheetId="3">[72]lista!#REF!</definedName>
    <definedName name="Pozabilans2" localSheetId="9">[72]lista!#REF!</definedName>
    <definedName name="Pozabilans2">[72]lista!#REF!</definedName>
    <definedName name="Pozostałe_aktywa" localSheetId="20">#REF!</definedName>
    <definedName name="Pozostałe_aktywa" localSheetId="1">#REF!</definedName>
    <definedName name="Pozostałe_aktywa" localSheetId="3">#REF!</definedName>
    <definedName name="Pozostałe_aktywa" localSheetId="9">#REF!</definedName>
    <definedName name="Pozostałe_aktywa" localSheetId="15">#REF!</definedName>
    <definedName name="Pozostałe_aktywa">#REF!</definedName>
    <definedName name="Pozostałe_pasywa" localSheetId="20">#REF!</definedName>
    <definedName name="Pozostałe_pasywa" localSheetId="1">#REF!</definedName>
    <definedName name="Pozostałe_pasywa" localSheetId="3">#REF!</definedName>
    <definedName name="Pozostałe_pasywa" localSheetId="9">#REF!</definedName>
    <definedName name="Pozostałe_pasywa" localSheetId="15">#REF!</definedName>
    <definedName name="Pozostałe_pasywa">#REF!</definedName>
    <definedName name="Pozycje_bilans_wg_KPWiG" localSheetId="15">[41]lista!$C$2:$C$18</definedName>
    <definedName name="Pozycje_bilans_wg_KPWiG">[41]lista!$C$2:$C$18</definedName>
    <definedName name="Pozycje_pozabilansowe" localSheetId="20">[73]impairment!#REF!</definedName>
    <definedName name="Pozycje_pozabilansowe" localSheetId="1">[73]impairment!#REF!</definedName>
    <definedName name="Pozycje_pozabilansowe" localSheetId="4">[73]impairment!#REF!</definedName>
    <definedName name="Pozycje_pozabilansowe" localSheetId="3">[73]impairment!#REF!</definedName>
    <definedName name="Pozycje_pozabilansowe" localSheetId="9">[73]impairment!#REF!</definedName>
    <definedName name="Pozycje_pozabilansowe" localSheetId="15">[73]impairment!#REF!</definedName>
    <definedName name="Pozycje_pozabilansowe">[73]impairment!#REF!</definedName>
    <definedName name="Pozycje_RZiS_wg_KPWiG" localSheetId="15">[66]lista!$D$2:$D$6</definedName>
    <definedName name="Pozycje_RZiS_wg_KPWiG">[66]lista!$D$2:$D$6</definedName>
    <definedName name="ppkl" localSheetId="20">'[30]wybrane dane finansowe 1'!#REF!</definedName>
    <definedName name="ppkl" localSheetId="1">'[30]wybrane dane finansowe 1'!#REF!</definedName>
    <definedName name="ppkl" localSheetId="4">'[30]wybrane dane finansowe 1'!#REF!</definedName>
    <definedName name="ppkl" localSheetId="0">'[30]wybrane dane finansowe 1'!#REF!</definedName>
    <definedName name="ppkl" localSheetId="3">'[30]wybrane dane finansowe 1'!#REF!</definedName>
    <definedName name="ppkl" localSheetId="9">'[30]wybrane dane finansowe 1'!#REF!</definedName>
    <definedName name="ppkl" localSheetId="15">'[31]wybrane dane finansowe 1'!#REF!</definedName>
    <definedName name="ppkl">'[30]wybrane dane finansowe 1'!#REF!</definedName>
    <definedName name="PPO" localSheetId="20">#REF!</definedName>
    <definedName name="PPO" localSheetId="1">#REF!</definedName>
    <definedName name="PPO" localSheetId="3">#REF!</definedName>
    <definedName name="PPO" localSheetId="9">#REF!</definedName>
    <definedName name="PPO" localSheetId="15">#REF!</definedName>
    <definedName name="PPO">#REF!</definedName>
    <definedName name="PPP" localSheetId="1" hidden="1">{"'BZ SA P&amp;l (fORECAST)'!$A$1:$BR$26"}</definedName>
    <definedName name="PPP" localSheetId="0" hidden="1">{"'BZ SA P&amp;l (fORECAST)'!$A$1:$BR$26"}</definedName>
    <definedName name="PPP" localSheetId="3" hidden="1">{"'BZ SA P&amp;l (fORECAST)'!$A$1:$BR$26"}</definedName>
    <definedName name="PPP" localSheetId="15" hidden="1">{"'BZ SA P&amp;l (fORECAST)'!$A$1:$BR$26"}</definedName>
    <definedName name="PPP" hidden="1">{"'BZ SA P&amp;l (fORECAST)'!$A$1:$BR$26"}</definedName>
    <definedName name="pracNPL">[21]nazwy!$F$1:$F$2</definedName>
    <definedName name="Prawaprzyznane" localSheetId="20">#REF!</definedName>
    <definedName name="Prawaprzyznane" localSheetId="1">#REF!</definedName>
    <definedName name="Prawaprzyznane" localSheetId="3">#REF!</definedName>
    <definedName name="Prawaprzyznane" localSheetId="9">#REF!</definedName>
    <definedName name="Prawaprzyznane" localSheetId="15">#REF!</definedName>
    <definedName name="Prawaprzyznane">#REF!</definedName>
    <definedName name="PrErrgrid" localSheetId="20">#REF!</definedName>
    <definedName name="PrErrgrid" localSheetId="1">#REF!</definedName>
    <definedName name="PrErrgrid" localSheetId="3">#REF!</definedName>
    <definedName name="PrErrgrid" localSheetId="9">#REF!</definedName>
    <definedName name="PrErrgrid">#REF!</definedName>
    <definedName name="Print_Area_MI" localSheetId="20">#REF!</definedName>
    <definedName name="Print_Area_MI" localSheetId="1">#REF!</definedName>
    <definedName name="Print_Area_MI" localSheetId="3">#REF!</definedName>
    <definedName name="Print_Area_MI" localSheetId="9">#REF!</definedName>
    <definedName name="Print_Area_MI">#REF!</definedName>
    <definedName name="Print_Area_MI_11" localSheetId="20">#REF!</definedName>
    <definedName name="Print_Area_MI_11" localSheetId="1">#REF!</definedName>
    <definedName name="Print_Area_MI_11" localSheetId="3">#REF!</definedName>
    <definedName name="Print_Area_MI_11" localSheetId="9">#REF!</definedName>
    <definedName name="Print_Area_MI_11">#REF!</definedName>
    <definedName name="Print_Area_MI_2" localSheetId="20">#REF!</definedName>
    <definedName name="Print_Area_MI_2" localSheetId="1">#REF!</definedName>
    <definedName name="Print_Area_MI_2" localSheetId="3">#REF!</definedName>
    <definedName name="Print_Area_MI_2" localSheetId="9">#REF!</definedName>
    <definedName name="Print_Area_MI_2">#REF!</definedName>
    <definedName name="Print_Area_MI_28" localSheetId="20">#REF!</definedName>
    <definedName name="Print_Area_MI_28" localSheetId="1">#REF!</definedName>
    <definedName name="Print_Area_MI_28" localSheetId="3">#REF!</definedName>
    <definedName name="Print_Area_MI_28" localSheetId="9">#REF!</definedName>
    <definedName name="Print_Area_MI_28">#REF!</definedName>
    <definedName name="Print_Titles_MI" localSheetId="20">#REF!</definedName>
    <definedName name="Print_Titles_MI" localSheetId="1">#REF!</definedName>
    <definedName name="Print_Titles_MI" localSheetId="3">#REF!</definedName>
    <definedName name="Print_Titles_MI" localSheetId="9">#REF!</definedName>
    <definedName name="Print_Titles_MI">#REF!</definedName>
    <definedName name="Print_Titles_MI_11" localSheetId="20">#REF!</definedName>
    <definedName name="Print_Titles_MI_11" localSheetId="1">#REF!</definedName>
    <definedName name="Print_Titles_MI_11" localSheetId="3">#REF!</definedName>
    <definedName name="Print_Titles_MI_11" localSheetId="9">#REF!</definedName>
    <definedName name="Print_Titles_MI_11">#REF!</definedName>
    <definedName name="Print_Titles_MI_2" localSheetId="20">#REF!</definedName>
    <definedName name="Print_Titles_MI_2" localSheetId="1">#REF!</definedName>
    <definedName name="Print_Titles_MI_2" localSheetId="3">#REF!</definedName>
    <definedName name="Print_Titles_MI_2" localSheetId="9">#REF!</definedName>
    <definedName name="Print_Titles_MI_2">#REF!</definedName>
    <definedName name="Print_Titles_MI_28" localSheetId="20">#REF!</definedName>
    <definedName name="Print_Titles_MI_28" localSheetId="1">#REF!</definedName>
    <definedName name="Print_Titles_MI_28" localSheetId="3">#REF!</definedName>
    <definedName name="Print_Titles_MI_28" localSheetId="9">#REF!</definedName>
    <definedName name="Print_Titles_MI_28">#REF!</definedName>
    <definedName name="proceedshedg" localSheetId="20">[19]S.P.13!#REF!</definedName>
    <definedName name="proceedshedg" localSheetId="1">[19]S.P.13!#REF!</definedName>
    <definedName name="proceedshedg" localSheetId="3">[19]S.P.13!#REF!</definedName>
    <definedName name="proceedshedg" localSheetId="9">[19]S.P.13!#REF!</definedName>
    <definedName name="proceedshedg">[19]S.P.13!#REF!</definedName>
    <definedName name="profit" localSheetId="20">#REF!</definedName>
    <definedName name="profit" localSheetId="1">#REF!</definedName>
    <definedName name="profit" localSheetId="3">#REF!</definedName>
    <definedName name="profit" localSheetId="9">#REF!</definedName>
    <definedName name="profit">#REF!</definedName>
    <definedName name="prognoza_2000" localSheetId="20">#REF!</definedName>
    <definedName name="prognoza_2000" localSheetId="1">#REF!</definedName>
    <definedName name="prognoza_2000" localSheetId="3">#REF!</definedName>
    <definedName name="prognoza_2000" localSheetId="9">#REF!</definedName>
    <definedName name="prognoza_2000">#REF!</definedName>
    <definedName name="provh" localSheetId="20">[19]S.P.13!#REF!</definedName>
    <definedName name="provh" localSheetId="1">[19]S.P.13!#REF!</definedName>
    <definedName name="provh" localSheetId="3">[19]S.P.13!#REF!</definedName>
    <definedName name="provh" localSheetId="9">[19]S.P.13!#REF!</definedName>
    <definedName name="provh">[19]S.P.13!#REF!</definedName>
    <definedName name="provision_cover" localSheetId="20">#REF!</definedName>
    <definedName name="provision_cover" localSheetId="1">#REF!</definedName>
    <definedName name="provision_cover" localSheetId="3">#REF!</definedName>
    <definedName name="provision_cover" localSheetId="9">#REF!</definedName>
    <definedName name="provision_cover">#REF!</definedName>
    <definedName name="prowizje_mar_08">#N/A</definedName>
    <definedName name="Przychody_odsetkowe" localSheetId="20">#REF!</definedName>
    <definedName name="Przychody_odsetkowe" localSheetId="1">#REF!</definedName>
    <definedName name="Przychody_odsetkowe" localSheetId="3">#REF!</definedName>
    <definedName name="Przychody_odsetkowe" localSheetId="9">#REF!</definedName>
    <definedName name="Przychody_odsetkowe" localSheetId="15">#REF!</definedName>
    <definedName name="Przychody_odsetkowe">#REF!</definedName>
    <definedName name="Przychody_prowizyjne" localSheetId="20">#REF!</definedName>
    <definedName name="Przychody_prowizyjne" localSheetId="1">#REF!</definedName>
    <definedName name="Przychody_prowizyjne" localSheetId="3">#REF!</definedName>
    <definedName name="Przychody_prowizyjne" localSheetId="9">#REF!</definedName>
    <definedName name="Przychody_prowizyjne" localSheetId="15">#REF!</definedName>
    <definedName name="Przychody_prowizyjne">#REF!</definedName>
    <definedName name="qerde" localSheetId="1">BS!qerde</definedName>
    <definedName name="qerde" localSheetId="0">#N/A</definedName>
    <definedName name="qerde" localSheetId="3">'Przychody prowizyjne'!qerde</definedName>
    <definedName name="qerde" localSheetId="15">#N/A</definedName>
    <definedName name="qerde">BS!qerde</definedName>
    <definedName name="qq" localSheetId="1">BS!qq</definedName>
    <definedName name="qq" localSheetId="0">#N/A</definedName>
    <definedName name="qq" localSheetId="3">'Przychody prowizyjne'!qq</definedName>
    <definedName name="qq" localSheetId="15">#N/A</definedName>
    <definedName name="qq">BS!qq</definedName>
    <definedName name="qqqqqqqqqqqqqqqqqqqqqqqqqq">#N/A</definedName>
    <definedName name="qqqqqqqqqqqqqqqqqqqqqqqqqqqqqqqqqqqqqqqqq">#N/A</definedName>
    <definedName name="Quarter" localSheetId="20">#REF!</definedName>
    <definedName name="Quarter" localSheetId="1">#REF!</definedName>
    <definedName name="Quarter" localSheetId="3">#REF!</definedName>
    <definedName name="Quarter" localSheetId="9">#REF!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0">#REF!</definedName>
    <definedName name="Rachunek0309" localSheetId="1">#REF!</definedName>
    <definedName name="Rachunek0309" localSheetId="3">#REF!</definedName>
    <definedName name="Rachunek0309" localSheetId="9">#REF!</definedName>
    <definedName name="Rachunek0309">#REF!</definedName>
    <definedName name="Rachunekskons0309" localSheetId="20">#REF!</definedName>
    <definedName name="Rachunekskons0309" localSheetId="1">#REF!</definedName>
    <definedName name="Rachunekskons0309" localSheetId="3">#REF!</definedName>
    <definedName name="Rachunekskons0309" localSheetId="9">#REF!</definedName>
    <definedName name="Rachunekskons0309">#REF!</definedName>
    <definedName name="RAI1B" localSheetId="20">#REF!</definedName>
    <definedName name="RAI1B" localSheetId="1">#REF!</definedName>
    <definedName name="RAI1B" localSheetId="3">#REF!</definedName>
    <definedName name="RAI1B" localSheetId="9">#REF!</definedName>
    <definedName name="RAI1B">#REF!</definedName>
    <definedName name="RAI2B" localSheetId="20">#REF!</definedName>
    <definedName name="RAI2B" localSheetId="1">#REF!</definedName>
    <definedName name="RAI2B" localSheetId="3">#REF!</definedName>
    <definedName name="RAI2B" localSheetId="9">#REF!</definedName>
    <definedName name="RAI2B">#REF!</definedName>
    <definedName name="raporty_daty">[76]lista!$A$1:$A$50</definedName>
    <definedName name="RawData" localSheetId="20">#REF!</definedName>
    <definedName name="RawData" localSheetId="1">#REF!</definedName>
    <definedName name="RawData" localSheetId="3">#REF!</definedName>
    <definedName name="RawData" localSheetId="9">#REF!</definedName>
    <definedName name="RawData">#REF!</definedName>
    <definedName name="Razem_a_z_finansowe" localSheetId="20">'[69]noty bilans 2'!#REF!</definedName>
    <definedName name="Razem_a_z_finansowe" localSheetId="1">'[69]noty bilans 2'!#REF!</definedName>
    <definedName name="Razem_a_z_finansowe" localSheetId="4">'[69]noty bilans 2'!#REF!</definedName>
    <definedName name="Razem_a_z_finansowe" localSheetId="3">'[69]noty bilans 2'!#REF!</definedName>
    <definedName name="Razem_a_z_finansowe" localSheetId="9">'[69]noty bilans 2'!#REF!</definedName>
    <definedName name="Razem_a_z_finansowe" localSheetId="15">'[71]noty bilans 2'!#REF!</definedName>
    <definedName name="Razem_a_z_finansowe">'[69]noty bilans 2'!#REF!</definedName>
    <definedName name="Recoveries.of.provision.from.central.write_down.Total" localSheetId="20">#REF!</definedName>
    <definedName name="Recoveries.of.provision.from.central.write_down.Total" localSheetId="1">#REF!</definedName>
    <definedName name="Recoveries.of.provision.from.central.write_down.Total" localSheetId="3">#REF!</definedName>
    <definedName name="Recoveries.of.provision.from.central.write_down.Total" localSheetId="9">#REF!</definedName>
    <definedName name="Recoveries.of.provision.from.central.write_down.Total">#REF!</definedName>
    <definedName name="region" localSheetId="20">#REF!</definedName>
    <definedName name="region" localSheetId="1">#REF!</definedName>
    <definedName name="region" localSheetId="3">#REF!</definedName>
    <definedName name="region" localSheetId="9">#REF!</definedName>
    <definedName name="region">#REF!</definedName>
    <definedName name="_xlnm.Recorder" localSheetId="20">#REF!</definedName>
    <definedName name="_xlnm.Recorder" localSheetId="1">#REF!</definedName>
    <definedName name="_xlnm.Recorder" localSheetId="3">#REF!</definedName>
    <definedName name="_xlnm.Recorder" localSheetId="9">#REF!</definedName>
    <definedName name="_xlnm.Recorder">#REF!</definedName>
    <definedName name="REPO_dt" localSheetId="20">#REF!</definedName>
    <definedName name="REPO_dt" localSheetId="1">#REF!</definedName>
    <definedName name="REPO_dt" localSheetId="3">#REF!</definedName>
    <definedName name="REPO_dt" localSheetId="9">#REF!</definedName>
    <definedName name="REPO_dt">#REF!</definedName>
    <definedName name="REPO_dw" localSheetId="20">#REF!</definedName>
    <definedName name="REPO_dw" localSheetId="1">#REF!</definedName>
    <definedName name="REPO_dw" localSheetId="3">#REF!</definedName>
    <definedName name="REPO_dw" localSheetId="9">#REF!</definedName>
    <definedName name="REPO_dw">#REF!</definedName>
    <definedName name="resma" localSheetId="20">[19]S.P.20!#REF!</definedName>
    <definedName name="resma" localSheetId="1">[19]S.P.20!#REF!</definedName>
    <definedName name="resma" localSheetId="3">[19]S.P.20!#REF!</definedName>
    <definedName name="resma" localSheetId="9">[19]S.P.20!#REF!</definedName>
    <definedName name="resma">[19]S.P.20!#REF!</definedName>
    <definedName name="Revaluation_reserve_07" localSheetId="20">#REF!</definedName>
    <definedName name="Revaluation_reserve_07" localSheetId="1">#REF!</definedName>
    <definedName name="Revaluation_reserve_07" localSheetId="3">#REF!</definedName>
    <definedName name="Revaluation_reserve_07" localSheetId="9">#REF!</definedName>
    <definedName name="Revaluation_reserve_07">#REF!</definedName>
    <definedName name="Revaluation_reserve_08" localSheetId="20">#REF!</definedName>
    <definedName name="Revaluation_reserve_08" localSheetId="1">#REF!</definedName>
    <definedName name="Revaluation_reserve_08" localSheetId="3">#REF!</definedName>
    <definedName name="Revaluation_reserve_08" localSheetId="9">#REF!</definedName>
    <definedName name="Revaluation_reserve_08">#REF!</definedName>
    <definedName name="rezerwy" localSheetId="1">'[5]wybrane dane finansowe 1'!#REF!</definedName>
    <definedName name="rezerwy" localSheetId="3">'[5]wybrane dane finansowe 1'!#REF!</definedName>
    <definedName name="rezerwy">'[5]wybrane dane finansowe 1'!#REF!</definedName>
    <definedName name="rfgf" localSheetId="20">'[13]Table 39_'!#REF!</definedName>
    <definedName name="rfgf" localSheetId="1">'[13]Table 39_'!#REF!</definedName>
    <definedName name="rfgf" localSheetId="3">'[13]Table 39_'!#REF!</definedName>
    <definedName name="rfgf" localSheetId="9">'[13]Table 39_'!#REF!</definedName>
    <definedName name="rfgf">'[13]Table 39_'!#REF!</definedName>
    <definedName name="rfty" localSheetId="20">#REF!</definedName>
    <definedName name="rfty" localSheetId="1">#REF!</definedName>
    <definedName name="rfty" localSheetId="3">#REF!</definedName>
    <definedName name="rfty" localSheetId="9">#REF!</definedName>
    <definedName name="rfty">#REF!</definedName>
    <definedName name="rodzaj">[21]nazwy!$B$1:$B$6</definedName>
    <definedName name="ROEM2009" localSheetId="20">'[7]wybrane dane finansowe 1'!#REF!</definedName>
    <definedName name="ROEM2009" localSheetId="1">'[7]wybrane dane finansowe 1'!#REF!</definedName>
    <definedName name="ROEM2009" localSheetId="3">'[7]wybrane dane finansowe 1'!#REF!</definedName>
    <definedName name="ROEM2009" localSheetId="9">'[7]wybrane dane finansowe 1'!#REF!</definedName>
    <definedName name="ROEM2009">'[7]wybrane dane finansowe 1'!#REF!</definedName>
    <definedName name="RPI" localSheetId="20">#REF!</definedName>
    <definedName name="RPI" localSheetId="1">#REF!</definedName>
    <definedName name="RPI" localSheetId="3">#REF!</definedName>
    <definedName name="RPI" localSheetId="9">#REF!</definedName>
    <definedName name="RPI">#REF!</definedName>
    <definedName name="rrrrrrrrrr" localSheetId="20">'[30]wybrane dane finansowe 1'!#REF!</definedName>
    <definedName name="rrrrrrrrrr" localSheetId="1">'[30]wybrane dane finansowe 1'!#REF!</definedName>
    <definedName name="rrrrrrrrrr" localSheetId="4">'[30]wybrane dane finansowe 1'!#REF!</definedName>
    <definedName name="rrrrrrrrrr" localSheetId="0">'[30]wybrane dane finansowe 1'!#REF!</definedName>
    <definedName name="rrrrrrrrrr" localSheetId="3">'[30]wybrane dane finansowe 1'!#REF!</definedName>
    <definedName name="rrrrrrrrrr" localSheetId="9">'[30]wybrane dane finansowe 1'!#REF!</definedName>
    <definedName name="rrrrrrrrrr" localSheetId="15">'[31]wybrane dane finansowe 1'!#REF!</definedName>
    <definedName name="rrrrrrrrrr">'[30]wybrane dane finansowe 1'!#REF!</definedName>
    <definedName name="rrrrrrrrrrrrrrrrrrrrrrrr">#N/A</definedName>
    <definedName name="RSI" localSheetId="20">#REF!</definedName>
    <definedName name="RSI" localSheetId="1">#REF!</definedName>
    <definedName name="RSI" localSheetId="3">#REF!</definedName>
    <definedName name="RSI" localSheetId="9">#REF!</definedName>
    <definedName name="RSI">#REF!</definedName>
    <definedName name="RTI" localSheetId="20">#REF!</definedName>
    <definedName name="RTI" localSheetId="1">#REF!</definedName>
    <definedName name="RTI" localSheetId="3">#REF!</definedName>
    <definedName name="RTI" localSheetId="9">#REF!</definedName>
    <definedName name="RTI">#REF!</definedName>
    <definedName name="Ruch_na_dłużnych_papierach_wartościowych" localSheetId="20">#REF!</definedName>
    <definedName name="Ruch_na_dłużnych_papierach_wartościowych" localSheetId="1">#REF!</definedName>
    <definedName name="Ruch_na_dłużnych_papierach_wartościowych" localSheetId="3">#REF!</definedName>
    <definedName name="Ruch_na_dłużnych_papierach_wartościowych" localSheetId="9">#REF!</definedName>
    <definedName name="Ruch_na_dłużnych_papierach_wartościowych">#REF!</definedName>
    <definedName name="RW" localSheetId="20">#REF!</definedName>
    <definedName name="RW" localSheetId="1">#REF!</definedName>
    <definedName name="RW" localSheetId="3">#REF!</definedName>
    <definedName name="RW" localSheetId="9">#REF!</definedName>
    <definedName name="RW" localSheetId="15">#REF!</definedName>
    <definedName name="RW">#REF!</definedName>
    <definedName name="RW_Bank_30.06.2005" localSheetId="20">#REF!</definedName>
    <definedName name="RW_Bank_30.06.2005" localSheetId="1">#REF!</definedName>
    <definedName name="RW_Bank_30.06.2005" localSheetId="3">#REF!</definedName>
    <definedName name="RW_Bank_30.06.2005" localSheetId="9">#REF!</definedName>
    <definedName name="RW_Bank_30.06.2005">#REF!</definedName>
    <definedName name="RW_skons" localSheetId="20">#REF!</definedName>
    <definedName name="RW_skons" localSheetId="1">#REF!</definedName>
    <definedName name="RW_skons" localSheetId="3">#REF!</definedName>
    <definedName name="RW_skons" localSheetId="9">#REF!</definedName>
    <definedName name="RW_skons" localSheetId="15">#REF!</definedName>
    <definedName name="RW_skons">#REF!</definedName>
    <definedName name="ryzyko_07" localSheetId="20">#REF!</definedName>
    <definedName name="ryzyko_07" localSheetId="1">#REF!</definedName>
    <definedName name="ryzyko_07" localSheetId="3">#REF!</definedName>
    <definedName name="ryzyko_07" localSheetId="9">#REF!</definedName>
    <definedName name="ryzyko_07">#REF!</definedName>
    <definedName name="ryzyko_08" localSheetId="20">#REF!</definedName>
    <definedName name="ryzyko_08" localSheetId="1">#REF!</definedName>
    <definedName name="ryzyko_08" localSheetId="3">#REF!</definedName>
    <definedName name="ryzyko_08" localSheetId="9">#REF!</definedName>
    <definedName name="ryzyko_08">#REF!</definedName>
    <definedName name="ryzyko_zapad07" localSheetId="20">[18]ryzyko!#REF!</definedName>
    <definedName name="ryzyko_zapad07" localSheetId="1">[18]ryzyko!#REF!</definedName>
    <definedName name="ryzyko_zapad07" localSheetId="4">[18]ryzyko!#REF!</definedName>
    <definedName name="ryzyko_zapad07" localSheetId="3">[18]ryzyko!#REF!</definedName>
    <definedName name="ryzyko_zapad07" localSheetId="9">[18]ryzyko!#REF!</definedName>
    <definedName name="ryzyko_zapad07" localSheetId="15">[18]ryzyko!#REF!</definedName>
    <definedName name="ryzyko_zapad07">[18]ryzyko!#REF!</definedName>
    <definedName name="Rzeczowe_aktywa_trwałe_07" localSheetId="20">#REF!</definedName>
    <definedName name="Rzeczowe_aktywa_trwałe_07" localSheetId="1">#REF!</definedName>
    <definedName name="Rzeczowe_aktywa_trwałe_07" localSheetId="3">#REF!</definedName>
    <definedName name="Rzeczowe_aktywa_trwałe_07" localSheetId="9">#REF!</definedName>
    <definedName name="Rzeczowe_aktywa_trwałe_07" localSheetId="15">#REF!</definedName>
    <definedName name="Rzeczowe_aktywa_trwałe_07">#REF!</definedName>
    <definedName name="Rzeczowe_aktywa_trwałe_08" localSheetId="20">#REF!</definedName>
    <definedName name="Rzeczowe_aktywa_trwałe_08" localSheetId="1">#REF!</definedName>
    <definedName name="Rzeczowe_aktywa_trwałe_08" localSheetId="3">#REF!</definedName>
    <definedName name="Rzeczowe_aktywa_trwałe_08" localSheetId="9">#REF!</definedName>
    <definedName name="Rzeczowe_aktywa_trwałe_08" localSheetId="15">#REF!</definedName>
    <definedName name="Rzeczowe_aktywa_trwałe_08">#REF!</definedName>
    <definedName name="RZiS_AIB" localSheetId="20">#REF!</definedName>
    <definedName name="RZiS_AIB" localSheetId="1">#REF!</definedName>
    <definedName name="RZiS_AIB" localSheetId="3">#REF!</definedName>
    <definedName name="RZiS_AIB" localSheetId="9">#REF!</definedName>
    <definedName name="RZiS_AIB" localSheetId="15">#REF!</definedName>
    <definedName name="RZiS_AIB">#REF!</definedName>
    <definedName name="RZiS_KPWiG" localSheetId="15">[22]lista!$E$2:$E$15</definedName>
    <definedName name="RZiS_KPWiG">[22]lista!$E$2:$E$15</definedName>
    <definedName name="RZiS_zarzadcza" localSheetId="15">[22]lista!$C$2:$C$71</definedName>
    <definedName name="RZiS_zarzadcza">[22]lista!$C$2:$C$71</definedName>
    <definedName name="s" localSheetId="1">BS!s</definedName>
    <definedName name="s" localSheetId="0">#N/A</definedName>
    <definedName name="s" localSheetId="3">'Przychody prowizyjne'!s</definedName>
    <definedName name="s" localSheetId="15">#N/A</definedName>
    <definedName name="s">BS!s</definedName>
    <definedName name="saa" localSheetId="1">BS!saa</definedName>
    <definedName name="saa" localSheetId="0">#N/A</definedName>
    <definedName name="saa" localSheetId="3">'Przychody prowizyjne'!saa</definedName>
    <definedName name="saa" localSheetId="15">#N/A</definedName>
    <definedName name="saa">BS!saa</definedName>
    <definedName name="SAFSDF">#N/A</definedName>
    <definedName name="SBB_dt" localSheetId="20">#REF!</definedName>
    <definedName name="SBB_dt" localSheetId="1">#REF!</definedName>
    <definedName name="SBB_dt" localSheetId="3">#REF!</definedName>
    <definedName name="SBB_dt" localSheetId="9">#REF!</definedName>
    <definedName name="SBB_dt">#REF!</definedName>
    <definedName name="SBB_dw" localSheetId="20">#REF!</definedName>
    <definedName name="SBB_dw" localSheetId="1">#REF!</definedName>
    <definedName name="SBB_dw" localSheetId="3">#REF!</definedName>
    <definedName name="SBB_dw" localSheetId="9">#REF!</definedName>
    <definedName name="SBB_dw">#REF!</definedName>
    <definedName name="SBB_N_08_A" localSheetId="20">#REF!</definedName>
    <definedName name="SBB_N_08_A" localSheetId="1">#REF!</definedName>
    <definedName name="SBB_N_08_A" localSheetId="3">#REF!</definedName>
    <definedName name="SBB_N_08_A" localSheetId="9">#REF!</definedName>
    <definedName name="SBB_N_08_A" localSheetId="15">#REF!</definedName>
    <definedName name="SBB_N_08_A">#REF!</definedName>
    <definedName name="SBB_N_17_A" localSheetId="20">#REF!</definedName>
    <definedName name="SBB_N_17_A" localSheetId="1">#REF!</definedName>
    <definedName name="SBB_N_17_A" localSheetId="3">#REF!</definedName>
    <definedName name="SBB_N_17_A" localSheetId="9">#REF!</definedName>
    <definedName name="SBB_N_17_A" localSheetId="15">#REF!</definedName>
    <definedName name="SBB_N_17_A">#REF!</definedName>
    <definedName name="SBB_N_18_A" localSheetId="20">#REF!</definedName>
    <definedName name="SBB_N_18_A" localSheetId="1">#REF!</definedName>
    <definedName name="SBB_N_18_A" localSheetId="3">#REF!</definedName>
    <definedName name="SBB_N_18_A" localSheetId="9">#REF!</definedName>
    <definedName name="SBB_N_18_A" localSheetId="15">#REF!</definedName>
    <definedName name="SBB_N_18_A">#REF!</definedName>
    <definedName name="SBB_N_19_A" localSheetId="20">#REF!</definedName>
    <definedName name="SBB_N_19_A" localSheetId="1">#REF!</definedName>
    <definedName name="SBB_N_19_A" localSheetId="3">#REF!</definedName>
    <definedName name="SBB_N_19_A" localSheetId="9">#REF!</definedName>
    <definedName name="SBB_N_19_A" localSheetId="15">#REF!</definedName>
    <definedName name="SBB_N_19_A">#REF!</definedName>
    <definedName name="SBB_N_20_A" localSheetId="20">#REF!</definedName>
    <definedName name="SBB_N_20_A" localSheetId="1">#REF!</definedName>
    <definedName name="SBB_N_20_A" localSheetId="3">#REF!</definedName>
    <definedName name="SBB_N_20_A" localSheetId="9">#REF!</definedName>
    <definedName name="SBB_N_20_A" localSheetId="15">#REF!</definedName>
    <definedName name="SBB_N_20_A">#REF!</definedName>
    <definedName name="SBB_N_21_A" localSheetId="20">#REF!</definedName>
    <definedName name="SBB_N_21_A" localSheetId="1">#REF!</definedName>
    <definedName name="SBB_N_21_A" localSheetId="3">#REF!</definedName>
    <definedName name="SBB_N_21_A" localSheetId="9">#REF!</definedName>
    <definedName name="SBB_N_21_A" localSheetId="15">#REF!</definedName>
    <definedName name="SBB_N_21_A">#REF!</definedName>
    <definedName name="SBB_N_22_A" localSheetId="20">#REF!</definedName>
    <definedName name="SBB_N_22_A" localSheetId="1">#REF!</definedName>
    <definedName name="SBB_N_22_A" localSheetId="3">#REF!</definedName>
    <definedName name="SBB_N_22_A" localSheetId="9">#REF!</definedName>
    <definedName name="SBB_N_22_A" localSheetId="15">#REF!</definedName>
    <definedName name="SBB_N_22_A">#REF!</definedName>
    <definedName name="SBB_N_23_A" localSheetId="20">#REF!</definedName>
    <definedName name="SBB_N_23_A" localSheetId="1">#REF!</definedName>
    <definedName name="SBB_N_23_A" localSheetId="3">#REF!</definedName>
    <definedName name="SBB_N_23_A" localSheetId="9">#REF!</definedName>
    <definedName name="SBB_N_23_A" localSheetId="15">#REF!</definedName>
    <definedName name="SBB_N_23_A">#REF!</definedName>
    <definedName name="SBB_N_24_A" localSheetId="20">#REF!</definedName>
    <definedName name="SBB_N_24_A" localSheetId="1">#REF!</definedName>
    <definedName name="SBB_N_24_A" localSheetId="3">#REF!</definedName>
    <definedName name="SBB_N_24_A" localSheetId="9">#REF!</definedName>
    <definedName name="SBB_N_24_A" localSheetId="15">#REF!</definedName>
    <definedName name="SBB_N_24_A">#REF!</definedName>
    <definedName name="SBB_N_28_P" localSheetId="20">#REF!</definedName>
    <definedName name="SBB_N_28_P" localSheetId="1">#REF!</definedName>
    <definedName name="SBB_N_28_P" localSheetId="3">#REF!</definedName>
    <definedName name="SBB_N_28_P" localSheetId="9">#REF!</definedName>
    <definedName name="SBB_N_28_P" localSheetId="15">#REF!</definedName>
    <definedName name="SBB_N_28_P">#REF!</definedName>
    <definedName name="SBB_N_28_W1A" localSheetId="20">#REF!</definedName>
    <definedName name="SBB_N_28_W1A" localSheetId="1">#REF!</definedName>
    <definedName name="SBB_N_28_W1A" localSheetId="3">#REF!</definedName>
    <definedName name="SBB_N_28_W1A" localSheetId="9">#REF!</definedName>
    <definedName name="SBB_N_28_W1A" localSheetId="15">#REF!</definedName>
    <definedName name="SBB_N_28_W1A">#REF!</definedName>
    <definedName name="SBB_N_29_P" localSheetId="20">#REF!</definedName>
    <definedName name="SBB_N_29_P" localSheetId="1">#REF!</definedName>
    <definedName name="SBB_N_29_P" localSheetId="3">#REF!</definedName>
    <definedName name="SBB_N_29_P" localSheetId="9">#REF!</definedName>
    <definedName name="SBB_N_29_P" localSheetId="15">#REF!</definedName>
    <definedName name="SBB_N_29_P">#REF!</definedName>
    <definedName name="SBB_N_30_P" localSheetId="20">#REF!</definedName>
    <definedName name="SBB_N_30_P" localSheetId="1">#REF!</definedName>
    <definedName name="SBB_N_30_P" localSheetId="3">#REF!</definedName>
    <definedName name="SBB_N_30_P" localSheetId="9">#REF!</definedName>
    <definedName name="SBB_N_30_P" localSheetId="15">#REF!</definedName>
    <definedName name="SBB_N_30_P">#REF!</definedName>
    <definedName name="SBB_N_31_P" localSheetId="20">#REF!</definedName>
    <definedName name="SBB_N_31_P" localSheetId="1">#REF!</definedName>
    <definedName name="SBB_N_31_P" localSheetId="3">#REF!</definedName>
    <definedName name="SBB_N_31_P" localSheetId="9">#REF!</definedName>
    <definedName name="SBB_N_31_P" localSheetId="15">#REF!</definedName>
    <definedName name="SBB_N_31_P">#REF!</definedName>
    <definedName name="SBB_N_32_P" localSheetId="20">#REF!</definedName>
    <definedName name="SBB_N_32_P" localSheetId="1">#REF!</definedName>
    <definedName name="SBB_N_32_P" localSheetId="3">#REF!</definedName>
    <definedName name="SBB_N_32_P" localSheetId="9">#REF!</definedName>
    <definedName name="SBB_N_32_P" localSheetId="15">#REF!</definedName>
    <definedName name="SBB_N_32_P">#REF!</definedName>
    <definedName name="SBB_N_33_P" localSheetId="20">#REF!</definedName>
    <definedName name="SBB_N_33_P" localSheetId="1">#REF!</definedName>
    <definedName name="SBB_N_33_P" localSheetId="3">#REF!</definedName>
    <definedName name="SBB_N_33_P" localSheetId="9">#REF!</definedName>
    <definedName name="SBB_N_33_P" localSheetId="15">#REF!</definedName>
    <definedName name="SBB_N_33_P">#REF!</definedName>
    <definedName name="SBB_N_34_P" localSheetId="20">#REF!</definedName>
    <definedName name="SBB_N_34_P" localSheetId="1">#REF!</definedName>
    <definedName name="SBB_N_34_P" localSheetId="3">#REF!</definedName>
    <definedName name="SBB_N_34_P" localSheetId="9">#REF!</definedName>
    <definedName name="SBB_N_34_P" localSheetId="15">#REF!</definedName>
    <definedName name="SBB_N_34_P">#REF!</definedName>
    <definedName name="SBB_N_35_P" localSheetId="20">#REF!</definedName>
    <definedName name="SBB_N_35_P" localSheetId="1">#REF!</definedName>
    <definedName name="SBB_N_35_P" localSheetId="3">#REF!</definedName>
    <definedName name="SBB_N_35_P" localSheetId="9">#REF!</definedName>
    <definedName name="SBB_N_35_P" localSheetId="15">#REF!</definedName>
    <definedName name="SBB_N_35_P">#REF!</definedName>
    <definedName name="SBB_N_36_P" localSheetId="20">#REF!</definedName>
    <definedName name="SBB_N_36_P" localSheetId="1">#REF!</definedName>
    <definedName name="SBB_N_36_P" localSheetId="3">#REF!</definedName>
    <definedName name="SBB_N_36_P" localSheetId="9">#REF!</definedName>
    <definedName name="SBB_N_36_P" localSheetId="15">#REF!</definedName>
    <definedName name="SBB_N_36_P">#REF!</definedName>
    <definedName name="SBB_N_37_WW" localSheetId="20">#REF!</definedName>
    <definedName name="SBB_N_37_WW" localSheetId="1">#REF!</definedName>
    <definedName name="SBB_N_37_WW" localSheetId="3">#REF!</definedName>
    <definedName name="SBB_N_37_WW" localSheetId="9">#REF!</definedName>
    <definedName name="SBB_N_37_WW" localSheetId="15">#REF!</definedName>
    <definedName name="SBB_N_37_WW">#REF!</definedName>
    <definedName name="SBB_N_38_W1A" localSheetId="20">#REF!</definedName>
    <definedName name="SBB_N_38_W1A" localSheetId="1">#REF!</definedName>
    <definedName name="SBB_N_38_W1A" localSheetId="3">#REF!</definedName>
    <definedName name="SBB_N_38_W1A" localSheetId="9">#REF!</definedName>
    <definedName name="SBB_N_38_W1A" localSheetId="15">#REF!</definedName>
    <definedName name="SBB_N_38_W1A">#REF!</definedName>
    <definedName name="SBB_N_39_PP" localSheetId="20">#REF!</definedName>
    <definedName name="SBB_N_39_PP" localSheetId="1">#REF!</definedName>
    <definedName name="SBB_N_39_PP" localSheetId="3">#REF!</definedName>
    <definedName name="SBB_N_39_PP" localSheetId="9">#REF!</definedName>
    <definedName name="SBB_N_39_PP" localSheetId="15">#REF!</definedName>
    <definedName name="SBB_N_39_PP">#REF!</definedName>
    <definedName name="SBB_N10_A" localSheetId="20">#REF!</definedName>
    <definedName name="SBB_N10_A" localSheetId="1">#REF!</definedName>
    <definedName name="SBB_N10_A" localSheetId="3">#REF!</definedName>
    <definedName name="SBB_N10_A" localSheetId="9">#REF!</definedName>
    <definedName name="SBB_N10_A" localSheetId="15">#REF!</definedName>
    <definedName name="SBB_N10_A">#REF!</definedName>
    <definedName name="SBB_N1A" localSheetId="20">#REF!</definedName>
    <definedName name="SBB_N1A" localSheetId="1">#REF!</definedName>
    <definedName name="SBB_N1A" localSheetId="3">#REF!</definedName>
    <definedName name="SBB_N1A" localSheetId="9">#REF!</definedName>
    <definedName name="SBB_N1A" localSheetId="15">#REF!</definedName>
    <definedName name="SBB_N1A">#REF!</definedName>
    <definedName name="SBB_N2A" localSheetId="20">#REF!</definedName>
    <definedName name="SBB_N2A" localSheetId="1">#REF!</definedName>
    <definedName name="SBB_N2A" localSheetId="3">#REF!</definedName>
    <definedName name="SBB_N2A" localSheetId="9">#REF!</definedName>
    <definedName name="SBB_N2A" localSheetId="15">#REF!</definedName>
    <definedName name="SBB_N2A">#REF!</definedName>
    <definedName name="SBB_N3A" localSheetId="20">#REF!</definedName>
    <definedName name="SBB_N3A" localSheetId="1">#REF!</definedName>
    <definedName name="SBB_N3A" localSheetId="3">#REF!</definedName>
    <definedName name="SBB_N3A" localSheetId="9">#REF!</definedName>
    <definedName name="SBB_N3A" localSheetId="15">#REF!</definedName>
    <definedName name="SBB_N3A">#REF!</definedName>
    <definedName name="SBB_N4A" localSheetId="20">#REF!</definedName>
    <definedName name="SBB_N4A" localSheetId="1">#REF!</definedName>
    <definedName name="SBB_N4A" localSheetId="3">#REF!</definedName>
    <definedName name="SBB_N4A" localSheetId="9">#REF!</definedName>
    <definedName name="SBB_N4A" localSheetId="15">#REF!</definedName>
    <definedName name="SBB_N4A">#REF!</definedName>
    <definedName name="SBB_N5A" localSheetId="20">#REF!</definedName>
    <definedName name="SBB_N5A" localSheetId="1">#REF!</definedName>
    <definedName name="SBB_N5A" localSheetId="3">#REF!</definedName>
    <definedName name="SBB_N5A" localSheetId="9">#REF!</definedName>
    <definedName name="SBB_N5A" localSheetId="15">#REF!</definedName>
    <definedName name="SBB_N5A">#REF!</definedName>
    <definedName name="SBB_N6A" localSheetId="20">#REF!</definedName>
    <definedName name="SBB_N6A" localSheetId="1">#REF!</definedName>
    <definedName name="SBB_N6A" localSheetId="3">#REF!</definedName>
    <definedName name="SBB_N6A" localSheetId="9">#REF!</definedName>
    <definedName name="SBB_N6A" localSheetId="15">#REF!</definedName>
    <definedName name="SBB_N6A">#REF!</definedName>
    <definedName name="SBB_N7A" localSheetId="20">#REF!</definedName>
    <definedName name="SBB_N7A" localSheetId="1">#REF!</definedName>
    <definedName name="SBB_N7A" localSheetId="3">#REF!</definedName>
    <definedName name="SBB_N7A" localSheetId="9">#REF!</definedName>
    <definedName name="SBB_N7A" localSheetId="15">#REF!</definedName>
    <definedName name="SBB_N7A">#REF!</definedName>
    <definedName name="SBB_N8A" localSheetId="20">#REF!</definedName>
    <definedName name="SBB_N8A" localSheetId="1">#REF!</definedName>
    <definedName name="SBB_N8A" localSheetId="3">#REF!</definedName>
    <definedName name="SBB_N8A" localSheetId="9">#REF!</definedName>
    <definedName name="SBB_N8A" localSheetId="15">#REF!</definedName>
    <definedName name="SBB_N8A">#REF!</definedName>
    <definedName name="SD">#N/A</definedName>
    <definedName name="sdf">[2]!sdf</definedName>
    <definedName name="sdfdfsdfs">[77]SEGMENTY!$H$5:$H$7</definedName>
    <definedName name="SDI" localSheetId="20">#REF!</definedName>
    <definedName name="SDI" localSheetId="1">#REF!</definedName>
    <definedName name="SDI" localSheetId="3">#REF!</definedName>
    <definedName name="SDI" localSheetId="9">#REF!</definedName>
    <definedName name="SDI">#REF!</definedName>
    <definedName name="SEG_B_05" localSheetId="20">'[78]SEG 30-06-2005'!#REF!</definedName>
    <definedName name="SEG_B_05" localSheetId="1">'[78]SEG 30-06-2005'!#REF!</definedName>
    <definedName name="SEG_B_05" localSheetId="4">'[78]SEG 30-06-2005'!#REF!</definedName>
    <definedName name="SEG_B_05" localSheetId="3">'[78]SEG 30-06-2005'!#REF!</definedName>
    <definedName name="SEG_B_05" localSheetId="9">'[78]SEG 30-06-2005'!#REF!</definedName>
    <definedName name="SEG_B_05" localSheetId="15">'[78]SEG 30-06-2005'!#REF!</definedName>
    <definedName name="SEG_B_05">'[78]SEG 30-06-2005'!#REF!</definedName>
    <definedName name="SEG_B_06" localSheetId="20">'[79]SEG 30-09-2007'!#REF!</definedName>
    <definedName name="SEG_B_06" localSheetId="1">'[79]SEG 30-09-2007'!#REF!</definedName>
    <definedName name="SEG_B_06" localSheetId="4">'[79]SEG 30-09-2007'!#REF!</definedName>
    <definedName name="SEG_B_06" localSheetId="0">'[79]SEG 30-09-2007'!#REF!</definedName>
    <definedName name="SEG_B_06" localSheetId="3">'[79]SEG 30-09-2007'!#REF!</definedName>
    <definedName name="SEG_B_06" localSheetId="9">'[79]SEG 30-09-2007'!#REF!</definedName>
    <definedName name="SEG_B_06" localSheetId="15">'[78]SEG 30-06-2006'!#REF!</definedName>
    <definedName name="SEG_B_06">'[79]SEG 30-09-2007'!#REF!</definedName>
    <definedName name="SEG_R_05" localSheetId="20">#REF!</definedName>
    <definedName name="SEG_R_05" localSheetId="1">#REF!</definedName>
    <definedName name="SEG_R_05" localSheetId="3">#REF!</definedName>
    <definedName name="SEG_R_05" localSheetId="9">#REF!</definedName>
    <definedName name="SEG_R_05">#REF!</definedName>
    <definedName name="SEG_R_06" localSheetId="20">#REF!</definedName>
    <definedName name="SEG_R_06" localSheetId="1">#REF!</definedName>
    <definedName name="SEG_R_06" localSheetId="3">#REF!</definedName>
    <definedName name="SEG_R_06" localSheetId="9">#REF!</definedName>
    <definedName name="SEG_R_06">#REF!</definedName>
    <definedName name="Segbilans0308" localSheetId="20">#REF!</definedName>
    <definedName name="Segbilans0308" localSheetId="1">#REF!</definedName>
    <definedName name="Segbilans0308" localSheetId="3">#REF!</definedName>
    <definedName name="Segbilans0308" localSheetId="9">#REF!</definedName>
    <definedName name="Segbilans0308">#REF!</definedName>
    <definedName name="SEGM_0305" localSheetId="20">#REF!</definedName>
    <definedName name="SEGM_0305" localSheetId="1">#REF!</definedName>
    <definedName name="SEGM_0305" localSheetId="3">#REF!</definedName>
    <definedName name="SEGM_0305" localSheetId="9">#REF!</definedName>
    <definedName name="SEGM_0305" localSheetId="15">#REF!</definedName>
    <definedName name="SEGM_0305">#REF!</definedName>
    <definedName name="SEGM_0306" localSheetId="20">#REF!</definedName>
    <definedName name="SEGM_0306" localSheetId="1">#REF!</definedName>
    <definedName name="SEGM_0306" localSheetId="3">#REF!</definedName>
    <definedName name="SEGM_0306" localSheetId="9">#REF!</definedName>
    <definedName name="SEGM_0306" localSheetId="15">#REF!</definedName>
    <definedName name="SEGM_0306">#REF!</definedName>
    <definedName name="SEGM_1205" localSheetId="20">#REF!</definedName>
    <definedName name="SEGM_1205" localSheetId="1">#REF!</definedName>
    <definedName name="SEGM_1205" localSheetId="3">#REF!</definedName>
    <definedName name="SEGM_1205" localSheetId="9">#REF!</definedName>
    <definedName name="SEGM_1205" localSheetId="15">#REF!</definedName>
    <definedName name="SEGM_1205">#REF!</definedName>
    <definedName name="segment07" localSheetId="20">#REF!</definedName>
    <definedName name="segment07" localSheetId="1">#REF!</definedName>
    <definedName name="segment07" localSheetId="3">#REF!</definedName>
    <definedName name="segment07" localSheetId="9">#REF!</definedName>
    <definedName name="segment07" localSheetId="15">#REF!</definedName>
    <definedName name="segment07">#REF!</definedName>
    <definedName name="segmenty0309" localSheetId="20">#REF!</definedName>
    <definedName name="segmenty0309" localSheetId="1">#REF!</definedName>
    <definedName name="segmenty0309" localSheetId="3">#REF!</definedName>
    <definedName name="segmenty0309" localSheetId="9">#REF!</definedName>
    <definedName name="segmenty0309">#REF!</definedName>
    <definedName name="segmenty08" localSheetId="20">#REF!</definedName>
    <definedName name="segmenty08" localSheetId="1">#REF!</definedName>
    <definedName name="segmenty08" localSheetId="3">#REF!</definedName>
    <definedName name="segmenty08" localSheetId="9">#REF!</definedName>
    <definedName name="segmenty08" localSheetId="15">#REF!</definedName>
    <definedName name="segmenty08">#REF!</definedName>
    <definedName name="Sept_2003" localSheetId="20">#REF!</definedName>
    <definedName name="Sept_2003" localSheetId="1">#REF!</definedName>
    <definedName name="Sept_2003" localSheetId="3">#REF!</definedName>
    <definedName name="Sept_2003" localSheetId="9">#REF!</definedName>
    <definedName name="Sept_2003">#REF!</definedName>
    <definedName name="SeptemberIC" localSheetId="20">#REF!</definedName>
    <definedName name="SeptemberIC" localSheetId="1">#REF!</definedName>
    <definedName name="SeptemberIC" localSheetId="3">#REF!</definedName>
    <definedName name="SeptemberIC" localSheetId="9">#REF!</definedName>
    <definedName name="SeptemberIC">#REF!</definedName>
    <definedName name="SeptemberII" localSheetId="20">#REF!</definedName>
    <definedName name="SeptemberII" localSheetId="1">#REF!</definedName>
    <definedName name="SeptemberII" localSheetId="3">#REF!</definedName>
    <definedName name="SeptemberII" localSheetId="9">#REF!</definedName>
    <definedName name="SeptemberII">#REF!</definedName>
    <definedName name="SeptemberL" localSheetId="20">#REF!</definedName>
    <definedName name="SeptemberL" localSheetId="1">#REF!</definedName>
    <definedName name="SeptemberL" localSheetId="3">#REF!</definedName>
    <definedName name="SeptemberL" localSheetId="9">#REF!</definedName>
    <definedName name="SeptemberL">#REF!</definedName>
    <definedName name="SFI" localSheetId="20">#REF!</definedName>
    <definedName name="SFI" localSheetId="1">#REF!</definedName>
    <definedName name="SFI" localSheetId="3">#REF!</definedName>
    <definedName name="SFI" localSheetId="9">#REF!</definedName>
    <definedName name="SFI">#REF!</definedName>
    <definedName name="sfsfsf" localSheetId="1" hidden="1">{"'BZ SA P&amp;l (fORECAST)'!$A$1:$BR$26"}</definedName>
    <definedName name="sfsfsf" localSheetId="0" hidden="1">{"'BZ SA P&amp;l (fORECAST)'!$A$1:$BR$26"}</definedName>
    <definedName name="sfsfsf" localSheetId="3" hidden="1">{"'BZ SA P&amp;l (fORECAST)'!$A$1:$BR$26"}</definedName>
    <definedName name="sfsfsf" hidden="1">{"'BZ SA P&amp;l (fORECAST)'!$A$1:$BR$26"}</definedName>
    <definedName name="Share_capital" localSheetId="20">#REF!</definedName>
    <definedName name="Share_capital" localSheetId="1">#REF!</definedName>
    <definedName name="Share_capital" localSheetId="3">#REF!</definedName>
    <definedName name="Share_capital" localSheetId="9">#REF!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0">#REF!</definedName>
    <definedName name="SMT" localSheetId="1">#REF!</definedName>
    <definedName name="SMT" localSheetId="3">#REF!</definedName>
    <definedName name="SMT" localSheetId="9">#REF!</definedName>
    <definedName name="SMT">#REF!</definedName>
    <definedName name="SMT_List">[81]SMT_List!$A$1:$A$13</definedName>
    <definedName name="SMT_List_detailed">[82]SMT_List!$B$1:$B$33</definedName>
    <definedName name="SP25cfs1" localSheetId="20">#REF!</definedName>
    <definedName name="SP25cfs1" localSheetId="1">#REF!</definedName>
    <definedName name="SP25cfs1" localSheetId="3">#REF!</definedName>
    <definedName name="SP25cfs1" localSheetId="9">#REF!</definedName>
    <definedName name="SP25cfs1">#REF!</definedName>
    <definedName name="sp25cfs2" localSheetId="20">#REF!</definedName>
    <definedName name="sp25cfs2" localSheetId="1">#REF!</definedName>
    <definedName name="sp25cfs2" localSheetId="3">#REF!</definedName>
    <definedName name="sp25cfs2" localSheetId="9">#REF!</definedName>
    <definedName name="sp25cfs2">#REF!</definedName>
    <definedName name="SP25cfs3" localSheetId="20">#REF!</definedName>
    <definedName name="SP25cfs3" localSheetId="1">#REF!</definedName>
    <definedName name="SP25cfs3" localSheetId="3">#REF!</definedName>
    <definedName name="SP25cfs3" localSheetId="9">#REF!</definedName>
    <definedName name="SP25cfs3">#REF!</definedName>
    <definedName name="SP4analysis1" localSheetId="20">#REF!</definedName>
    <definedName name="SP4analysis1" localSheetId="1">#REF!</definedName>
    <definedName name="SP4analysis1" localSheetId="3">#REF!</definedName>
    <definedName name="SP4analysis1" localSheetId="9">#REF!</definedName>
    <definedName name="SP4analysis1">#REF!</definedName>
    <definedName name="SP4analysis2" localSheetId="20">#REF!</definedName>
    <definedName name="SP4analysis2" localSheetId="1">#REF!</definedName>
    <definedName name="SP4analysis2" localSheetId="3">#REF!</definedName>
    <definedName name="SP4analysis2" localSheetId="9">#REF!</definedName>
    <definedName name="SP4analysis2">#REF!</definedName>
    <definedName name="SP4dt" localSheetId="20">#REF!</definedName>
    <definedName name="SP4dt" localSheetId="1">#REF!</definedName>
    <definedName name="SP4dt" localSheetId="3">#REF!</definedName>
    <definedName name="SP4dt" localSheetId="9">#REF!</definedName>
    <definedName name="SP4dt">#REF!</definedName>
    <definedName name="SP4rec1" localSheetId="20">#REF!</definedName>
    <definedName name="SP4rec1" localSheetId="1">#REF!</definedName>
    <definedName name="SP4rec1" localSheetId="3">#REF!</definedName>
    <definedName name="SP4rec1" localSheetId="9">#REF!</definedName>
    <definedName name="SP4rec1">#REF!</definedName>
    <definedName name="SP4rec2" localSheetId="20">#REF!</definedName>
    <definedName name="SP4rec2" localSheetId="1">#REF!</definedName>
    <definedName name="SP4rec2" localSheetId="3">#REF!</definedName>
    <definedName name="SP4rec2" localSheetId="9">#REF!</definedName>
    <definedName name="SP4rec2">#REF!</definedName>
    <definedName name="Spółka">[83]START!$A$28:$G$41</definedName>
    <definedName name="Spółki" localSheetId="15">[22]lista!$A$2:$A$18</definedName>
    <definedName name="Spółki">[22]lista!$A$2:$A$18</definedName>
    <definedName name="sprz" localSheetId="1" hidden="1">{"'BZ SA P&amp;l (fORECAST)'!$A$1:$BR$26"}</definedName>
    <definedName name="sprz" localSheetId="0" hidden="1">{"'BZ SA P&amp;l (fORECAST)'!$A$1:$BR$26"}</definedName>
    <definedName name="sprz" localSheetId="3" hidden="1">{"'BZ SA P&amp;l (fORECAST)'!$A$1:$BR$26"}</definedName>
    <definedName name="sprz" localSheetId="15" hidden="1">{"'BZ SA P&amp;l (fORECAST)'!$A$1:$BR$26"}</definedName>
    <definedName name="sprz" hidden="1">{"'BZ SA P&amp;l (fORECAST)'!$A$1:$BR$26"}</definedName>
    <definedName name="Sprzedaże" localSheetId="20">#REF!</definedName>
    <definedName name="Sprzedaże" localSheetId="1">#REF!</definedName>
    <definedName name="Sprzedaże" localSheetId="3">#REF!</definedName>
    <definedName name="Sprzedaże" localSheetId="9">#REF!</definedName>
    <definedName name="Sprzedaże" localSheetId="15">#REF!</definedName>
    <definedName name="Sprzedaże">#REF!</definedName>
    <definedName name="Sprzedaże_w_roku_2008" localSheetId="20">#REF!</definedName>
    <definedName name="Sprzedaże_w_roku_2008" localSheetId="1">#REF!</definedName>
    <definedName name="Sprzedaże_w_roku_2008" localSheetId="3">#REF!</definedName>
    <definedName name="Sprzedaże_w_roku_2008" localSheetId="9">#REF!</definedName>
    <definedName name="Sprzedaże_w_roku_2008" localSheetId="15">#REF!</definedName>
    <definedName name="Sprzedaże_w_roku_2008">#REF!</definedName>
    <definedName name="SRZiS" localSheetId="1">'[84]P&amp;L 3'!$A$3:$G$37,'[84]P&amp;L 3'!$H$3:$H$37</definedName>
    <definedName name="SRZiS" localSheetId="15">#REF!,#REF!</definedName>
    <definedName name="SRZiS">'[84]P&amp;L 3'!$A$3:$G$37,'[84]P&amp;L 3'!$H$3:$H$37</definedName>
    <definedName name="SRZiS_N_40" localSheetId="20">#REF!</definedName>
    <definedName name="SRZiS_N_40" localSheetId="1">#REF!</definedName>
    <definedName name="SRZiS_N_40" localSheetId="3">#REF!</definedName>
    <definedName name="SRZiS_N_40" localSheetId="9">#REF!</definedName>
    <definedName name="SRZiS_N_40" localSheetId="15">#REF!</definedName>
    <definedName name="SRZiS_N_40">#REF!</definedName>
    <definedName name="SRZiS_N_41" localSheetId="20">#REF!</definedName>
    <definedName name="SRZiS_N_41" localSheetId="1">#REF!</definedName>
    <definedName name="SRZiS_N_41" localSheetId="3">#REF!</definedName>
    <definedName name="SRZiS_N_41" localSheetId="9">#REF!</definedName>
    <definedName name="SRZiS_N_41" localSheetId="15">#REF!</definedName>
    <definedName name="SRZiS_N_41">#REF!</definedName>
    <definedName name="SRZiS_N_42" localSheetId="20">#REF!</definedName>
    <definedName name="SRZiS_N_42" localSheetId="1">#REF!</definedName>
    <definedName name="SRZiS_N_42" localSheetId="3">#REF!</definedName>
    <definedName name="SRZiS_N_42" localSheetId="9">#REF!</definedName>
    <definedName name="SRZiS_N_42" localSheetId="15">#REF!</definedName>
    <definedName name="SRZiS_N_42">#REF!</definedName>
    <definedName name="SRZiS_N_43" localSheetId="20">#REF!</definedName>
    <definedName name="SRZiS_N_43" localSheetId="1">#REF!</definedName>
    <definedName name="SRZiS_N_43" localSheetId="3">#REF!</definedName>
    <definedName name="SRZiS_N_43" localSheetId="9">#REF!</definedName>
    <definedName name="SRZiS_N_43" localSheetId="15">#REF!</definedName>
    <definedName name="SRZiS_N_43">#REF!</definedName>
    <definedName name="SRZiS_N_44" localSheetId="20">#REF!</definedName>
    <definedName name="SRZiS_N_44" localSheetId="1">#REF!</definedName>
    <definedName name="SRZiS_N_44" localSheetId="3">#REF!</definedName>
    <definedName name="SRZiS_N_44" localSheetId="9">#REF!</definedName>
    <definedName name="SRZiS_N_44" localSheetId="15">#REF!</definedName>
    <definedName name="SRZiS_N_44">#REF!</definedName>
    <definedName name="SRZiS_N_45" localSheetId="20">#REF!</definedName>
    <definedName name="SRZiS_N_45" localSheetId="1">#REF!</definedName>
    <definedName name="SRZiS_N_45" localSheetId="3">#REF!</definedName>
    <definedName name="SRZiS_N_45" localSheetId="9">#REF!</definedName>
    <definedName name="SRZiS_N_45" localSheetId="15">#REF!</definedName>
    <definedName name="SRZiS_N_45">#REF!</definedName>
    <definedName name="SRZiS_N_46" localSheetId="20">#REF!</definedName>
    <definedName name="SRZiS_N_46" localSheetId="1">#REF!</definedName>
    <definedName name="SRZiS_N_46" localSheetId="3">#REF!</definedName>
    <definedName name="SRZiS_N_46" localSheetId="9">#REF!</definedName>
    <definedName name="SRZiS_N_46" localSheetId="15">#REF!</definedName>
    <definedName name="SRZiS_N_46">#REF!</definedName>
    <definedName name="SRZiS_N_47" localSheetId="20">#REF!</definedName>
    <definedName name="SRZiS_N_47" localSheetId="1">#REF!</definedName>
    <definedName name="SRZiS_N_47" localSheetId="3">#REF!</definedName>
    <definedName name="SRZiS_N_47" localSheetId="9">#REF!</definedName>
    <definedName name="SRZiS_N_47" localSheetId="15">#REF!</definedName>
    <definedName name="SRZiS_N_47">#REF!</definedName>
    <definedName name="SRZiS_N_48" localSheetId="20">#REF!</definedName>
    <definedName name="SRZiS_N_48" localSheetId="1">#REF!</definedName>
    <definedName name="SRZiS_N_48" localSheetId="3">#REF!</definedName>
    <definedName name="SRZiS_N_48" localSheetId="9">#REF!</definedName>
    <definedName name="SRZiS_N_48" localSheetId="15">#REF!</definedName>
    <definedName name="SRZiS_N_48">#REF!</definedName>
    <definedName name="SRZiSB_N_44" localSheetId="20">#REF!</definedName>
    <definedName name="SRZiSB_N_44" localSheetId="1">#REF!</definedName>
    <definedName name="SRZiSB_N_44" localSheetId="3">#REF!</definedName>
    <definedName name="SRZiSB_N_44" localSheetId="9">#REF!</definedName>
    <definedName name="SRZiSB_N_44" localSheetId="15">#REF!</definedName>
    <definedName name="SRZiSB_N_44">#REF!</definedName>
    <definedName name="SRZiSB_N_45" localSheetId="20">#REF!</definedName>
    <definedName name="SRZiSB_N_45" localSheetId="1">#REF!</definedName>
    <definedName name="SRZiSB_N_45" localSheetId="3">#REF!</definedName>
    <definedName name="SRZiSB_N_45" localSheetId="9">#REF!</definedName>
    <definedName name="SRZiSB_N_45" localSheetId="15">#REF!</definedName>
    <definedName name="SRZiSB_N_45">#REF!</definedName>
    <definedName name="SRZiSB_N_46" localSheetId="20">#REF!</definedName>
    <definedName name="SRZiSB_N_46" localSheetId="1">#REF!</definedName>
    <definedName name="SRZiSB_N_46" localSheetId="3">#REF!</definedName>
    <definedName name="SRZiSB_N_46" localSheetId="9">#REF!</definedName>
    <definedName name="SRZiSB_N_46" localSheetId="15">#REF!</definedName>
    <definedName name="SRZiSB_N_46">#REF!</definedName>
    <definedName name="SRZiSB_N_47" localSheetId="20">#REF!</definedName>
    <definedName name="SRZiSB_N_47" localSheetId="1">#REF!</definedName>
    <definedName name="SRZiSB_N_47" localSheetId="3">#REF!</definedName>
    <definedName name="SRZiSB_N_47" localSheetId="9">#REF!</definedName>
    <definedName name="SRZiSB_N_47" localSheetId="15">#REF!</definedName>
    <definedName name="SRZiSB_N_47">#REF!</definedName>
    <definedName name="SRZiSB_N_48" localSheetId="20">#REF!</definedName>
    <definedName name="SRZiSB_N_48" localSheetId="1">#REF!</definedName>
    <definedName name="SRZiSB_N_48" localSheetId="3">#REF!</definedName>
    <definedName name="SRZiSB_N_48" localSheetId="9">#REF!</definedName>
    <definedName name="SRZiSB_N_48" localSheetId="15">#REF!</definedName>
    <definedName name="SRZiSB_N_48">#REF!</definedName>
    <definedName name="SRZiSB_N_49" localSheetId="20">#REF!</definedName>
    <definedName name="SRZiSB_N_49" localSheetId="1">#REF!</definedName>
    <definedName name="SRZiSB_N_49" localSheetId="3">#REF!</definedName>
    <definedName name="SRZiSB_N_49" localSheetId="9">#REF!</definedName>
    <definedName name="SRZiSB_N_49" localSheetId="15">#REF!</definedName>
    <definedName name="SRZiSB_N_49">#REF!</definedName>
    <definedName name="SRZiSB_N_50" localSheetId="20">#REF!</definedName>
    <definedName name="SRZiSB_N_50" localSheetId="1">#REF!</definedName>
    <definedName name="SRZiSB_N_50" localSheetId="3">#REF!</definedName>
    <definedName name="SRZiSB_N_50" localSheetId="9">#REF!</definedName>
    <definedName name="SRZiSB_N_50" localSheetId="15">#REF!</definedName>
    <definedName name="SRZiSB_N_50">#REF!</definedName>
    <definedName name="SRZiSB_N_51" localSheetId="20">#REF!</definedName>
    <definedName name="SRZiSB_N_51" localSheetId="1">#REF!</definedName>
    <definedName name="SRZiSB_N_51" localSheetId="3">#REF!</definedName>
    <definedName name="SRZiSB_N_51" localSheetId="9">#REF!</definedName>
    <definedName name="SRZiSB_N_51" localSheetId="15">#REF!</definedName>
    <definedName name="SRZiSB_N_51">#REF!</definedName>
    <definedName name="SRZiSB_N_52" localSheetId="20">#REF!</definedName>
    <definedName name="SRZiSB_N_52" localSheetId="1">#REF!</definedName>
    <definedName name="SRZiSB_N_52" localSheetId="3">#REF!</definedName>
    <definedName name="SRZiSB_N_52" localSheetId="9">#REF!</definedName>
    <definedName name="SRZiSB_N_52" localSheetId="15">#REF!</definedName>
    <definedName name="SRZiSB_N_52">#REF!</definedName>
    <definedName name="SRZiSB_N_53" localSheetId="20">#REF!</definedName>
    <definedName name="SRZiSB_N_53" localSheetId="1">#REF!</definedName>
    <definedName name="SRZiSB_N_53" localSheetId="3">#REF!</definedName>
    <definedName name="SRZiSB_N_53" localSheetId="9">#REF!</definedName>
    <definedName name="SRZiSB_N_53" localSheetId="15">#REF!</definedName>
    <definedName name="SRZiSB_N_53">#REF!</definedName>
    <definedName name="SRZiSB_N_54" localSheetId="20">#REF!</definedName>
    <definedName name="SRZiSB_N_54" localSheetId="1">#REF!</definedName>
    <definedName name="SRZiSB_N_54" localSheetId="3">#REF!</definedName>
    <definedName name="SRZiSB_N_54" localSheetId="9">#REF!</definedName>
    <definedName name="SRZiSB_N_54" localSheetId="15">#REF!</definedName>
    <definedName name="SRZiSB_N_54">#REF!</definedName>
    <definedName name="SRZiSB_N_55" localSheetId="20">#REF!</definedName>
    <definedName name="SRZiSB_N_55" localSheetId="1">#REF!</definedName>
    <definedName name="SRZiSB_N_55" localSheetId="3">#REF!</definedName>
    <definedName name="SRZiSB_N_55" localSheetId="9">#REF!</definedName>
    <definedName name="SRZiSB_N_55" localSheetId="15">#REF!</definedName>
    <definedName name="SRZiSB_N_55">#REF!</definedName>
    <definedName name="SRZiSB_N_56" localSheetId="20">#REF!</definedName>
    <definedName name="SRZiSB_N_56" localSheetId="1">#REF!</definedName>
    <definedName name="SRZiSB_N_56" localSheetId="3">#REF!</definedName>
    <definedName name="SRZiSB_N_56" localSheetId="9">#REF!</definedName>
    <definedName name="SRZiSB_N_56" localSheetId="15">#REF!</definedName>
    <definedName name="SRZiSB_N_56">#REF!</definedName>
    <definedName name="SRZiSB_N_57" localSheetId="20">#REF!</definedName>
    <definedName name="SRZiSB_N_57" localSheetId="1">#REF!</definedName>
    <definedName name="SRZiSB_N_57" localSheetId="3">#REF!</definedName>
    <definedName name="SRZiSB_N_57" localSheetId="9">#REF!</definedName>
    <definedName name="SRZiSB_N_57" localSheetId="15">#REF!</definedName>
    <definedName name="SRZiSB_N_57">#REF!</definedName>
    <definedName name="SRZiSB_N_58" localSheetId="20">#REF!</definedName>
    <definedName name="SRZiSB_N_58" localSheetId="1">#REF!</definedName>
    <definedName name="SRZiSB_N_58" localSheetId="3">#REF!</definedName>
    <definedName name="SRZiSB_N_58" localSheetId="9">#REF!</definedName>
    <definedName name="SRZiSB_N_58" localSheetId="15">#REF!</definedName>
    <definedName name="SRZiSB_N_58">#REF!</definedName>
    <definedName name="SRZiSB_N_59" localSheetId="20">#REF!</definedName>
    <definedName name="SRZiSB_N_59" localSheetId="1">#REF!</definedName>
    <definedName name="SRZiSB_N_59" localSheetId="3">#REF!</definedName>
    <definedName name="SRZiSB_N_59" localSheetId="9">#REF!</definedName>
    <definedName name="SRZiSB_N_59" localSheetId="15">#REF!</definedName>
    <definedName name="SRZiSB_N_59">#REF!</definedName>
    <definedName name="ss" localSheetId="1">BS!ss</definedName>
    <definedName name="ss" localSheetId="0">#N/A</definedName>
    <definedName name="ss" localSheetId="3">'Przychody prowizyjne'!ss</definedName>
    <definedName name="ss" localSheetId="15">#N/A</definedName>
    <definedName name="ss">BS!ss</definedName>
    <definedName name="sssss" localSheetId="1">BS!sssss</definedName>
    <definedName name="sssss" localSheetId="0">#N/A</definedName>
    <definedName name="sssss" localSheetId="3">'Przychody prowizyjne'!sssss</definedName>
    <definedName name="sssss" localSheetId="15">#N/A</definedName>
    <definedName name="sssss">BS!sssss</definedName>
    <definedName name="Stan_na_31.12.2007" localSheetId="20">[18]kapitaly!#REF!</definedName>
    <definedName name="Stan_na_31.12.2007" localSheetId="1">[18]kapitaly!#REF!</definedName>
    <definedName name="Stan_na_31.12.2007" localSheetId="4">[18]kapitaly!#REF!</definedName>
    <definedName name="Stan_na_31.12.2007" localSheetId="3">[18]kapitaly!#REF!</definedName>
    <definedName name="Stan_na_31.12.2007" localSheetId="9">[18]kapitaly!#REF!</definedName>
    <definedName name="Stan_na_31.12.2007" localSheetId="15">[18]kapitaly!#REF!</definedName>
    <definedName name="Stan_na_31.12.2007">[18]kapitaly!#REF!</definedName>
    <definedName name="start_FBN019_4" localSheetId="20">#REF!</definedName>
    <definedName name="start_FBN019_4" localSheetId="1">#REF!</definedName>
    <definedName name="start_FBN019_4" localSheetId="3">#REF!</definedName>
    <definedName name="start_FBN019_4" localSheetId="9">#REF!</definedName>
    <definedName name="start_FBN019_4">#REF!</definedName>
    <definedName name="start_FBN019_6" localSheetId="20">#REF!</definedName>
    <definedName name="start_FBN019_6" localSheetId="1">#REF!</definedName>
    <definedName name="start_FBN019_6" localSheetId="3">#REF!</definedName>
    <definedName name="start_FBN019_6" localSheetId="9">#REF!</definedName>
    <definedName name="start_FBN019_6">#REF!</definedName>
    <definedName name="start_FBN019_7" localSheetId="20">#REF!</definedName>
    <definedName name="start_FBN019_7" localSheetId="1">#REF!</definedName>
    <definedName name="start_FBN019_7" localSheetId="3">#REF!</definedName>
    <definedName name="start_FBN019_7" localSheetId="9">#REF!</definedName>
    <definedName name="start_FBN019_7">#REF!</definedName>
    <definedName name="start_FBN019_8" localSheetId="20">#REF!</definedName>
    <definedName name="start_FBN019_8" localSheetId="1">#REF!</definedName>
    <definedName name="start_FBN019_8" localSheetId="3">#REF!</definedName>
    <definedName name="start_FBN019_8" localSheetId="9">#REF!</definedName>
    <definedName name="start_FBN019_8">#REF!</definedName>
    <definedName name="start_FBN020_2" localSheetId="20">#REF!</definedName>
    <definedName name="start_FBN020_2" localSheetId="1">#REF!</definedName>
    <definedName name="start_FBN020_2" localSheetId="3">#REF!</definedName>
    <definedName name="start_FBN020_2" localSheetId="9">#REF!</definedName>
    <definedName name="start_FBN020_2">#REF!</definedName>
    <definedName name="start_FIN005_1" localSheetId="20">#REF!</definedName>
    <definedName name="start_FIN005_1" localSheetId="1">#REF!</definedName>
    <definedName name="start_FIN005_1" localSheetId="3">#REF!</definedName>
    <definedName name="start_FIN005_1" localSheetId="9">#REF!</definedName>
    <definedName name="start_FIN005_1">#REF!</definedName>
    <definedName name="static1">[23]static!$A$1:$B$65536</definedName>
    <definedName name="SUMA_NOWE" localSheetId="20">SUMIF(OFFSET(#REF!,1,0):#REF!,1,OFFSET(#REF!,1,0):#REF!)</definedName>
    <definedName name="SUMA_NOWE" localSheetId="1">SUMIF(OFFSET(#REF!,1,0):#REF!,1,OFFSET(#REF!,1,0):#REF!)</definedName>
    <definedName name="SUMA_NOWE" localSheetId="3">SUMIF(OFFSET(#REF!,1,0):#REF!,1,OFFSET(#REF!,1,0):#REF!)</definedName>
    <definedName name="SUMA_NOWE" localSheetId="9">SUMIF(OFFSET(#REF!,1,0):#REF!,1,OFFSET(#REF!,1,0):#REF!)</definedName>
    <definedName name="SUMA_NOWE">SUMIF(OFFSET(#REF!,1,0):#REF!,1,OFFSET(#REF!,1,0):#REF!)</definedName>
    <definedName name="Summary" localSheetId="20">#REF!</definedName>
    <definedName name="Summary" localSheetId="1">#REF!</definedName>
    <definedName name="Summary" localSheetId="3">#REF!</definedName>
    <definedName name="Summary" localSheetId="9">#REF!</definedName>
    <definedName name="Summary" localSheetId="15">#REF!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0">#REF!</definedName>
    <definedName name="SWAPFX_dt" localSheetId="1">#REF!</definedName>
    <definedName name="SWAPFX_dt" localSheetId="3">#REF!</definedName>
    <definedName name="SWAPFX_dt" localSheetId="9">#REF!</definedName>
    <definedName name="SWAPFX_dt">#REF!</definedName>
    <definedName name="SWAPFX_dw" localSheetId="20">#REF!</definedName>
    <definedName name="SWAPFX_dw" localSheetId="1">#REF!</definedName>
    <definedName name="SWAPFX_dw" localSheetId="3">#REF!</definedName>
    <definedName name="SWAPFX_dw" localSheetId="9">#REF!</definedName>
    <definedName name="SWAPFX_dw">#REF!</definedName>
    <definedName name="sy" localSheetId="1" hidden="1">{"'BZ SA P&amp;l (fORECAST)'!$A$1:$BR$26"}</definedName>
    <definedName name="sy" localSheetId="0" hidden="1">{"'BZ SA P&amp;l (fORECAST)'!$A$1:$BR$26"}</definedName>
    <definedName name="sy" localSheetId="3" hidden="1">{"'BZ SA P&amp;l (fORECAST)'!$A$1:$BR$26"}</definedName>
    <definedName name="sy" localSheetId="15" hidden="1">{"'BZ SA P&amp;l (fORECAST)'!$A$1:$BR$26"}</definedName>
    <definedName name="sy" hidden="1">{"'BZ SA P&amp;l (fORECAST)'!$A$1:$BR$26"}</definedName>
    <definedName name="sys" localSheetId="1" hidden="1">{"'BZ SA P&amp;l (fORECAST)'!$A$1:$BR$26"}</definedName>
    <definedName name="sys" localSheetId="0" hidden="1">{"'BZ SA P&amp;l (fORECAST)'!$A$1:$BR$26"}</definedName>
    <definedName name="sys" localSheetId="3" hidden="1">{"'BZ SA P&amp;l (fORECAST)'!$A$1:$BR$26"}</definedName>
    <definedName name="sys" localSheetId="15" hidden="1">{"'BZ SA P&amp;l (fORECAST)'!$A$1:$BR$26"}</definedName>
    <definedName name="sys" hidden="1">{"'BZ SA P&amp;l (fORECAST)'!$A$1:$BR$26"}</definedName>
    <definedName name="t.FBN019_4" localSheetId="20">#REF!</definedName>
    <definedName name="t.FBN019_4" localSheetId="1">#REF!</definedName>
    <definedName name="t.FBN019_4" localSheetId="3">#REF!</definedName>
    <definedName name="t.FBN019_4" localSheetId="9">#REF!</definedName>
    <definedName name="t.FBN019_4">#REF!</definedName>
    <definedName name="t.FBN019_6" localSheetId="20">#REF!</definedName>
    <definedName name="t.FBN019_6" localSheetId="1">#REF!</definedName>
    <definedName name="t.FBN019_6" localSheetId="3">#REF!</definedName>
    <definedName name="t.FBN019_6" localSheetId="9">#REF!</definedName>
    <definedName name="t.FBN019_6">#REF!</definedName>
    <definedName name="t.FBN019_7" localSheetId="20">#REF!</definedName>
    <definedName name="t.FBN019_7" localSheetId="1">#REF!</definedName>
    <definedName name="t.FBN019_7" localSheetId="3">#REF!</definedName>
    <definedName name="t.FBN019_7" localSheetId="9">#REF!</definedName>
    <definedName name="t.FBN019_7">#REF!</definedName>
    <definedName name="t.FBN019_8" localSheetId="20">#REF!</definedName>
    <definedName name="t.FBN019_8" localSheetId="1">#REF!</definedName>
    <definedName name="t.FBN019_8" localSheetId="3">#REF!</definedName>
    <definedName name="t.FBN019_8" localSheetId="9">#REF!</definedName>
    <definedName name="t.FBN019_8">#REF!</definedName>
    <definedName name="t.FBN020_2" localSheetId="20">#REF!</definedName>
    <definedName name="t.FBN020_2" localSheetId="1">#REF!</definedName>
    <definedName name="t.FBN020_2" localSheetId="3">#REF!</definedName>
    <definedName name="t.FBN020_2" localSheetId="9">#REF!</definedName>
    <definedName name="t.FBN020_2">#REF!</definedName>
    <definedName name="t.FIN004A" localSheetId="20">'[34]FIN004A i 4B'!#REF!</definedName>
    <definedName name="t.FIN004A" localSheetId="1">'[34]FIN004A i 4B'!#REF!</definedName>
    <definedName name="t.FIN004A" localSheetId="3">'[34]FIN004A i 4B'!#REF!</definedName>
    <definedName name="t.FIN004A" localSheetId="9">'[34]FIN004A i 4B'!#REF!</definedName>
    <definedName name="t.FIN004A">'[34]FIN004A i 4B'!#REF!</definedName>
    <definedName name="t.FIN005_1.G3" localSheetId="20">#REF!</definedName>
    <definedName name="t.FIN005_1.G3" localSheetId="1">#REF!</definedName>
    <definedName name="t.FIN005_1.G3" localSheetId="3">#REF!</definedName>
    <definedName name="t.FIN005_1.G3" localSheetId="9">#REF!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0">#REF!</definedName>
    <definedName name="taxassoc" localSheetId="1">#REF!</definedName>
    <definedName name="taxassoc" localSheetId="3">#REF!</definedName>
    <definedName name="taxassoc" localSheetId="9">#REF!</definedName>
    <definedName name="taxassoc">#REF!</definedName>
    <definedName name="TaxRate">0.35</definedName>
    <definedName name="tdeftx" localSheetId="20">#REF!</definedName>
    <definedName name="tdeftx" localSheetId="1">#REF!</definedName>
    <definedName name="tdeftx" localSheetId="3">#REF!</definedName>
    <definedName name="tdeftx" localSheetId="9">#REF!</definedName>
    <definedName name="tdeftx">#REF!</definedName>
    <definedName name="TFIDochody2000M" localSheetId="20">#REF!</definedName>
    <definedName name="TFIDochody2000M" localSheetId="1">#REF!</definedName>
    <definedName name="TFIDochody2000M" localSheetId="3">#REF!</definedName>
    <definedName name="TFIDochody2000M" localSheetId="9">#REF!</definedName>
    <definedName name="TFIDochody2000M">#REF!</definedName>
    <definedName name="TFIDochody2000Y" localSheetId="20">#REF!</definedName>
    <definedName name="TFIDochody2000Y" localSheetId="1">#REF!</definedName>
    <definedName name="TFIDochody2000Y" localSheetId="3">#REF!</definedName>
    <definedName name="TFIDochody2000Y" localSheetId="9">#REF!</definedName>
    <definedName name="TFIDochody2000Y">#REF!</definedName>
    <definedName name="TFIDochody2001M" localSheetId="20">#REF!</definedName>
    <definedName name="TFIDochody2001M" localSheetId="1">#REF!</definedName>
    <definedName name="TFIDochody2001M" localSheetId="3">#REF!</definedName>
    <definedName name="TFIDochody2001M" localSheetId="9">#REF!</definedName>
    <definedName name="TFIDochody2001M">#REF!</definedName>
    <definedName name="TFIDochody2001Y" localSheetId="20">#REF!</definedName>
    <definedName name="TFIDochody2001Y" localSheetId="1">#REF!</definedName>
    <definedName name="TFIDochody2001Y" localSheetId="3">#REF!</definedName>
    <definedName name="TFIDochody2001Y" localSheetId="9">#REF!</definedName>
    <definedName name="TFIDochody2001Y">#REF!</definedName>
    <definedName name="TheNumber" localSheetId="20">#REF!</definedName>
    <definedName name="TheNumber" localSheetId="1">#REF!</definedName>
    <definedName name="TheNumber" localSheetId="3">#REF!</definedName>
    <definedName name="TheNumber" localSheetId="9">#REF!</definedName>
    <definedName name="TheNumber">#REF!</definedName>
    <definedName name="TOTAL" localSheetId="20">#REF!</definedName>
    <definedName name="TOTAL" localSheetId="1">#REF!</definedName>
    <definedName name="TOTAL" localSheetId="3">#REF!</definedName>
    <definedName name="TOTAL" localSheetId="9">#REF!</definedName>
    <definedName name="TOTAL" localSheetId="15">#REF!</definedName>
    <definedName name="TOTAL">#REF!</definedName>
    <definedName name="Total.Raised_Off.Bal.linie.kredytowe_Collective.Imp" localSheetId="20">#REF!</definedName>
    <definedName name="Total.Raised_Off.Bal.linie.kredytowe_Collective.Imp" localSheetId="1">#REF!</definedName>
    <definedName name="Total.Raised_Off.Bal.linie.kredytowe_Collective.Imp" localSheetId="3">#REF!</definedName>
    <definedName name="Total.Raised_Off.Bal.linie.kredytowe_Collective.Imp" localSheetId="9">#REF!</definedName>
    <definedName name="Total.Raised_Off.Bal.linie.kredytowe_Collective.Imp">#REF!</definedName>
    <definedName name="Total.Raised_Off.Bal.linie.kredytowe_IBNR" localSheetId="20">#REF!</definedName>
    <definedName name="Total.Raised_Off.Bal.linie.kredytowe_IBNR" localSheetId="1">#REF!</definedName>
    <definedName name="Total.Raised_Off.Bal.linie.kredytowe_IBNR" localSheetId="3">#REF!</definedName>
    <definedName name="Total.Raised_Off.Bal.linie.kredytowe_IBNR" localSheetId="9">#REF!</definedName>
    <definedName name="Total.Raised_Off.Bal.linie.kredytowe_IBNR">#REF!</definedName>
    <definedName name="Total.Raised_Off.Bal.linie.kredytowe_Individual.Imp" localSheetId="20">#REF!</definedName>
    <definedName name="Total.Raised_Off.Bal.linie.kredytowe_Individual.Imp" localSheetId="1">#REF!</definedName>
    <definedName name="Total.Raised_Off.Bal.linie.kredytowe_Individual.Imp" localSheetId="3">#REF!</definedName>
    <definedName name="Total.Raised_Off.Bal.linie.kredytowe_Individual.Imp" localSheetId="9">#REF!</definedName>
    <definedName name="Total.Raised_Off.Bal.linie.kredytowe_Individual.Imp">#REF!</definedName>
    <definedName name="Total.Raised_Off.Bal.udziel.gwarancje_Collective.Imp" localSheetId="20">#REF!</definedName>
    <definedName name="Total.Raised_Off.Bal.udziel.gwarancje_Collective.Imp" localSheetId="1">#REF!</definedName>
    <definedName name="Total.Raised_Off.Bal.udziel.gwarancje_Collective.Imp" localSheetId="3">#REF!</definedName>
    <definedName name="Total.Raised_Off.Bal.udziel.gwarancje_Collective.Imp" localSheetId="9">#REF!</definedName>
    <definedName name="Total.Raised_Off.Bal.udziel.gwarancje_Collective.Imp">#REF!</definedName>
    <definedName name="Total.Raised_Off.Bal.udziel.gwarancje_IBNR" localSheetId="20">#REF!</definedName>
    <definedName name="Total.Raised_Off.Bal.udziel.gwarancje_IBNR" localSheetId="1">#REF!</definedName>
    <definedName name="Total.Raised_Off.Bal.udziel.gwarancje_IBNR" localSheetId="3">#REF!</definedName>
    <definedName name="Total.Raised_Off.Bal.udziel.gwarancje_IBNR" localSheetId="9">#REF!</definedName>
    <definedName name="Total.Raised_Off.Bal.udziel.gwarancje_IBNR">#REF!</definedName>
    <definedName name="Total.Raised_Off.Bal.udziel.gwarancje_Individual.Imp" localSheetId="20">#REF!</definedName>
    <definedName name="Total.Raised_Off.Bal.udziel.gwarancje_Individual.Imp" localSheetId="1">#REF!</definedName>
    <definedName name="Total.Raised_Off.Bal.udziel.gwarancje_Individual.Imp" localSheetId="3">#REF!</definedName>
    <definedName name="Total.Raised_Off.Bal.udziel.gwarancje_Individual.Imp" localSheetId="9">#REF!</definedName>
    <definedName name="Total.Raised_Off.Bal.udziel.gwarancje_Individual.Imp">#REF!</definedName>
    <definedName name="Total.Raised_TP_Collective.Imp" localSheetId="20">#REF!</definedName>
    <definedName name="Total.Raised_TP_Collective.Imp" localSheetId="1">#REF!</definedName>
    <definedName name="Total.Raised_TP_Collective.Imp" localSheetId="3">#REF!</definedName>
    <definedName name="Total.Raised_TP_Collective.Imp" localSheetId="9">#REF!</definedName>
    <definedName name="Total.Raised_TP_Collective.Imp">#REF!</definedName>
    <definedName name="Total.Raised_TP_IBNR" localSheetId="20">#REF!</definedName>
    <definedName name="Total.Raised_TP_IBNR" localSheetId="1">#REF!</definedName>
    <definedName name="Total.Raised_TP_IBNR" localSheetId="3">#REF!</definedName>
    <definedName name="Total.Raised_TP_IBNR" localSheetId="9">#REF!</definedName>
    <definedName name="Total.Raised_TP_IBNR">#REF!</definedName>
    <definedName name="Total.Raised_TP_Individual.Imp" localSheetId="20">#REF!</definedName>
    <definedName name="Total.Raised_TP_Individual.Imp" localSheetId="1">#REF!</definedName>
    <definedName name="Total.Raised_TP_Individual.Imp" localSheetId="3">#REF!</definedName>
    <definedName name="Total.Raised_TP_Individual.Imp" localSheetId="9">#REF!</definedName>
    <definedName name="Total.Raised_TP_Individual.Imp">#REF!</definedName>
    <definedName name="total_baza" localSheetId="20">#REF!</definedName>
    <definedName name="total_baza" localSheetId="1">#REF!</definedName>
    <definedName name="total_baza" localSheetId="3">#REF!</definedName>
    <definedName name="total_baza" localSheetId="9">#REF!</definedName>
    <definedName name="total_baza">#REF!</definedName>
    <definedName name="tr" localSheetId="20">#REF!</definedName>
    <definedName name="tr" localSheetId="1">#REF!</definedName>
    <definedName name="tr" localSheetId="3">#REF!</definedName>
    <definedName name="tr" localSheetId="9">#REF!</definedName>
    <definedName name="tr">#REF!</definedName>
    <definedName name="Transakcje_wzajemne__zobowiązania_warunkowe_udzielone_otrzymane" localSheetId="20">#REF!</definedName>
    <definedName name="Transakcje_wzajemne__zobowiązania_warunkowe_udzielone_otrzymane" localSheetId="1">#REF!</definedName>
    <definedName name="Transakcje_wzajemne__zobowiązania_warunkowe_udzielone_otrzymane" localSheetId="3">#REF!</definedName>
    <definedName name="Transakcje_wzajemne__zobowiązania_warunkowe_udzielone_otrzymane" localSheetId="9">#REF!</definedName>
    <definedName name="Transakcje_wzajemne__zobowiązania_warunkowe_udzielone_otrzymane">#REF!</definedName>
    <definedName name="Transakcje_z_jednostkami_zależnymi" localSheetId="20">#REF!</definedName>
    <definedName name="Transakcje_z_jednostkami_zależnymi" localSheetId="1">#REF!</definedName>
    <definedName name="Transakcje_z_jednostkami_zależnymi" localSheetId="3">#REF!</definedName>
    <definedName name="Transakcje_z_jednostkami_zależnymi" localSheetId="9">#REF!</definedName>
    <definedName name="Transakcje_z_jednostkami_zależnymi" localSheetId="15">#REF!</definedName>
    <definedName name="Transakcje_z_jednostkami_zależnymi">#REF!</definedName>
    <definedName name="TrendMonth13">'[39]Control Tab'!$U$4</definedName>
    <definedName name="TSI" localSheetId="20">#REF!</definedName>
    <definedName name="TSI" localSheetId="1">#REF!</definedName>
    <definedName name="TSI" localSheetId="3">#REF!</definedName>
    <definedName name="TSI" localSheetId="9">#REF!</definedName>
    <definedName name="TSI">#REF!</definedName>
    <definedName name="tsy_tax" localSheetId="20">[19]S.P.23!#REF!</definedName>
    <definedName name="tsy_tax" localSheetId="1">[19]S.P.23!#REF!</definedName>
    <definedName name="tsy_tax" localSheetId="3">[19]S.P.23!#REF!</definedName>
    <definedName name="tsy_tax" localSheetId="9">[19]S.P.23!#REF!</definedName>
    <definedName name="tsy_tax">[19]S.P.23!#REF!</definedName>
    <definedName name="tsy_tax_percent" localSheetId="20">[19]S.P.23!#REF!</definedName>
    <definedName name="tsy_tax_percent" localSheetId="1">[19]S.P.23!#REF!</definedName>
    <definedName name="tsy_tax_percent" localSheetId="3">[19]S.P.23!#REF!</definedName>
    <definedName name="tsy_tax_percent" localSheetId="9">[19]S.P.23!#REF!</definedName>
    <definedName name="tsy_tax_percent">[19]S.P.23!#REF!</definedName>
    <definedName name="tsytaxlnfunds" localSheetId="20">[19]S.P.23!#REF!</definedName>
    <definedName name="tsytaxlnfunds" localSheetId="1">[19]S.P.23!#REF!</definedName>
    <definedName name="tsytaxlnfunds" localSheetId="3">[19]S.P.23!#REF!</definedName>
    <definedName name="tsytaxlnfunds" localSheetId="9">[19]S.P.23!#REF!</definedName>
    <definedName name="tsytaxlnfunds">[19]S.P.23!#REF!</definedName>
    <definedName name="ttxchg" localSheetId="20">#REF!</definedName>
    <definedName name="ttxchg" localSheetId="1">#REF!</definedName>
    <definedName name="ttxchg" localSheetId="3">#REF!</definedName>
    <definedName name="ttxchg" localSheetId="9">#REF!</definedName>
    <definedName name="ttxchg">#REF!</definedName>
    <definedName name="TW_B07" localSheetId="20">#REF!</definedName>
    <definedName name="TW_B07" localSheetId="1">#REF!</definedName>
    <definedName name="TW_B07" localSheetId="3">#REF!</definedName>
    <definedName name="TW_B07" localSheetId="9">#REF!</definedName>
    <definedName name="TW_B07">#REF!</definedName>
    <definedName name="TW_B08" localSheetId="20">#REF!</definedName>
    <definedName name="TW_B08" localSheetId="1">#REF!</definedName>
    <definedName name="TW_B08" localSheetId="3">#REF!</definedName>
    <definedName name="TW_B08" localSheetId="9">#REF!</definedName>
    <definedName name="TW_B08">#REF!</definedName>
    <definedName name="TW_bilans12.06" localSheetId="20">#REF!</definedName>
    <definedName name="TW_bilans12.06" localSheetId="1">#REF!</definedName>
    <definedName name="TW_bilans12.06" localSheetId="3">#REF!</definedName>
    <definedName name="TW_bilans12.06" localSheetId="9">#REF!</definedName>
    <definedName name="TW_bilans12.06">#REF!</definedName>
    <definedName name="TW_koszty1204" localSheetId="20">#REF!</definedName>
    <definedName name="TW_koszty1204" localSheetId="1">#REF!</definedName>
    <definedName name="TW_koszty1204" localSheetId="3">#REF!</definedName>
    <definedName name="TW_koszty1204" localSheetId="9">#REF!</definedName>
    <definedName name="TW_koszty1204" localSheetId="15">#REF!</definedName>
    <definedName name="TW_koszty1204">#REF!</definedName>
    <definedName name="TW_koszty1205" localSheetId="20">#REF!</definedName>
    <definedName name="TW_koszty1205" localSheetId="1">#REF!</definedName>
    <definedName name="TW_koszty1205" localSheetId="3">#REF!</definedName>
    <definedName name="TW_koszty1205" localSheetId="9">#REF!</definedName>
    <definedName name="TW_koszty1205" localSheetId="15">#REF!</definedName>
    <definedName name="TW_koszty1205">#REF!</definedName>
    <definedName name="TW_nal0305" localSheetId="20">#REF!</definedName>
    <definedName name="TW_nal0305" localSheetId="1">#REF!</definedName>
    <definedName name="TW_nal0305" localSheetId="3">#REF!</definedName>
    <definedName name="TW_nal0305" localSheetId="9">#REF!</definedName>
    <definedName name="TW_nal0305" localSheetId="15">#REF!</definedName>
    <definedName name="TW_nal0305">#REF!</definedName>
    <definedName name="TW_nal0306" localSheetId="20">#REF!</definedName>
    <definedName name="TW_nal0306" localSheetId="1">#REF!</definedName>
    <definedName name="TW_nal0306" localSheetId="3">#REF!</definedName>
    <definedName name="TW_nal0306" localSheetId="9">#REF!</definedName>
    <definedName name="TW_nal0306" localSheetId="15">#REF!</definedName>
    <definedName name="TW_nal0306">#REF!</definedName>
    <definedName name="TW_nal1204" localSheetId="20">#REF!</definedName>
    <definedName name="TW_nal1204" localSheetId="1">#REF!</definedName>
    <definedName name="TW_nal1204" localSheetId="3">#REF!</definedName>
    <definedName name="TW_nal1204" localSheetId="9">#REF!</definedName>
    <definedName name="TW_nal1204" localSheetId="15">#REF!</definedName>
    <definedName name="TW_nal1204">#REF!</definedName>
    <definedName name="TW_nal1205" localSheetId="20">#REF!</definedName>
    <definedName name="TW_nal1205" localSheetId="1">#REF!</definedName>
    <definedName name="TW_nal1205" localSheetId="3">#REF!</definedName>
    <definedName name="TW_nal1205" localSheetId="9">#REF!</definedName>
    <definedName name="TW_nal1205" localSheetId="15">#REF!</definedName>
    <definedName name="TW_nal1205">#REF!</definedName>
    <definedName name="TW_nominaly" localSheetId="20">#REF!</definedName>
    <definedName name="TW_nominaly" localSheetId="1">#REF!</definedName>
    <definedName name="TW_nominaly" localSheetId="3">#REF!</definedName>
    <definedName name="TW_nominaly" localSheetId="9">#REF!</definedName>
    <definedName name="TW_nominaly" localSheetId="15">#REF!</definedName>
    <definedName name="TW_nominaly">#REF!</definedName>
    <definedName name="TW_pozab0306" localSheetId="20">#REF!</definedName>
    <definedName name="TW_pozab0306" localSheetId="1">#REF!</definedName>
    <definedName name="TW_pozab0306" localSheetId="3">#REF!</definedName>
    <definedName name="TW_pozab0306" localSheetId="9">#REF!</definedName>
    <definedName name="TW_pozab0306">#REF!</definedName>
    <definedName name="TW_pozabil1205" localSheetId="20">'[79]TW-pozabilans'!#REF!</definedName>
    <definedName name="TW_pozabil1205" localSheetId="1">'[79]TW-pozabilans'!#REF!</definedName>
    <definedName name="TW_pozabil1205" localSheetId="4">'[79]TW-pozabilans'!#REF!</definedName>
    <definedName name="TW_pozabil1205" localSheetId="0">'[79]TW-pozabilans'!#REF!</definedName>
    <definedName name="TW_pozabil1205" localSheetId="3">'[79]TW-pozabilans'!#REF!</definedName>
    <definedName name="TW_pozabil1205" localSheetId="9">'[79]TW-pozabilans'!#REF!</definedName>
    <definedName name="TW_pozabil1205" localSheetId="15">#REF!</definedName>
    <definedName name="TW_pozabil1205">'[79]TW-pozabilans'!#REF!</definedName>
    <definedName name="TW_przych1204" localSheetId="20">#REF!</definedName>
    <definedName name="TW_przych1204" localSheetId="1">#REF!</definedName>
    <definedName name="TW_przych1204" localSheetId="3">#REF!</definedName>
    <definedName name="TW_przych1204" localSheetId="9">#REF!</definedName>
    <definedName name="TW_przych1204" localSheetId="15">#REF!</definedName>
    <definedName name="TW_przych1204">#REF!</definedName>
    <definedName name="TW_przychody1205" localSheetId="20">#REF!</definedName>
    <definedName name="TW_przychody1205" localSheetId="1">#REF!</definedName>
    <definedName name="TW_przychody1205" localSheetId="3">#REF!</definedName>
    <definedName name="TW_przychody1205" localSheetId="9">#REF!</definedName>
    <definedName name="TW_przychody1205" localSheetId="15">#REF!</definedName>
    <definedName name="TW_przychody1205">#REF!</definedName>
    <definedName name="TW_rach0306" localSheetId="20">#REF!</definedName>
    <definedName name="TW_rach0306" localSheetId="1">#REF!</definedName>
    <definedName name="TW_rach0306" localSheetId="3">#REF!</definedName>
    <definedName name="TW_rach0306" localSheetId="9">#REF!</definedName>
    <definedName name="TW_rach0306">#REF!</definedName>
    <definedName name="TW_RW0305" localSheetId="20">#REF!</definedName>
    <definedName name="TW_RW0305" localSheetId="1">#REF!</definedName>
    <definedName name="TW_RW0305" localSheetId="3">#REF!</definedName>
    <definedName name="TW_RW0305" localSheetId="9">#REF!</definedName>
    <definedName name="TW_RW0305">#REF!</definedName>
    <definedName name="TW_udzieloneotrzymane" localSheetId="20">#REF!</definedName>
    <definedName name="TW_udzieloneotrzymane" localSheetId="1">#REF!</definedName>
    <definedName name="TW_udzieloneotrzymane" localSheetId="3">#REF!</definedName>
    <definedName name="TW_udzieloneotrzymane" localSheetId="9">#REF!</definedName>
    <definedName name="TW_udzieloneotrzymane" localSheetId="15">#REF!</definedName>
    <definedName name="TW_udzieloneotrzymane">#REF!</definedName>
    <definedName name="TW_zob0305" localSheetId="20">#REF!</definedName>
    <definedName name="TW_zob0305" localSheetId="1">#REF!</definedName>
    <definedName name="TW_zob0305" localSheetId="3">#REF!</definedName>
    <definedName name="TW_zob0305" localSheetId="9">#REF!</definedName>
    <definedName name="TW_zob0305" localSheetId="15">#REF!</definedName>
    <definedName name="TW_zob0305">#REF!</definedName>
    <definedName name="TW_zob0306" localSheetId="20">#REF!</definedName>
    <definedName name="TW_zob0306" localSheetId="1">#REF!</definedName>
    <definedName name="TW_zob0306" localSheetId="3">#REF!</definedName>
    <definedName name="TW_zob0306" localSheetId="9">#REF!</definedName>
    <definedName name="TW_zob0306" localSheetId="15">#REF!</definedName>
    <definedName name="TW_zob0306">#REF!</definedName>
    <definedName name="TW_zob1204" localSheetId="20">#REF!</definedName>
    <definedName name="TW_zob1204" localSheetId="1">#REF!</definedName>
    <definedName name="TW_zob1204" localSheetId="3">#REF!</definedName>
    <definedName name="TW_zob1204" localSheetId="9">#REF!</definedName>
    <definedName name="TW_zob1204" localSheetId="15">#REF!</definedName>
    <definedName name="TW_zob1204">#REF!</definedName>
    <definedName name="TW_zob1205" localSheetId="20">#REF!</definedName>
    <definedName name="TW_zob1205" localSheetId="1">#REF!</definedName>
    <definedName name="TW_zob1205" localSheetId="3">#REF!</definedName>
    <definedName name="TW_zob1205" localSheetId="9">#REF!</definedName>
    <definedName name="TW_zob1205" localSheetId="15">#REF!</definedName>
    <definedName name="TW_zob1205">#REF!</definedName>
    <definedName name="TW06_2006" localSheetId="20">#REF!</definedName>
    <definedName name="TW06_2006" localSheetId="1">#REF!</definedName>
    <definedName name="TW06_2006" localSheetId="3">#REF!</definedName>
    <definedName name="TW06_2006" localSheetId="9">#REF!</definedName>
    <definedName name="TW06_2006">#REF!</definedName>
    <definedName name="TWpozabilans" localSheetId="20">#REF!</definedName>
    <definedName name="TWpozabilans" localSheetId="1">#REF!</definedName>
    <definedName name="TWpozabilans" localSheetId="3">#REF!</definedName>
    <definedName name="TWpozabilans" localSheetId="9">#REF!</definedName>
    <definedName name="TWpozabilans">#REF!</definedName>
    <definedName name="TWrachunek_0306" localSheetId="20">#REF!</definedName>
    <definedName name="TWrachunek_0306" localSheetId="1">#REF!</definedName>
    <definedName name="TWrachunek_0306" localSheetId="3">#REF!</definedName>
    <definedName name="TWrachunek_0306" localSheetId="9">#REF!</definedName>
    <definedName name="TWrachunek_0306">#REF!</definedName>
    <definedName name="txcbdi" localSheetId="20">#REF!</definedName>
    <definedName name="txcbdi" localSheetId="1">#REF!</definedName>
    <definedName name="txcbdi" localSheetId="3">#REF!</definedName>
    <definedName name="txcbdi" localSheetId="9">#REF!</definedName>
    <definedName name="txcbdi">#REF!</definedName>
    <definedName name="txexta" localSheetId="20">#REF!</definedName>
    <definedName name="txexta" localSheetId="1">#REF!</definedName>
    <definedName name="txexta" localSheetId="3">#REF!</definedName>
    <definedName name="txexta" localSheetId="9">#REF!</definedName>
    <definedName name="txexta">#REF!</definedName>
    <definedName name="txfrdp" localSheetId="20">#REF!</definedName>
    <definedName name="txfrdp" localSheetId="1">#REF!</definedName>
    <definedName name="txfrdp" localSheetId="3">#REF!</definedName>
    <definedName name="txfrdp" localSheetId="9">#REF!</definedName>
    <definedName name="txfrdp">#REF!</definedName>
    <definedName name="txobdi" localSheetId="20">#REF!</definedName>
    <definedName name="txobdi" localSheetId="1">#REF!</definedName>
    <definedName name="txobdi" localSheetId="3">#REF!</definedName>
    <definedName name="txobdi" localSheetId="9">#REF!</definedName>
    <definedName name="txobdi">#REF!</definedName>
    <definedName name="txpala" localSheetId="20">#REF!</definedName>
    <definedName name="txpala" localSheetId="1">#REF!</definedName>
    <definedName name="txpala" localSheetId="3">#REF!</definedName>
    <definedName name="txpala" localSheetId="9">#REF!</definedName>
    <definedName name="txpala">#REF!</definedName>
    <definedName name="TytułyStron">[53]Słownik!$B$37:$C$41</definedName>
    <definedName name="u" localSheetId="1">BS!u</definedName>
    <definedName name="u" localSheetId="0">#N/A</definedName>
    <definedName name="u" localSheetId="3">'Przychody prowizyjne'!u</definedName>
    <definedName name="u" localSheetId="15">#N/A</definedName>
    <definedName name="u">BS!u</definedName>
    <definedName name="uchwała_CA_1" localSheetId="20">#REF!</definedName>
    <definedName name="uchwała_CA_1" localSheetId="1">#REF!</definedName>
    <definedName name="uchwała_CA_1" localSheetId="3">#REF!</definedName>
    <definedName name="uchwała_CA_1" localSheetId="9">#REF!</definedName>
    <definedName name="uchwała_CA_1" localSheetId="15">#REF!</definedName>
    <definedName name="uchwała_CA_1">#REF!</definedName>
    <definedName name="udz_m" localSheetId="1" hidden="1">{"'BZ SA P&amp;l (fORECAST)'!$A$1:$BR$26"}</definedName>
    <definedName name="udz_m" localSheetId="0" hidden="1">{"'BZ SA P&amp;l (fORECAST)'!$A$1:$BR$26"}</definedName>
    <definedName name="udz_m" localSheetId="3" hidden="1">{"'BZ SA P&amp;l (fORECAST)'!$A$1:$BR$26"}</definedName>
    <definedName name="udz_m" localSheetId="15" hidden="1">{"'BZ SA P&amp;l (fORECAST)'!$A$1:$BR$26"}</definedName>
    <definedName name="udz_m" hidden="1">{"'BZ SA P&amp;l (fORECAST)'!$A$1:$BR$26"}</definedName>
    <definedName name="unamff" localSheetId="20">#REF!</definedName>
    <definedName name="unamff" localSheetId="1">#REF!</definedName>
    <definedName name="unamff" localSheetId="3">#REF!</definedName>
    <definedName name="unamff" localSheetId="9">#REF!</definedName>
    <definedName name="unamff">#REF!</definedName>
    <definedName name="USD" localSheetId="20">#REF!</definedName>
    <definedName name="USD" localSheetId="1">#REF!</definedName>
    <definedName name="USD" localSheetId="3">#REF!</definedName>
    <definedName name="USD" localSheetId="9">#REF!</definedName>
    <definedName name="USD">#REF!</definedName>
    <definedName name="utrata_wartości" localSheetId="20">#REF!</definedName>
    <definedName name="utrata_wartości" localSheetId="1">#REF!</definedName>
    <definedName name="utrata_wartości" localSheetId="3">#REF!</definedName>
    <definedName name="utrata_wartości" localSheetId="9">#REF!</definedName>
    <definedName name="utrata_wartości">#REF!</definedName>
    <definedName name="uu" localSheetId="1">BS!uu</definedName>
    <definedName name="uu" localSheetId="0">#N/A</definedName>
    <definedName name="uu" localSheetId="3">'Przychody prowizyjne'!uu</definedName>
    <definedName name="uu" localSheetId="15">#N/A</definedName>
    <definedName name="uu">BS!uu</definedName>
    <definedName name="uuu" localSheetId="1">BS!uuu</definedName>
    <definedName name="uuu" localSheetId="0">#N/A</definedName>
    <definedName name="uuu" localSheetId="3">'Przychody prowizyjne'!uuu</definedName>
    <definedName name="uuu" localSheetId="15">#N/A</definedName>
    <definedName name="uuu">BS!uuu</definedName>
    <definedName name="uuuu" localSheetId="1">BS!uuuu</definedName>
    <definedName name="uuuu" localSheetId="0">#N/A</definedName>
    <definedName name="uuuu" localSheetId="3">'Przychody prowizyjne'!uuuu</definedName>
    <definedName name="uuuu" localSheetId="15">#N/A</definedName>
    <definedName name="uuuu">BS!uuuu</definedName>
    <definedName name="uuuuuu" localSheetId="1">BS!uuuuuu</definedName>
    <definedName name="uuuuuu" localSheetId="0">#N/A</definedName>
    <definedName name="uuuuuu" localSheetId="3">'Przychody prowizyjne'!uuuuuu</definedName>
    <definedName name="uuuuuu" localSheetId="15">#N/A</definedName>
    <definedName name="uuuuuu">BS!uuuuuu</definedName>
    <definedName name="VER">[86]X!$A$2</definedName>
    <definedName name="vv" localSheetId="1">BS!vv</definedName>
    <definedName name="vv" localSheetId="0">#N/A</definedName>
    <definedName name="vv" localSheetId="3">'Przychody prowizyjne'!vv</definedName>
    <definedName name="vv" localSheetId="15">#N/A</definedName>
    <definedName name="vv">BS!vv</definedName>
    <definedName name="vvv" localSheetId="1">BS!vvv</definedName>
    <definedName name="vvv" localSheetId="0">#N/A</definedName>
    <definedName name="vvv" localSheetId="3">'Przychody prowizyjne'!vvv</definedName>
    <definedName name="vvv" localSheetId="15">#N/A</definedName>
    <definedName name="vvv">BS!vvv</definedName>
    <definedName name="Wartości_niematerialne_07" localSheetId="20">#REF!</definedName>
    <definedName name="Wartości_niematerialne_07" localSheetId="1">#REF!</definedName>
    <definedName name="Wartości_niematerialne_07" localSheetId="3">#REF!</definedName>
    <definedName name="Wartości_niematerialne_07" localSheetId="9">#REF!</definedName>
    <definedName name="Wartości_niematerialne_07" localSheetId="15">#REF!</definedName>
    <definedName name="Wartości_niematerialne_07">#REF!</definedName>
    <definedName name="Wartości_niematerialne_08" localSheetId="20">#REF!</definedName>
    <definedName name="Wartości_niematerialne_08" localSheetId="1">#REF!</definedName>
    <definedName name="Wartości_niematerialne_08" localSheetId="3">#REF!</definedName>
    <definedName name="Wartości_niematerialne_08" localSheetId="9">#REF!</definedName>
    <definedName name="Wartości_niematerialne_08" localSheetId="15">#REF!</definedName>
    <definedName name="Wartości_niematerialne_08">#REF!</definedName>
    <definedName name="warunkowe" localSheetId="20">#REF!</definedName>
    <definedName name="warunkowe" localSheetId="1">#REF!</definedName>
    <definedName name="warunkowe" localSheetId="3">#REF!</definedName>
    <definedName name="warunkowe" localSheetId="9">#REF!</definedName>
    <definedName name="warunkowe">#REF!</definedName>
    <definedName name="WB_0606" localSheetId="20">#REF!</definedName>
    <definedName name="WB_0606" localSheetId="1">#REF!</definedName>
    <definedName name="WB_0606" localSheetId="3">#REF!</definedName>
    <definedName name="WB_0606" localSheetId="9">#REF!</definedName>
    <definedName name="WB_0606">#REF!</definedName>
    <definedName name="wbk" localSheetId="1">BS!wbk</definedName>
    <definedName name="wbk" localSheetId="4">'Koszty działania razem'!wbk</definedName>
    <definedName name="wbk" localSheetId="0">'P&amp;L'!wbk</definedName>
    <definedName name="wbk" localSheetId="3">'Przychody prowizyjne'!wbk</definedName>
    <definedName name="wbk" localSheetId="15">#N/A</definedName>
    <definedName name="wbk">BS!wbk</definedName>
    <definedName name="WBK2000M" localSheetId="20">#REF!</definedName>
    <definedName name="WBK2000M" localSheetId="1">#REF!</definedName>
    <definedName name="WBK2000M" localSheetId="3">#REF!</definedName>
    <definedName name="WBK2000M" localSheetId="9">#REF!</definedName>
    <definedName name="WBK2000M">#REF!</definedName>
    <definedName name="WBK2000Y" localSheetId="20">#REF!</definedName>
    <definedName name="WBK2000Y" localSheetId="1">#REF!</definedName>
    <definedName name="WBK2000Y" localSheetId="3">#REF!</definedName>
    <definedName name="WBK2000Y" localSheetId="9">#REF!</definedName>
    <definedName name="WBK2000Y">#REF!</definedName>
    <definedName name="WBK2001M" localSheetId="20">#REF!</definedName>
    <definedName name="WBK2001M" localSheetId="1">#REF!</definedName>
    <definedName name="WBK2001M" localSheetId="3">#REF!</definedName>
    <definedName name="WBK2001M" localSheetId="9">#REF!</definedName>
    <definedName name="WBK2001M">#REF!</definedName>
    <definedName name="WBK2001Y" localSheetId="20">#REF!</definedName>
    <definedName name="WBK2001Y" localSheetId="1">#REF!</definedName>
    <definedName name="WBK2001Y" localSheetId="3">#REF!</definedName>
    <definedName name="WBK2001Y" localSheetId="9">#REF!</definedName>
    <definedName name="WBK2001Y">#REF!</definedName>
    <definedName name="wbkbz" localSheetId="1">#N/A</definedName>
    <definedName name="wbkbz" localSheetId="0">#N/A</definedName>
    <definedName name="wbkbz" localSheetId="3">'Przychody prowizyjne'!wbkbz</definedName>
    <definedName name="wbkbz" localSheetId="15">#N/A</definedName>
    <definedName name="wbkbz">[0]!wbkbz</definedName>
    <definedName name="WBKCU2000M" localSheetId="20">#REF!</definedName>
    <definedName name="WBKCU2000M" localSheetId="1">#REF!</definedName>
    <definedName name="WBKCU2000M" localSheetId="3">#REF!</definedName>
    <definedName name="WBKCU2000M" localSheetId="9">#REF!</definedName>
    <definedName name="WBKCU2000M">#REF!</definedName>
    <definedName name="WBKCU2000Y" localSheetId="20">#REF!</definedName>
    <definedName name="WBKCU2000Y" localSheetId="1">#REF!</definedName>
    <definedName name="WBKCU2000Y" localSheetId="3">#REF!</definedName>
    <definedName name="WBKCU2000Y" localSheetId="9">#REF!</definedName>
    <definedName name="WBKCU2000Y">#REF!</definedName>
    <definedName name="WBKCU2001M" localSheetId="20">#REF!</definedName>
    <definedName name="WBKCU2001M" localSheetId="1">#REF!</definedName>
    <definedName name="WBKCU2001M" localSheetId="3">#REF!</definedName>
    <definedName name="WBKCU2001M" localSheetId="9">#REF!</definedName>
    <definedName name="WBKCU2001M">#REF!</definedName>
    <definedName name="WBKCU2001Y" localSheetId="20">#REF!</definedName>
    <definedName name="WBKCU2001Y" localSheetId="1">#REF!</definedName>
    <definedName name="WBKCU2001Y" localSheetId="3">#REF!</definedName>
    <definedName name="WBKCU2001Y" localSheetId="9">#REF!</definedName>
    <definedName name="WBKCU2001Y">#REF!</definedName>
    <definedName name="wczytanepliki">'[24]wczytane pliki'!$A$1:$A$70</definedName>
    <definedName name="we" localSheetId="20">#REF!</definedName>
    <definedName name="we" localSheetId="1">#REF!</definedName>
    <definedName name="we" localSheetId="3">#REF!</definedName>
    <definedName name="we" localSheetId="9">#REF!</definedName>
    <definedName name="we">#REF!</definedName>
    <definedName name="wersja" localSheetId="20">#REF!</definedName>
    <definedName name="wersja" localSheetId="1">#REF!</definedName>
    <definedName name="wersja" localSheetId="3">#REF!</definedName>
    <definedName name="wersja" localSheetId="9">#REF!</definedName>
    <definedName name="wersja">#REF!</definedName>
    <definedName name="wf">#N/A</definedName>
    <definedName name="Write.off_TP_Collective.Imp" localSheetId="20">#REF!</definedName>
    <definedName name="Write.off_TP_Collective.Imp" localSheetId="1">#REF!</definedName>
    <definedName name="Write.off_TP_Collective.Imp" localSheetId="3">#REF!</definedName>
    <definedName name="Write.off_TP_Collective.Imp" localSheetId="9">#REF!</definedName>
    <definedName name="Write.off_TP_Collective.Imp">#REF!</definedName>
    <definedName name="Write.off_TP_Individual.Imp" localSheetId="20">#REF!</definedName>
    <definedName name="Write.off_TP_Individual.Imp" localSheetId="1">#REF!</definedName>
    <definedName name="Write.off_TP_Individual.Imp" localSheetId="3">#REF!</definedName>
    <definedName name="Write.off_TP_Individual.Imp" localSheetId="9">#REF!</definedName>
    <definedName name="Write.off_TP_Individual.Imp">#REF!</definedName>
    <definedName name="Written.Back_Off.Bal.linie.kredytowe_Collective.Imp" localSheetId="20">#REF!</definedName>
    <definedName name="Written.Back_Off.Bal.linie.kredytowe_Collective.Imp" localSheetId="1">#REF!</definedName>
    <definedName name="Written.Back_Off.Bal.linie.kredytowe_Collective.Imp" localSheetId="3">#REF!</definedName>
    <definedName name="Written.Back_Off.Bal.linie.kredytowe_Collective.Imp" localSheetId="9">#REF!</definedName>
    <definedName name="Written.Back_Off.Bal.linie.kredytowe_Collective.Imp">#REF!</definedName>
    <definedName name="Written.Back_Off.Bal.linie.kredytowe_IBNR" localSheetId="20">#REF!</definedName>
    <definedName name="Written.Back_Off.Bal.linie.kredytowe_IBNR" localSheetId="1">#REF!</definedName>
    <definedName name="Written.Back_Off.Bal.linie.kredytowe_IBNR" localSheetId="3">#REF!</definedName>
    <definedName name="Written.Back_Off.Bal.linie.kredytowe_IBNR" localSheetId="9">#REF!</definedName>
    <definedName name="Written.Back_Off.Bal.linie.kredytowe_IBNR">#REF!</definedName>
    <definedName name="Written.Back_Off.Bal.linie.kredytowe_Individual.Imp" localSheetId="20">#REF!</definedName>
    <definedName name="Written.Back_Off.Bal.linie.kredytowe_Individual.Imp" localSheetId="1">#REF!</definedName>
    <definedName name="Written.Back_Off.Bal.linie.kredytowe_Individual.Imp" localSheetId="3">#REF!</definedName>
    <definedName name="Written.Back_Off.Bal.linie.kredytowe_Individual.Imp" localSheetId="9">#REF!</definedName>
    <definedName name="Written.Back_Off.Bal.linie.kredytowe_Individual.Imp">#REF!</definedName>
    <definedName name="Written.Back_Off.Bal.udziel.gwarancje_Collective.Imp" localSheetId="20">#REF!</definedName>
    <definedName name="Written.Back_Off.Bal.udziel.gwarancje_Collective.Imp" localSheetId="1">#REF!</definedName>
    <definedName name="Written.Back_Off.Bal.udziel.gwarancje_Collective.Imp" localSheetId="3">#REF!</definedName>
    <definedName name="Written.Back_Off.Bal.udziel.gwarancje_Collective.Imp" localSheetId="9">#REF!</definedName>
    <definedName name="Written.Back_Off.Bal.udziel.gwarancje_Collective.Imp">#REF!</definedName>
    <definedName name="Written.Back_Off.Bal.udziel.gwarancje_IBNR" localSheetId="20">#REF!</definedName>
    <definedName name="Written.Back_Off.Bal.udziel.gwarancje_IBNR" localSheetId="1">#REF!</definedName>
    <definedName name="Written.Back_Off.Bal.udziel.gwarancje_IBNR" localSheetId="3">#REF!</definedName>
    <definedName name="Written.Back_Off.Bal.udziel.gwarancje_IBNR" localSheetId="9">#REF!</definedName>
    <definedName name="Written.Back_Off.Bal.udziel.gwarancje_IBNR">#REF!</definedName>
    <definedName name="Written.Back_Off.Bal.udziel.gwarancje_Individual.Imp" localSheetId="20">#REF!</definedName>
    <definedName name="Written.Back_Off.Bal.udziel.gwarancje_Individual.Imp" localSheetId="1">#REF!</definedName>
    <definedName name="Written.Back_Off.Bal.udziel.gwarancje_Individual.Imp" localSheetId="3">#REF!</definedName>
    <definedName name="Written.Back_Off.Bal.udziel.gwarancje_Individual.Imp" localSheetId="9">#REF!</definedName>
    <definedName name="Written.Back_Off.Bal.udziel.gwarancje_Individual.Imp">#REF!</definedName>
    <definedName name="Written.Back_TP_Collective.Imp" localSheetId="20">#REF!</definedName>
    <definedName name="Written.Back_TP_Collective.Imp" localSheetId="1">#REF!</definedName>
    <definedName name="Written.Back_TP_Collective.Imp" localSheetId="3">#REF!</definedName>
    <definedName name="Written.Back_TP_Collective.Imp" localSheetId="9">#REF!</definedName>
    <definedName name="Written.Back_TP_Collective.Imp">#REF!</definedName>
    <definedName name="Written.Back_TP_IBNR" localSheetId="20">#REF!</definedName>
    <definedName name="Written.Back_TP_IBNR" localSheetId="1">#REF!</definedName>
    <definedName name="Written.Back_TP_IBNR" localSheetId="3">#REF!</definedName>
    <definedName name="Written.Back_TP_IBNR" localSheetId="9">#REF!</definedName>
    <definedName name="Written.Back_TP_IBNR">#REF!</definedName>
    <definedName name="Written.Back_TP_Individual.Imp" localSheetId="20">#REF!</definedName>
    <definedName name="Written.Back_TP_Individual.Imp" localSheetId="1">#REF!</definedName>
    <definedName name="Written.Back_TP_Individual.Imp" localSheetId="3">#REF!</definedName>
    <definedName name="Written.Back_TP_Individual.Imp" localSheetId="9">#REF!</definedName>
    <definedName name="Written.Back_TP_Individual.Imp">#REF!</definedName>
    <definedName name="wrn.Bilans._.płatniczy._.1989._.1996." localSheetId="1" hidden="1">{"Bilans płatniczy narastająco",#N/A,TRUE,"Bilans płatniczy narastająco"}</definedName>
    <definedName name="wrn.Bilans._.płatniczy._.1989._.1996." localSheetId="0" hidden="1">{"Bilans płatniczy narastająco",#N/A,TRUE,"Bilans płatniczy narastająco"}</definedName>
    <definedName name="wrn.Bilans._.płatniczy._.1989._.1996." localSheetId="3" hidden="1">{"Bilans płatniczy narastająco",#N/A,TRUE,"Bilans płatniczy narastająco"}</definedName>
    <definedName name="wrn.Bilans._.płatniczy._.1989._.1996." localSheetId="15" hidden="1">{"Bilans płatniczy narastająco",#N/A,TRUE,"Bilans płatniczy narastająco"}</definedName>
    <definedName name="wrn.Bilans._.płatniczy._.1989._.1996." hidden="1">{"Bilans płatniczy narastająco",#N/A,TRUE,"Bilans płatniczy narastająco"}</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0"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3"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5"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1">BS!ww</definedName>
    <definedName name="ww" localSheetId="0">#N/A</definedName>
    <definedName name="ww" localSheetId="3">'Przychody prowizyjne'!ww</definedName>
    <definedName name="ww" localSheetId="15">#N/A</definedName>
    <definedName name="ww">BS!ww</definedName>
    <definedName name="www" localSheetId="1">BS!www</definedName>
    <definedName name="www" localSheetId="0">#N/A</definedName>
    <definedName name="www" localSheetId="3">'Przychody prowizyjne'!www</definedName>
    <definedName name="www" localSheetId="15">#N/A</definedName>
    <definedName name="www">BS!www</definedName>
    <definedName name="WYBRANE_DANE" localSheetId="20">#REF!</definedName>
    <definedName name="WYBRANE_DANE" localSheetId="1">#REF!</definedName>
    <definedName name="WYBRANE_DANE" localSheetId="3">#REF!</definedName>
    <definedName name="WYBRANE_DANE" localSheetId="9">#REF!</definedName>
    <definedName name="WYBRANE_DANE" localSheetId="15">#REF!</definedName>
    <definedName name="WYBRANE_DANE">#REF!</definedName>
    <definedName name="wydruk" localSheetId="20">#REF!</definedName>
    <definedName name="wydruk" localSheetId="1">#REF!</definedName>
    <definedName name="wydruk" localSheetId="3">#REF!</definedName>
    <definedName name="wydruk" localSheetId="9">#REF!</definedName>
    <definedName name="wydruk" localSheetId="15">#REF!</definedName>
    <definedName name="wydruk">#REF!</definedName>
    <definedName name="Wykres4" localSheetId="1" hidden="1">{"Bilans płatniczy narastająco",#N/A,TRUE,"Bilans płatniczy narastająco"}</definedName>
    <definedName name="Wykres4" localSheetId="0" hidden="1">{"Bilans płatniczy narastająco",#N/A,TRUE,"Bilans płatniczy narastająco"}</definedName>
    <definedName name="Wykres4" localSheetId="3" hidden="1">{"Bilans płatniczy narastająco",#N/A,TRUE,"Bilans płatniczy narastająco"}</definedName>
    <definedName name="Wykres4" localSheetId="15" hidden="1">{"Bilans płatniczy narastająco",#N/A,TRUE,"Bilans płatniczy narastająco"}</definedName>
    <definedName name="Wykres4" hidden="1">{"Bilans płatniczy narastająco",#N/A,TRUE,"Bilans płatniczy narastająco"}</definedName>
    <definedName name="wymogi" localSheetId="20">#REF!</definedName>
    <definedName name="wymogi" localSheetId="1">#REF!</definedName>
    <definedName name="wymogi" localSheetId="3">#REF!</definedName>
    <definedName name="wymogi" localSheetId="9">#REF!</definedName>
    <definedName name="wymogi">#REF!</definedName>
    <definedName name="wymogi09" localSheetId="20">#REF!</definedName>
    <definedName name="wymogi09" localSheetId="1">#REF!</definedName>
    <definedName name="wymogi09" localSheetId="3">#REF!</definedName>
    <definedName name="wymogi09" localSheetId="9">#REF!</definedName>
    <definedName name="wymogi09">#REF!</definedName>
    <definedName name="wymogi122008" localSheetId="20">#REF!</definedName>
    <definedName name="wymogi122008" localSheetId="1">#REF!</definedName>
    <definedName name="wymogi122008" localSheetId="3">#REF!</definedName>
    <definedName name="wymogi122008" localSheetId="9">#REF!</definedName>
    <definedName name="wymogi122008">#REF!</definedName>
    <definedName name="wymogi2" localSheetId="20">#REF!</definedName>
    <definedName name="wymogi2" localSheetId="1">#REF!</definedName>
    <definedName name="wymogi2" localSheetId="3">#REF!</definedName>
    <definedName name="wymogi2" localSheetId="9">#REF!</definedName>
    <definedName name="wymogi2">#REF!</definedName>
    <definedName name="WynagrCzłZarz" localSheetId="20">#REF!</definedName>
    <definedName name="WynagrCzłZarz" localSheetId="1">#REF!</definedName>
    <definedName name="WynagrCzłZarz" localSheetId="3">#REF!</definedName>
    <definedName name="WynagrCzłZarz" localSheetId="9">#REF!</definedName>
    <definedName name="WynagrCzłZarz" localSheetId="15">#REF!</definedName>
    <definedName name="WynagrCzłZarz">#REF!</definedName>
    <definedName name="WynagRN2008" localSheetId="20">#REF!</definedName>
    <definedName name="WynagRN2008" localSheetId="1">#REF!</definedName>
    <definedName name="WynagRN2008" localSheetId="3">#REF!</definedName>
    <definedName name="WynagRN2008" localSheetId="9">#REF!</definedName>
    <definedName name="WynagRN2008" localSheetId="15">#REF!</definedName>
    <definedName name="WynagRN2008">#REF!</definedName>
    <definedName name="WynagRN2010" localSheetId="20">#REF!</definedName>
    <definedName name="WynagRN2010" localSheetId="1">#REF!</definedName>
    <definedName name="WynagRN2010" localSheetId="3">#REF!</definedName>
    <definedName name="WynagRN2010" localSheetId="9">#REF!</definedName>
    <definedName name="WynagRN2010" localSheetId="15">#REF!</definedName>
    <definedName name="WynagRN2010">#REF!</definedName>
    <definedName name="WynagrRN" localSheetId="20">#REF!</definedName>
    <definedName name="WynagrRN" localSheetId="1">#REF!</definedName>
    <definedName name="WynagrRN" localSheetId="3">#REF!</definedName>
    <definedName name="WynagrRN" localSheetId="9">#REF!</definedName>
    <definedName name="WynagrRN" localSheetId="15">#REF!</definedName>
    <definedName name="WynagrRN">#REF!</definedName>
    <definedName name="WynagrRN2009" localSheetId="20">#REF!</definedName>
    <definedName name="WynagrRN2009" localSheetId="1">#REF!</definedName>
    <definedName name="WynagrRN2009" localSheetId="3">#REF!</definedName>
    <definedName name="WynagrRN2009" localSheetId="9">#REF!</definedName>
    <definedName name="WynagrRN2009" localSheetId="15">#REF!</definedName>
    <definedName name="WynagrRN2009">#REF!</definedName>
    <definedName name="WynagrZarzad2010" localSheetId="20">#REF!</definedName>
    <definedName name="WynagrZarzad2010" localSheetId="1">#REF!</definedName>
    <definedName name="WynagrZarzad2010" localSheetId="3">#REF!</definedName>
    <definedName name="WynagrZarzad2010" localSheetId="9">#REF!</definedName>
    <definedName name="WynagrZarzad2010" localSheetId="15">#REF!</definedName>
    <definedName name="WynagrZarzad2010">#REF!</definedName>
    <definedName name="WynagZarz2008" localSheetId="20">#REF!</definedName>
    <definedName name="WynagZarz2008" localSheetId="1">#REF!</definedName>
    <definedName name="WynagZarz2008" localSheetId="3">#REF!</definedName>
    <definedName name="WynagZarz2008" localSheetId="9">#REF!</definedName>
    <definedName name="WynagZarz2008" localSheetId="15">#REF!</definedName>
    <definedName name="WynagZarz2008">#REF!</definedName>
    <definedName name="Wynik_handlowy" localSheetId="20">#REF!</definedName>
    <definedName name="Wynik_handlowy" localSheetId="1">#REF!</definedName>
    <definedName name="Wynik_handlowy" localSheetId="3">#REF!</definedName>
    <definedName name="Wynik_handlowy" localSheetId="9">#REF!</definedName>
    <definedName name="Wynik_handlowy" localSheetId="15">#REF!</definedName>
    <definedName name="Wynik_handlowy">#REF!</definedName>
    <definedName name="Wynik_na_inwestycyjnych_aktywach_finansowych" localSheetId="20">#REF!</definedName>
    <definedName name="Wynik_na_inwestycyjnych_aktywach_finansowych" localSheetId="1">#REF!</definedName>
    <definedName name="Wynik_na_inwestycyjnych_aktywach_finansowych" localSheetId="3">#REF!</definedName>
    <definedName name="Wynik_na_inwestycyjnych_aktywach_finansowych" localSheetId="9">#REF!</definedName>
    <definedName name="Wynik_na_inwestycyjnych_aktywach_finansowych">#REF!</definedName>
    <definedName name="Wynik_na_inwestycyjnym" localSheetId="20">#REF!</definedName>
    <definedName name="Wynik_na_inwestycyjnym" localSheetId="1">#REF!</definedName>
    <definedName name="Wynik_na_inwestycyjnym" localSheetId="3">#REF!</definedName>
    <definedName name="Wynik_na_inwestycyjnym" localSheetId="9">#REF!</definedName>
    <definedName name="Wynik_na_inwestycyjnym" localSheetId="15">#REF!</definedName>
    <definedName name="Wynik_na_inwestycyjnym">#REF!</definedName>
    <definedName name="Wynik_na_sprzedaży" localSheetId="20">#REF!</definedName>
    <definedName name="Wynik_na_sprzedaży" localSheetId="1">#REF!</definedName>
    <definedName name="Wynik_na_sprzedaży" localSheetId="3">#REF!</definedName>
    <definedName name="Wynik_na_sprzedaży" localSheetId="9">#REF!</definedName>
    <definedName name="Wynik_na_sprzedaży" localSheetId="15">#REF!</definedName>
    <definedName name="Wynik_na_sprzedaży">#REF!</definedName>
    <definedName name="WYSZ">[87]Słownik!$A$2:$A$548</definedName>
    <definedName name="WYSZ_1">[87]Słownik!$A$2:$E$548</definedName>
    <definedName name="XBRL">[20]Lists!$A$17:$A$19</definedName>
    <definedName name="xxx" localSheetId="1">BS!xxx</definedName>
    <definedName name="xxx" localSheetId="0">#N/A</definedName>
    <definedName name="xxx" localSheetId="3">'Przychody prowizyjne'!xxx</definedName>
    <definedName name="xxx" localSheetId="15">#N/A</definedName>
    <definedName name="xxx">BS!xxx</definedName>
    <definedName name="xxxxxxxxxxxxxxxxxxxxxxxxxxxxxxxx">#N/A</definedName>
    <definedName name="xz">#N/A</definedName>
    <definedName name="yyyyyyyyyyyyyyyyy">[2]!yyyyyyyyyyyyyyyyy</definedName>
    <definedName name="yz" localSheetId="1" hidden="1">{"'BZ SA P&amp;l (fORECAST)'!$A$1:$BR$26"}</definedName>
    <definedName name="yz" localSheetId="0" hidden="1">{"'BZ SA P&amp;l (fORECAST)'!$A$1:$BR$26"}</definedName>
    <definedName name="yz" localSheetId="3" hidden="1">{"'BZ SA P&amp;l (fORECAST)'!$A$1:$BR$26"}</definedName>
    <definedName name="yz" hidden="1">{"'BZ SA P&amp;l (fORECAST)'!$A$1:$BR$26"}</definedName>
    <definedName name="z" localSheetId="1" hidden="1">{"'BZ SA P&amp;l (fORECAST)'!$A$1:$BR$26"}</definedName>
    <definedName name="z" localSheetId="0" hidden="1">{"'BZ SA P&amp;l (fORECAST)'!$A$1:$BR$26"}</definedName>
    <definedName name="z" localSheetId="3" hidden="1">{"'BZ SA P&amp;l (fORECAST)'!$A$1:$BR$26"}</definedName>
    <definedName name="z" hidden="1">{"'BZ SA P&amp;l (fORECAST)'!$A$1:$BR$26"}</definedName>
    <definedName name="Z_125C78BA_D867_47D1_A11F_3136D301DF29_.wvu.PrintArea" localSheetId="1" hidden="1">BS!$C$1:$D$53</definedName>
    <definedName name="Z_125C78BA_D867_47D1_A11F_3136D301DF29_.wvu.PrintTitles" localSheetId="1" hidden="1">BS!$C:$C</definedName>
    <definedName name="Z_125C78BA_D867_47D1_A11F_3136D301DF29_.wvu.PrintTitles" localSheetId="0" hidden="1">'P&amp;L'!$A:$B</definedName>
    <definedName name="Z_125C78BA_D867_47D1_A11F_3136D301DF29_.wvu.Rows" localSheetId="3" hidden="1">'Przychody prowizyjne'!#REF!,'Przychody prowizyjne'!#REF!,'Przychody prowizyjne'!#REF!</definedName>
    <definedName name="Z_12F8D032_8143_430B_8DFF_852E8796C402_.wvu.Cols" localSheetId="14" hidden="1">'Aktywa i zobow. fin. do obrotu'!$M:$P</definedName>
    <definedName name="Z_12F8D032_8143_430B_8DFF_852E8796C402_.wvu.PrintArea" localSheetId="1" hidden="1">BS!$A$1:$P$53</definedName>
    <definedName name="Z_1DA1E639_C769_4176_9561_FF9CB01F8119_.wvu.Cols" localSheetId="3" hidden="1">'Przychody prowizyjne'!#REF!</definedName>
    <definedName name="Z_22F3E99A_96C8_445F_81B2_67262F695A36_.wvu.Cols" localSheetId="1" hidden="1">BS!$D:$O</definedName>
    <definedName name="Z_22F3E99A_96C8_445F_81B2_67262F695A36_.wvu.PrintArea" localSheetId="1" hidden="1">BS!$A$1:$P$53</definedName>
    <definedName name="Z_22F3E99A_96C8_445F_81B2_67262F695A36_.wvu.Rows" localSheetId="7" hidden="1">'Należności od klientów'!$8:$8</definedName>
    <definedName name="Z_25FAB884_5E17_4008_8139_33D910C7DEFE_.wvu.PrintArea" localSheetId="1" hidden="1">BS!$A$1:$P$53</definedName>
    <definedName name="Z_34E4E664_9445_4D9B_AB3C_787D19AE1F4D_.wvu.Cols" localSheetId="4" hidden="1">'Koszty działania razem'!#REF!</definedName>
    <definedName name="Z_51B66D3F_1B7D_428E_95E2_01801FA17F06_.wvu.Rows" localSheetId="3" hidden="1">'Przychody prowizyjne'!#REF!,'Przychody prowizyjne'!#REF!,'Przychody prowizyjne'!#REF!</definedName>
    <definedName name="Z_52EFF634_6180_488B_AC31_853256997E5C_.wvu.Cols" localSheetId="1" hidden="1">BS!$D:$G</definedName>
    <definedName name="Z_52EFF634_6180_488B_AC31_853256997E5C_.wvu.Cols" localSheetId="0" hidden="1">'P&amp;L'!$C:$F</definedName>
    <definedName name="Z_5452748D_E1FC_476E_B5F0_1C8C35469D98_.wvu.PrintArea" localSheetId="1" hidden="1">BS!$A$1:$P$53</definedName>
    <definedName name="Z_5452748D_E1FC_476E_B5F0_1C8C35469D98_.wvu.Rows" localSheetId="7" hidden="1">'Należności od klientów'!$8:$8</definedName>
    <definedName name="Z_57267270_6A97_4850_9DB6_FE6B399379AA_.wvu.Cols" localSheetId="13" hidden="1">'Należn. i zob. od banków'!$L:$R</definedName>
    <definedName name="Z_57267270_6A97_4850_9DB6_FE6B399379AA_.wvu.Cols" localSheetId="3" hidden="1">'Przychody prowizyjne'!$C:$I</definedName>
    <definedName name="Z_6587DC74_DEB6_4452_A434_417A9595CDDC_.wvu.Cols" localSheetId="0" hidden="1">'P&amp;L'!$D:$D</definedName>
    <definedName name="Z_6587DC74_DEB6_4452_A434_417A9595CDDC_.wvu.Rows" localSheetId="1" hidden="1">BS!#REF!</definedName>
    <definedName name="Z_6587DC74_DEB6_4452_A434_417A9595CDDC_.wvu.Rows" localSheetId="0" hidden="1">'P&amp;L'!#REF!</definedName>
    <definedName name="Z_687A4863_1825_4D63_B732_E76682E6DE4F_.wvu.Cols" localSheetId="14" hidden="1">'Aktywa i zobow. fin. do obrotu'!$C:$R</definedName>
    <definedName name="Z_687A4863_1825_4D63_B732_E76682E6DE4F_.wvu.Cols" localSheetId="1" hidden="1">BS!$C:$T</definedName>
    <definedName name="Z_687A4863_1825_4D63_B732_E76682E6DE4F_.wvu.Cols" localSheetId="8" hidden="1">'Inwestycyjne aktywa finansowe'!$C:$R</definedName>
    <definedName name="Z_687A4863_1825_4D63_B732_E76682E6DE4F_.wvu.Cols" localSheetId="4" hidden="1">'Koszty działania razem'!$B:$R</definedName>
    <definedName name="Z_687A4863_1825_4D63_B732_E76682E6DE4F_.wvu.Cols" localSheetId="0" hidden="1">'P&amp;L'!$C:$R</definedName>
    <definedName name="Z_687A4863_1825_4D63_B732_E76682E6DE4F_.wvu.Cols" localSheetId="11" hidden="1">'Pozostałe przychody operacyjne'!$C:$R</definedName>
    <definedName name="Z_687A4863_1825_4D63_B732_E76682E6DE4F_.wvu.Cols" localSheetId="3" hidden="1">'Przychody prowizyjne'!$B:$R</definedName>
    <definedName name="Z_687A4863_1825_4D63_B732_E76682E6DE4F_.wvu.Cols" localSheetId="5" hidden="1">'Wynik handlowy'!$C:$Q</definedName>
    <definedName name="Z_687A4863_1825_4D63_B732_E76682E6DE4F_.wvu.Cols" localSheetId="6" hidden="1">'Wynik inwestycyjny'!$C:$Q</definedName>
    <definedName name="Z_687A4863_1825_4D63_B732_E76682E6DE4F_.wvu.Cols" localSheetId="2" hidden="1">'Wynik odsetkowy'!$C:$R</definedName>
    <definedName name="Z_687A4863_1825_4D63_B732_E76682E6DE4F_.wvu.Cols" localSheetId="12" hidden="1">'Zobowiązania wobec klientów'!$C:$Q</definedName>
    <definedName name="Z_687A4863_1825_4D63_B732_E76682E6DE4F_.wvu.PrintArea" localSheetId="1" hidden="1">BS!$A$1:$P$53</definedName>
    <definedName name="Z_687A4863_1825_4D63_B732_E76682E6DE4F_.wvu.Rows" localSheetId="7" hidden="1">'Należności od klientów'!$8:$8</definedName>
    <definedName name="Z_6FC4F419_D6A7_4464_B173_C159EEEB0972_.wvu.Cols" localSheetId="4" hidden="1">'Koszty działania razem'!#REF!</definedName>
    <definedName name="Z_6FC4F419_D6A7_4464_B173_C159EEEB0972_.wvu.PrintArea" localSheetId="4" hidden="1">'Koszty działania razem'!$B$1:$B$35</definedName>
    <definedName name="Z_6FC4F419_D6A7_4464_B173_C159EEEB0972_.wvu.Rows" localSheetId="4" hidden="1">'Koszty działania razem'!#REF!</definedName>
    <definedName name="Z_8141A707_CDB7_4A89_B298_05004AFA9E8D_.wvu.PrintArea" localSheetId="3" hidden="1">'Przychody prowizyjne'!$B$2:$B$53</definedName>
    <definedName name="Z_899D69CD_4B7E_42BC_9944_5BD922EB798C_.wvu.PrintArea" localSheetId="1" hidden="1">BS!$A$1:$P$53</definedName>
    <definedName name="Z_899D69CD_4B7E_42BC_9944_5BD922EB798C_.wvu.Rows" localSheetId="7" hidden="1">'Należności od klientów'!$8:$8</definedName>
    <definedName name="Z_8DA78CF1_615A_4626_9893_6751995631A4_.wvu.Cols" localSheetId="14" hidden="1">'Aktywa i zobow. fin. do obrotu'!$D:$N,'Aktywa i zobow. fin. do obrotu'!$P:$P</definedName>
    <definedName name="Z_8DA78CF1_615A_4626_9893_6751995631A4_.wvu.Cols" localSheetId="1" hidden="1">BS!$D:$O</definedName>
    <definedName name="Z_8DA78CF1_615A_4626_9893_6751995631A4_.wvu.Cols" localSheetId="8" hidden="1">'Inwestycyjne aktywa finansowe'!$C:$O</definedName>
    <definedName name="Z_8DA78CF1_615A_4626_9893_6751995631A4_.wvu.Cols" localSheetId="0" hidden="1">'P&amp;L'!$C:$J</definedName>
    <definedName name="Z_8DA78CF1_615A_4626_9893_6751995631A4_.wvu.Cols" localSheetId="5" hidden="1">'Wynik handlowy'!$C:$F</definedName>
    <definedName name="Z_8DA78CF1_615A_4626_9893_6751995631A4_.wvu.Cols" localSheetId="6" hidden="1">'Wynik inwestycyjny'!$C:$N</definedName>
    <definedName name="Z_8DA78CF1_615A_4626_9893_6751995631A4_.wvu.PrintArea" localSheetId="1" hidden="1">BS!$A$1:$P$53</definedName>
    <definedName name="Z_9788B417_CC07_4FDA_845B_D10161BBB5F4_.wvu.Rows" localSheetId="17" hidden="1">'Wybrane dane niefinansowe '!#REF!,'Wybrane dane niefinansowe '!#REF!</definedName>
    <definedName name="Z_9AF4A83C_CF57_4B40_8A74_6A0EA6C2FE5C_.wvu.Cols" localSheetId="14" hidden="1">'Aktywa i zobow. fin. do obrotu'!$C:$R,'Aktywa i zobow. fin. do obrotu'!$X:$Z</definedName>
    <definedName name="Z_9AF4A83C_CF57_4B40_8A74_6A0EA6C2FE5C_.wvu.Cols" localSheetId="1" hidden="1">BS!$D:$O</definedName>
    <definedName name="Z_9AF4A83C_CF57_4B40_8A74_6A0EA6C2FE5C_.wvu.Cols" localSheetId="8" hidden="1">'Inwestycyjne aktywa finansowe'!$C:$V,'Inwestycyjne aktywa finansowe'!$X:$Z</definedName>
    <definedName name="Z_9AF4A83C_CF57_4B40_8A74_6A0EA6C2FE5C_.wvu.Cols" localSheetId="4" hidden="1">'Koszty działania razem'!$C:$V</definedName>
    <definedName name="Z_9AF4A83C_CF57_4B40_8A74_6A0EA6C2FE5C_.wvu.Cols" localSheetId="7" hidden="1">'Należności od klientów'!$C:$S</definedName>
    <definedName name="Z_9AF4A83C_CF57_4B40_8A74_6A0EA6C2FE5C_.wvu.Cols" localSheetId="10" hidden="1">'Pozostałe koszty operacyjne'!$C:$Q</definedName>
    <definedName name="Z_9AF4A83C_CF57_4B40_8A74_6A0EA6C2FE5C_.wvu.Cols" localSheetId="11" hidden="1">'Pozostałe przychody operacyjne'!$C:$M</definedName>
    <definedName name="Z_9AF4A83C_CF57_4B40_8A74_6A0EA6C2FE5C_.wvu.Cols" localSheetId="5" hidden="1">'Wynik handlowy'!$C:$R</definedName>
    <definedName name="Z_9AF4A83C_CF57_4B40_8A74_6A0EA6C2FE5C_.wvu.Cols" localSheetId="6" hidden="1">'Wynik inwestycyjny'!$C:$N,'Wynik inwestycyjny'!$AA:$AB</definedName>
    <definedName name="Z_9AF4A83C_CF57_4B40_8A74_6A0EA6C2FE5C_.wvu.Cols" localSheetId="12" hidden="1">'Zobowiązania wobec klientów'!$B:$O</definedName>
    <definedName name="Z_9AF4A83C_CF57_4B40_8A74_6A0EA6C2FE5C_.wvu.PrintArea" localSheetId="1" hidden="1">BS!$A$1:$P$53</definedName>
    <definedName name="Z_A" localSheetId="1">BS!Z_A</definedName>
    <definedName name="Z_A" localSheetId="0">#N/A</definedName>
    <definedName name="Z_A" localSheetId="3">'Przychody prowizyjne'!Z_A</definedName>
    <definedName name="Z_A" localSheetId="15">#N/A</definedName>
    <definedName name="Z_A">BS!Z_A</definedName>
    <definedName name="Z_A24B8633_1B76_4CE8_9D93_A97589B7BF4E_.wvu.Cols" localSheetId="3" hidden="1">'Przychody prowizyjne'!#REF!,'Przychody prowizyjne'!#REF!</definedName>
    <definedName name="Z_A8BECBEA_503D_4905_838B_E7A3AE370105_.wvu.Cols" localSheetId="3" hidden="1">'Przychody prowizyjne'!$C:$D</definedName>
    <definedName name="Z_EB23FC34_EB9F_4A12_8CA9_C3B8F6F151C1_.wvu.Cols" localSheetId="1" hidden="1">BS!#REF!</definedName>
    <definedName name="Z_EB23FC34_EB9F_4A12_8CA9_C3B8F6F151C1_.wvu.Cols" localSheetId="0" hidden="1">'P&amp;L'!$A:$A,'P&amp;L'!#REF!</definedName>
    <definedName name="Z_EB23FC34_EB9F_4A12_8CA9_C3B8F6F151C1_.wvu.PrintArea" localSheetId="1" hidden="1">BS!$C$1:$D$53</definedName>
    <definedName name="Z_EB23FC34_EB9F_4A12_8CA9_C3B8F6F151C1_.wvu.PrintArea" localSheetId="0" hidden="1">'P&amp;L'!$B$1:$D$33</definedName>
    <definedName name="Z_EB23FC34_EB9F_4A12_8CA9_C3B8F6F151C1_.wvu.PrintTitles" localSheetId="1" hidden="1">BS!$C:$C</definedName>
    <definedName name="Z_EB23FC34_EB9F_4A12_8CA9_C3B8F6F151C1_.wvu.PrintTitles" localSheetId="0" hidden="1">'P&amp;L'!$A:$B</definedName>
    <definedName name="Z_EB23FC34_EB9F_4A12_8CA9_C3B8F6F151C1_.wvu.Rows" localSheetId="1" hidden="1">BS!$25:$25,BS!#REF!,BS!#REF!</definedName>
    <definedName name="Z_ED54A16F_4B72_4859_9335_463F05020B50_.wvu.PrintArea" localSheetId="1" hidden="1">BS!$C$1:$D$53</definedName>
    <definedName name="Z_ED54A16F_4B72_4859_9335_463F05020B50_.wvu.PrintTitles" localSheetId="1" hidden="1">BS!$C:$C</definedName>
    <definedName name="Z_ED54A16F_4B72_4859_9335_463F05020B50_.wvu.PrintTitles" localSheetId="0" hidden="1">'P&amp;L'!$A:$B</definedName>
    <definedName name="Z_ED54A16F_4B72_4859_9335_463F05020B50_.wvu.Rows" localSheetId="3" hidden="1">'Przychody prowizyjne'!#REF!,'Przychody prowizyjne'!#REF!,'Przychody prowizyjne'!#REF!</definedName>
    <definedName name="Z_F86EE458_5FD1_4A91_97F1_89764863FB4D_.wvu.Rows" localSheetId="3" hidden="1">'Przychody prowizyjne'!#REF!,'Przychody prowizyjne'!#REF!,'Przychody prowizyjne'!#REF!</definedName>
    <definedName name="Z_FA69919D_DCBB_46D3_BC60_A39B8788200A_.wvu.Cols" localSheetId="20" hidden="1">#REF!</definedName>
    <definedName name="Z_FA69919D_DCBB_46D3_BC60_A39B8788200A_.wvu.Cols" localSheetId="1" hidden="1">#REF!</definedName>
    <definedName name="Z_FA69919D_DCBB_46D3_BC60_A39B8788200A_.wvu.Cols" localSheetId="3" hidden="1">#REF!</definedName>
    <definedName name="Z_FA69919D_DCBB_46D3_BC60_A39B8788200A_.wvu.Cols" localSheetId="9" hidden="1">#REF!</definedName>
    <definedName name="Z_FA69919D_DCBB_46D3_BC60_A39B8788200A_.wvu.Cols" hidden="1">#REF!</definedName>
    <definedName name="Zabezpieczające_pochodne" localSheetId="20">'[69]noty bilans 2'!#REF!</definedName>
    <definedName name="Zabezpieczające_pochodne" localSheetId="1">'[69]noty bilans 2'!#REF!</definedName>
    <definedName name="Zabezpieczające_pochodne" localSheetId="4">'[69]noty bilans 2'!#REF!</definedName>
    <definedName name="Zabezpieczające_pochodne" localSheetId="3">'[69]noty bilans 2'!#REF!</definedName>
    <definedName name="Zabezpieczające_pochodne" localSheetId="9">'[69]noty bilans 2'!#REF!</definedName>
    <definedName name="Zabezpieczające_pochodne" localSheetId="15">[18]podatek!#REF!</definedName>
    <definedName name="Zabezpieczające_pochodne">'[69]noty bilans 2'!#REF!</definedName>
    <definedName name="Zabezpieczające_pochodne_instrumenty_finansowe" localSheetId="20">#REF!</definedName>
    <definedName name="Zabezpieczające_pochodne_instrumenty_finansowe" localSheetId="1">#REF!</definedName>
    <definedName name="Zabezpieczające_pochodne_instrumenty_finansowe" localSheetId="3">#REF!</definedName>
    <definedName name="Zabezpieczające_pochodne_instrumenty_finansowe" localSheetId="9">#REF!</definedName>
    <definedName name="Zabezpieczające_pochodne_instrumenty_finansowe">#REF!</definedName>
    <definedName name="Zadanie_inwestycyjne" localSheetId="20">#REF!</definedName>
    <definedName name="Zadanie_inwestycyjne" localSheetId="1">#REF!</definedName>
    <definedName name="Zadanie_inwestycyjne" localSheetId="3">#REF!</definedName>
    <definedName name="Zadanie_inwestycyjne" localSheetId="9">#REF!</definedName>
    <definedName name="Zadanie_inwestycyjne">#REF!</definedName>
    <definedName name="Zmiana_stanu_inwestycji_utrzymywanych_do_terminu_zapadalności" localSheetId="20">#REF!</definedName>
    <definedName name="Zmiana_stanu_inwestycji_utrzymywanych_do_terminu_zapadalności" localSheetId="1">#REF!</definedName>
    <definedName name="Zmiana_stanu_inwestycji_utrzymywanych_do_terminu_zapadalności" localSheetId="3">#REF!</definedName>
    <definedName name="Zmiana_stanu_inwestycji_utrzymywanych_do_terminu_zapadalności" localSheetId="9">#REF!</definedName>
    <definedName name="Zmiana_stanu_inwestycji_utrzymywanych_do_terminu_zapadalności" localSheetId="15">#REF!</definedName>
    <definedName name="Zmiana_stanu_inwestycji_utrzymywanych_do_terminu_zapadalności">#REF!</definedName>
    <definedName name="Zmiana_stanu_inwestycyjnych_07" localSheetId="20">#REF!</definedName>
    <definedName name="Zmiana_stanu_inwestycyjnych_07" localSheetId="1">#REF!</definedName>
    <definedName name="Zmiana_stanu_inwestycyjnych_07" localSheetId="3">#REF!</definedName>
    <definedName name="Zmiana_stanu_inwestycyjnych_07" localSheetId="9">#REF!</definedName>
    <definedName name="Zmiana_stanu_inwestycyjnych_07" localSheetId="15">#REF!</definedName>
    <definedName name="Zmiana_stanu_inwestycyjnych_07">#REF!</definedName>
    <definedName name="Zmiana_stanu_inwestycyjnych_08" localSheetId="20">#REF!</definedName>
    <definedName name="Zmiana_stanu_inwestycyjnych_08" localSheetId="1">#REF!</definedName>
    <definedName name="Zmiana_stanu_inwestycyjnych_08" localSheetId="3">#REF!</definedName>
    <definedName name="Zmiana_stanu_inwestycyjnych_08" localSheetId="9">#REF!</definedName>
    <definedName name="Zmiana_stanu_inwestycyjnych_08" localSheetId="15">#REF!</definedName>
    <definedName name="Zmiana_stanu_inwestycyjnych_08">#REF!</definedName>
    <definedName name="Zmiana_stanu_inwestycyjnych_aktywów_finansowych" localSheetId="20">#REF!</definedName>
    <definedName name="Zmiana_stanu_inwestycyjnych_aktywów_finansowych" localSheetId="1">#REF!</definedName>
    <definedName name="Zmiana_stanu_inwestycyjnych_aktywów_finansowych" localSheetId="3">#REF!</definedName>
    <definedName name="Zmiana_stanu_inwestycyjnych_aktywów_finansowych" localSheetId="9">#REF!</definedName>
    <definedName name="Zmiana_stanu_inwestycyjnych_aktywów_finansowych">#REF!</definedName>
    <definedName name="Zmiana_stanu_rezerw" localSheetId="20">#REF!</definedName>
    <definedName name="Zmiana_stanu_rezerw" localSheetId="1">#REF!</definedName>
    <definedName name="Zmiana_stanu_rezerw" localSheetId="3">#REF!</definedName>
    <definedName name="Zmiana_stanu_rezerw" localSheetId="9">#REF!</definedName>
    <definedName name="Zmiana_stanu_rezerw" localSheetId="15">#REF!</definedName>
    <definedName name="Zmiana_stanu_rezerw">#REF!</definedName>
    <definedName name="Zmianawplanie" localSheetId="20">#REF!</definedName>
    <definedName name="Zmianawplanie" localSheetId="1">#REF!</definedName>
    <definedName name="Zmianawplanie" localSheetId="3">#REF!</definedName>
    <definedName name="Zmianawplanie" localSheetId="9">#REF!</definedName>
    <definedName name="Zmianawplanie" localSheetId="15">#REF!</definedName>
    <definedName name="Zmianawplanie">#REF!</definedName>
    <definedName name="zmienna" localSheetId="20">#REF!</definedName>
    <definedName name="zmienna" localSheetId="1">#REF!</definedName>
    <definedName name="zmienna" localSheetId="3">#REF!</definedName>
    <definedName name="zmienna" localSheetId="9">#REF!</definedName>
    <definedName name="zmienna" localSheetId="15">#REF!</definedName>
    <definedName name="zmienna">#REF!</definedName>
    <definedName name="zobow.warunkowe2004" localSheetId="20">'[79]TW-pozabilans'!#REF!</definedName>
    <definedName name="zobow.warunkowe2004" localSheetId="1">'[84]TW-pozabilans'!#REF!</definedName>
    <definedName name="zobow.warunkowe2004" localSheetId="4">'[79]TW-pozabilans'!#REF!</definedName>
    <definedName name="zobow.warunkowe2004" localSheetId="0">'[79]TW-pozabilans'!#REF!</definedName>
    <definedName name="zobow.warunkowe2004" localSheetId="3">'[79]TW-pozabilans'!#REF!</definedName>
    <definedName name="zobow.warunkowe2004" localSheetId="9">'[79]TW-pozabilans'!#REF!</definedName>
    <definedName name="zobow.warunkowe2004" localSheetId="15">#REF!</definedName>
    <definedName name="zobow.warunkowe2004">'[79]TW-pozabilans'!#REF!</definedName>
    <definedName name="Zobowiązania_warunkowe_udzielone_i_otrzymane" localSheetId="20">#REF!</definedName>
    <definedName name="Zobowiązania_warunkowe_udzielone_i_otrzymane" localSheetId="1">#REF!</definedName>
    <definedName name="Zobowiązania_warunkowe_udzielone_i_otrzymane" localSheetId="3">#REF!</definedName>
    <definedName name="Zobowiązania_warunkowe_udzielone_i_otrzymane" localSheetId="9">#REF!</definedName>
    <definedName name="Zobowiązania_warunkowe_udzielone_i_otrzymane">#REF!</definedName>
    <definedName name="Zobowiązania_wobec_banków" localSheetId="20">#REF!</definedName>
    <definedName name="Zobowiązania_wobec_banków" localSheetId="1">#REF!</definedName>
    <definedName name="Zobowiązania_wobec_banków" localSheetId="3">#REF!</definedName>
    <definedName name="Zobowiązania_wobec_banków" localSheetId="9">#REF!</definedName>
    <definedName name="Zobowiązania_wobec_banków" localSheetId="15">#REF!</definedName>
    <definedName name="Zobowiązania_wobec_banków">#REF!</definedName>
    <definedName name="Zobowiązania_wobec_banku_centralnego" localSheetId="20">#REF!</definedName>
    <definedName name="Zobowiązania_wobec_banku_centralnego" localSheetId="1">#REF!</definedName>
    <definedName name="Zobowiązania_wobec_banku_centralnego" localSheetId="3">#REF!</definedName>
    <definedName name="Zobowiązania_wobec_banku_centralnego" localSheetId="9">#REF!</definedName>
    <definedName name="Zobowiązania_wobec_banku_centralnego" localSheetId="15">#REF!</definedName>
    <definedName name="Zobowiązania_wobec_banku_centralnego">#REF!</definedName>
    <definedName name="Zobowiązania_wobec_klientów" localSheetId="20">#REF!</definedName>
    <definedName name="Zobowiązania_wobec_klientów" localSheetId="1">#REF!</definedName>
    <definedName name="Zobowiązania_wobec_klientów" localSheetId="3">#REF!</definedName>
    <definedName name="Zobowiązania_wobec_klientów" localSheetId="9">#REF!</definedName>
    <definedName name="Zobowiązania_wobec_klientów" localSheetId="15">#REF!</definedName>
    <definedName name="Zobowiązania_wobec_klientów">#REF!</definedName>
    <definedName name="zorba_konw" localSheetId="20">#REF!</definedName>
    <definedName name="zorba_konw" localSheetId="1">#REF!</definedName>
    <definedName name="zorba_konw" localSheetId="3">#REF!</definedName>
    <definedName name="zorba_konw" localSheetId="9">#REF!</definedName>
    <definedName name="zorba_konw">#REF!</definedName>
    <definedName name="Zwarunkowe" localSheetId="20">#REF!</definedName>
    <definedName name="Zwarunkowe" localSheetId="1">#REF!</definedName>
    <definedName name="Zwarunkowe" localSheetId="3">#REF!</definedName>
    <definedName name="Zwarunkowe" localSheetId="9">#REF!</definedName>
    <definedName name="Zwarunkowe">#REF!</definedName>
    <definedName name="Zysk_na_akcję" localSheetId="20">#REF!</definedName>
    <definedName name="Zysk_na_akcję" localSheetId="1">#REF!</definedName>
    <definedName name="Zysk_na_akcję" localSheetId="3">#REF!</definedName>
    <definedName name="Zysk_na_akcję" localSheetId="9">#REF!</definedName>
    <definedName name="Zysk_na_akcję" localSheetId="15">#REF!</definedName>
    <definedName name="Zysk_na_akcję">#REF!</definedName>
    <definedName name="zzzz">#N/A</definedName>
    <definedName name="zzzzzzzzzzzzzzzzz" localSheetId="1" hidden="1">{"'BZ SA P&amp;l (fORECAST)'!$A$1:$BR$26"}</definedName>
    <definedName name="zzzzzzzzzzzzzzzzz" localSheetId="0" hidden="1">{"'BZ SA P&amp;l (fORECAST)'!$A$1:$BR$26"}</definedName>
    <definedName name="zzzzzzzzzzzzzzzzz" localSheetId="3" hidden="1">{"'BZ SA P&amp;l (fORECAST)'!$A$1:$BR$26"}</definedName>
    <definedName name="zzzzzzzzzzzzzzzzz" hidden="1">{"'BZ SA P&amp;l (fORECAST)'!$A$1:$BR$26"}</definedName>
  </definedNames>
  <calcPr calcId="162913" iterateCount="1" fullPrecision="0"/>
  <customWorkbookViews>
    <customWorkbookView name="Dowżycka Agnieszka - Widok osobisty" guid="{5452748D-E1FC-476E-B5F0-1C8C35469D98}" mergeInterval="0" personalView="1" maximized="1" xWindow="-8" yWindow="-8" windowWidth="1936" windowHeight="1056" tabRatio="825" activeSheetId="2"/>
    <customWorkbookView name="Słaba Dorota - Widok osobisty" guid="{12F8D032-8143-430B-8DFF-852E8796C402}" mergeInterval="0" personalView="1" maximized="1" xWindow="-11" yWindow="-11" windowWidth="1942" windowHeight="1042" activeSheetId="19"/>
    <customWorkbookView name="Chudyma Marta - Widok osobisty" guid="{899D69CD-4B7E-42BC-9944-5BD922EB798C}" mergeInterval="0" personalView="1" xWindow="21" windowWidth="1839" windowHeight="970" tabRatio="655" activeSheetId="2"/>
    <customWorkbookView name="Stadler Dorota - Widok osobisty" guid="{9AF4A83C-CF57-4B40-8A74-6A0EA6C2FE5C}" mergeInterval="0" personalView="1" maximized="1" xWindow="-8" yWindow="-8" windowWidth="1936" windowHeight="1056" activeSheetId="16"/>
    <customWorkbookView name="Kozłowska Agnieszka B - Widok osobisty" guid="{687A4863-1825-4D63-B732-E76682E6DE4F}" mergeInterval="0" personalView="1" maximized="1" xWindow="-11" yWindow="-11" windowWidth="1942" windowHeight="1042" activeSheetId="13"/>
    <customWorkbookView name="Dziadczyk Marzena - Widok osobisty" guid="{8DA78CF1-615A-4626-9893-6751995631A4}" mergeInterval="0" personalView="1" maximized="1" xWindow="-11" yWindow="-11" windowWidth="1942" windowHeight="1042" activeSheetId="6"/>
    <customWorkbookView name="Cieciura Dorota - Widok osobisty" guid="{57267270-6A97-4850-9DB6-FE6B399379AA}" mergeInterval="0" personalView="1" maximized="1" xWindow="-9" yWindow="-9" windowWidth="1938" windowHeight="1048" activeSheetId="14"/>
    <customWorkbookView name="Kozłowska Agnieszka - Widok osobisty" guid="{52EFF634-6180-488B-AC31-853256997E5C}" mergeInterval="0" personalView="1" xWindow="52" yWindow="63" windowWidth="1662" windowHeight="411" activeSheetId="5"/>
    <customWorkbookView name="Dobosz Dorota - Widok osobisty" guid="{6587DC74-DEB6-4452-A434-417A9595CDDC}" mergeInterval="0" personalView="1" xWindow="9" yWindow="31" windowWidth="1662" windowHeight="343" activeSheetId="1"/>
    <customWorkbookView name="Patkowska Ewelina - Widok osobisty" guid="{EB23FC34-EB9F-4A12-8CA9-C3B8F6F151C1}" mergeInterval="0" personalView="1" xWindow="10" yWindow="326" windowWidth="916" windowHeight="428" activeSheetId="2"/>
    <customWorkbookView name="Kosowska Bożena - Widok osobisty" guid="{25FAB884-5E17-4008-8139-33D910C7DEFE}" mergeInterval="0" personalView="1" maximized="1" xWindow="-9" yWindow="-9" windowWidth="1938" windowHeight="1168" tabRatio="655" activeSheetId="2"/>
    <customWorkbookView name="Zajączkowska Magdalena - Widok osobisty" guid="{22F3E99A-96C8-445F-81B2-67262F695A36}" mergeInterval="0" personalView="1" maximized="1" xWindow="-1928" yWindow="-8" windowWidth="1936" windowHeight="1056" activeSheetId="12"/>
  </customWorkbookViews>
</workbook>
</file>

<file path=xl/calcChain.xml><?xml version="1.0" encoding="utf-8"?>
<calcChain xmlns="http://schemas.openxmlformats.org/spreadsheetml/2006/main">
  <c r="AE16" i="20" l="1"/>
  <c r="AA2" i="16" l="1"/>
  <c r="AA8" i="16"/>
  <c r="AA12" i="16"/>
  <c r="AA18" i="16"/>
  <c r="AA7" i="16" l="1"/>
  <c r="AA6" i="16" s="1"/>
  <c r="AA15" i="16" s="1"/>
  <c r="AA21" i="16"/>
  <c r="S32" i="5" l="1"/>
  <c r="T32" i="5"/>
  <c r="U32" i="5"/>
  <c r="V32" i="5"/>
  <c r="S17" i="5"/>
  <c r="T17" i="5"/>
  <c r="U17" i="5"/>
  <c r="V17" i="5"/>
  <c r="AA39" i="16" l="1"/>
  <c r="AA22" i="16"/>
  <c r="Z11" i="7"/>
  <c r="AA21" i="10" l="1"/>
  <c r="Z13" i="8"/>
  <c r="Z21" i="16" l="1"/>
  <c r="Z18" i="16"/>
  <c r="Z12" i="16"/>
  <c r="Z8" i="16"/>
  <c r="Z2" i="16"/>
  <c r="Z7" i="16" l="1"/>
  <c r="Z6" i="16" s="1"/>
  <c r="Z15" i="16" s="1"/>
  <c r="Z39" i="16" l="1"/>
  <c r="Z22" i="16"/>
  <c r="Z21" i="10" l="1"/>
  <c r="V14" i="13" l="1"/>
  <c r="U14" i="13"/>
  <c r="T14" i="13"/>
  <c r="S14" i="13"/>
  <c r="Y21" i="16" l="1"/>
  <c r="Y12" i="16"/>
  <c r="Y2" i="16"/>
  <c r="Y18" i="16"/>
  <c r="Y8" i="16"/>
  <c r="X11" i="7"/>
  <c r="Y7" i="16" l="1"/>
  <c r="Y6" i="16" s="1"/>
  <c r="Y15" i="16" s="1"/>
  <c r="V13" i="4" l="1"/>
  <c r="Y39" i="16" l="1"/>
  <c r="Y22" i="16"/>
  <c r="X13" i="8"/>
  <c r="Y21" i="10" l="1"/>
  <c r="T3" i="4" l="1"/>
  <c r="U3" i="4"/>
  <c r="V3" i="4"/>
  <c r="S3" i="4"/>
  <c r="S5" i="4" l="1"/>
  <c r="W11" i="7" l="1"/>
  <c r="V8" i="5"/>
  <c r="V5" i="13" l="1"/>
  <c r="U5" i="13"/>
  <c r="T5" i="13"/>
  <c r="S5" i="13"/>
  <c r="X21" i="16" l="1"/>
  <c r="X18" i="16"/>
  <c r="X12" i="16"/>
  <c r="X10" i="16"/>
  <c r="X8" i="16"/>
  <c r="X2" i="16"/>
  <c r="V13" i="8"/>
  <c r="W13" i="8" l="1"/>
  <c r="X39" i="16"/>
  <c r="X7" i="16"/>
  <c r="X6" i="16" s="1"/>
  <c r="X15" i="16" s="1"/>
  <c r="X22" i="16" s="1"/>
  <c r="V3" i="14"/>
  <c r="X21" i="10" l="1"/>
  <c r="V11" i="8" l="1"/>
  <c r="V8" i="8"/>
  <c r="V10" i="9" l="1"/>
  <c r="V12" i="9" l="1"/>
  <c r="R18" i="11"/>
  <c r="R8" i="11"/>
  <c r="R3" i="11"/>
  <c r="R13" i="11" l="1"/>
  <c r="R23" i="11" s="1"/>
  <c r="V22" i="4" l="1"/>
  <c r="U13" i="4"/>
  <c r="V32" i="4"/>
  <c r="V10" i="4" l="1"/>
  <c r="V9" i="4"/>
  <c r="V8" i="4"/>
  <c r="V42" i="5"/>
  <c r="V47" i="5"/>
  <c r="V58" i="5" s="1"/>
  <c r="V48" i="5"/>
  <c r="V50" i="5"/>
  <c r="V37" i="5"/>
  <c r="V43" i="5"/>
  <c r="V45" i="5"/>
  <c r="V56" i="5" s="1"/>
  <c r="V49" i="5"/>
  <c r="V46" i="5"/>
  <c r="V64" i="5" s="1"/>
  <c r="V38" i="5"/>
  <c r="V40" i="5"/>
  <c r="V61" i="5" s="1"/>
  <c r="V44" i="5"/>
  <c r="V57" i="5" s="1"/>
  <c r="V39" i="5"/>
  <c r="V59" i="5" s="1"/>
  <c r="V36" i="5"/>
  <c r="V54" i="5" s="1"/>
  <c r="V31" i="5" l="1"/>
  <c r="V63" i="5"/>
  <c r="V65" i="5"/>
  <c r="V60" i="5"/>
  <c r="U13" i="14"/>
  <c r="T13" i="14"/>
  <c r="S13" i="14"/>
  <c r="R13" i="14"/>
  <c r="P13" i="14"/>
  <c r="O13" i="14"/>
  <c r="N13" i="14"/>
  <c r="M13" i="14"/>
  <c r="L13" i="14"/>
  <c r="K13" i="14"/>
  <c r="J13" i="14"/>
  <c r="I13" i="14"/>
  <c r="H13" i="14"/>
  <c r="G13" i="14"/>
  <c r="F13" i="14"/>
  <c r="E13" i="14"/>
  <c r="D13" i="14"/>
  <c r="C13" i="14"/>
  <c r="V13" i="14"/>
  <c r="V7" i="14"/>
  <c r="U7" i="14"/>
  <c r="T7" i="14"/>
  <c r="S7" i="14"/>
  <c r="R7" i="14"/>
  <c r="Q7" i="14"/>
  <c r="P7" i="14"/>
  <c r="O7" i="14"/>
  <c r="N7" i="14"/>
  <c r="M7" i="14"/>
  <c r="L7" i="14"/>
  <c r="K7" i="14"/>
  <c r="J7" i="14"/>
  <c r="I7" i="14"/>
  <c r="H7" i="14"/>
  <c r="G7" i="14"/>
  <c r="F7" i="14"/>
  <c r="E7" i="14"/>
  <c r="D7" i="14"/>
  <c r="C7" i="14"/>
  <c r="W14" i="10"/>
  <c r="W10" i="10"/>
  <c r="W8" i="10"/>
  <c r="W5" i="10"/>
  <c r="V10" i="7"/>
  <c r="V11" i="7" s="1"/>
  <c r="V34" i="6"/>
  <c r="V32" i="6"/>
  <c r="V12" i="6"/>
  <c r="V9" i="6"/>
  <c r="V33" i="6" l="1"/>
  <c r="V17" i="14"/>
  <c r="W16" i="10"/>
  <c r="W3" i="10"/>
  <c r="W20" i="10" s="1"/>
  <c r="V15" i="13" l="1"/>
  <c r="W27" i="16" l="1"/>
  <c r="W21" i="16"/>
  <c r="W12" i="16"/>
  <c r="W8" i="16"/>
  <c r="W18" i="16"/>
  <c r="W26" i="16" s="1"/>
  <c r="W35" i="16" s="1"/>
  <c r="W10" i="16"/>
  <c r="W2" i="16"/>
  <c r="V4" i="15"/>
  <c r="V8" i="15"/>
  <c r="V12" i="12"/>
  <c r="W38" i="16" l="1"/>
  <c r="W32" i="16"/>
  <c r="W7" i="16"/>
  <c r="W6" i="16" s="1"/>
  <c r="V12" i="15"/>
  <c r="V6" i="15"/>
  <c r="W21" i="10"/>
  <c r="W15" i="16" l="1"/>
  <c r="W22" i="16" s="1"/>
  <c r="W39" i="16"/>
  <c r="S12" i="12" l="1"/>
  <c r="Q18" i="11" l="1"/>
  <c r="Q13" i="11"/>
  <c r="Q8" i="11"/>
  <c r="Q3" i="11"/>
  <c r="U10" i="9"/>
  <c r="U12" i="9" s="1"/>
  <c r="Q23" i="11" l="1"/>
  <c r="T30" i="4"/>
  <c r="T36" i="4"/>
  <c r="V26" i="4" l="1"/>
  <c r="V6" i="4"/>
  <c r="U50" i="5"/>
  <c r="U49" i="5"/>
  <c r="U48" i="5"/>
  <c r="U47" i="5"/>
  <c r="U58" i="5" s="1"/>
  <c r="U46" i="5"/>
  <c r="U64" i="5" s="1"/>
  <c r="U45" i="5"/>
  <c r="U56" i="5" s="1"/>
  <c r="U44" i="5"/>
  <c r="U57" i="5" s="1"/>
  <c r="U43" i="5"/>
  <c r="U42" i="5"/>
  <c r="U41" i="5"/>
  <c r="U62" i="5" s="1"/>
  <c r="U40" i="5"/>
  <c r="U61" i="5" s="1"/>
  <c r="U39" i="5"/>
  <c r="U59" i="5" s="1"/>
  <c r="U38" i="5"/>
  <c r="U37" i="5"/>
  <c r="U36" i="5"/>
  <c r="U54" i="5" s="1"/>
  <c r="U31" i="5"/>
  <c r="U16" i="5"/>
  <c r="U33" i="5" l="1"/>
  <c r="U51" i="5"/>
  <c r="U63" i="5"/>
  <c r="U65" i="5"/>
  <c r="U60" i="5"/>
  <c r="U4" i="4"/>
  <c r="U6" i="4"/>
  <c r="U10" i="4"/>
  <c r="U32" i="4"/>
  <c r="U22" i="4"/>
  <c r="U26" i="4"/>
  <c r="U9" i="4"/>
  <c r="U5" i="4"/>
  <c r="U7" i="4"/>
  <c r="U8" i="4"/>
  <c r="U12" i="4" l="1"/>
  <c r="U2" i="4"/>
  <c r="U41" i="4" s="1"/>
  <c r="U66" i="5"/>
  <c r="V38" i="16"/>
  <c r="V27" i="16"/>
  <c r="V32" i="16" s="1"/>
  <c r="V21" i="16"/>
  <c r="V18" i="16"/>
  <c r="V26" i="16" s="1"/>
  <c r="V35" i="16" s="1"/>
  <c r="V12" i="16"/>
  <c r="V10" i="16"/>
  <c r="V8" i="16"/>
  <c r="V2" i="16"/>
  <c r="U8" i="15"/>
  <c r="V8" i="10"/>
  <c r="V10" i="10"/>
  <c r="V5" i="10"/>
  <c r="V14" i="10"/>
  <c r="V39" i="16" l="1"/>
  <c r="V7" i="16"/>
  <c r="V6" i="16" s="1"/>
  <c r="V15" i="16" s="1"/>
  <c r="V22" i="16" s="1"/>
  <c r="U12" i="15"/>
  <c r="U4" i="15"/>
  <c r="U6" i="15" s="1"/>
  <c r="U3" i="14"/>
  <c r="U12" i="12"/>
  <c r="U15" i="13"/>
  <c r="V16" i="10"/>
  <c r="V3" i="10"/>
  <c r="U11" i="8"/>
  <c r="U8" i="8"/>
  <c r="U12" i="8" l="1"/>
  <c r="U13" i="8" s="1"/>
  <c r="V20" i="10"/>
  <c r="V21" i="10" s="1"/>
  <c r="U17" i="14"/>
  <c r="U10" i="7"/>
  <c r="U11" i="7" s="1"/>
  <c r="U9" i="6" l="1"/>
  <c r="U34" i="6"/>
  <c r="U12" i="6"/>
  <c r="U32" i="6" l="1"/>
  <c r="U33" i="6" s="1"/>
  <c r="P23" i="11" l="1"/>
  <c r="P18" i="11"/>
  <c r="P3" i="11"/>
  <c r="P13" i="11"/>
  <c r="P8" i="11"/>
  <c r="T10" i="9"/>
  <c r="T12" i="9" s="1"/>
  <c r="T34" i="4" l="1"/>
  <c r="S34" i="4"/>
  <c r="R34" i="4"/>
  <c r="R14" i="4"/>
  <c r="Q34" i="4"/>
  <c r="Q14" i="4"/>
  <c r="P34" i="4"/>
  <c r="P14" i="4"/>
  <c r="O34" i="4"/>
  <c r="O14" i="4"/>
  <c r="T15" i="13" l="1"/>
  <c r="T32" i="4" l="1"/>
  <c r="T26" i="4"/>
  <c r="T22" i="4"/>
  <c r="T13" i="4"/>
  <c r="T10" i="4"/>
  <c r="T9" i="4"/>
  <c r="T8" i="4"/>
  <c r="T7" i="4"/>
  <c r="T6" i="4"/>
  <c r="T5" i="4"/>
  <c r="T4" i="4"/>
  <c r="T2" i="4" l="1"/>
  <c r="T41" i="4" s="1"/>
  <c r="T12" i="4"/>
  <c r="T10" i="7"/>
  <c r="T11" i="7" s="1"/>
  <c r="M62" i="5"/>
  <c r="N62" i="5"/>
  <c r="O62" i="5"/>
  <c r="M51" i="5" l="1"/>
  <c r="N51" i="5"/>
  <c r="O51" i="5"/>
  <c r="T50" i="5"/>
  <c r="T49" i="5" l="1"/>
  <c r="T48" i="5"/>
  <c r="T46" i="5"/>
  <c r="T45" i="5"/>
  <c r="T56" i="5" s="1"/>
  <c r="T44" i="5"/>
  <c r="T43" i="5"/>
  <c r="T42" i="5"/>
  <c r="T41" i="5"/>
  <c r="T40" i="5"/>
  <c r="T61" i="5" s="1"/>
  <c r="T38" i="5"/>
  <c r="T37" i="5"/>
  <c r="S42" i="5"/>
  <c r="T36" i="5"/>
  <c r="T54" i="5" s="1"/>
  <c r="C30" i="5"/>
  <c r="C31" i="5" s="1"/>
  <c r="L31" i="5"/>
  <c r="M31" i="5"/>
  <c r="N31" i="5"/>
  <c r="O31" i="5"/>
  <c r="P31" i="5"/>
  <c r="Q31" i="5"/>
  <c r="R31" i="5"/>
  <c r="S31" i="5"/>
  <c r="C16" i="5"/>
  <c r="D16" i="5"/>
  <c r="E16" i="5"/>
  <c r="F16" i="5"/>
  <c r="G16" i="5"/>
  <c r="H16" i="5"/>
  <c r="I16" i="5"/>
  <c r="J16" i="5"/>
  <c r="K16" i="5"/>
  <c r="L16" i="5"/>
  <c r="M16" i="5"/>
  <c r="N16" i="5"/>
  <c r="O16" i="5"/>
  <c r="P16" i="5"/>
  <c r="Q16" i="5"/>
  <c r="R16" i="5"/>
  <c r="S16" i="5"/>
  <c r="T63" i="5" l="1"/>
  <c r="T39" i="5"/>
  <c r="T59" i="5" s="1"/>
  <c r="T47" i="5"/>
  <c r="T58" i="5" s="1"/>
  <c r="T57" i="5"/>
  <c r="T64" i="5"/>
  <c r="T62" i="5"/>
  <c r="T16" i="5"/>
  <c r="T65" i="5"/>
  <c r="T51" i="5" l="1"/>
  <c r="T60" i="5"/>
  <c r="T66" i="5" s="1"/>
  <c r="S50" i="5" l="1"/>
  <c r="S49" i="5"/>
  <c r="S48" i="5"/>
  <c r="S47" i="5"/>
  <c r="S58" i="5" s="1"/>
  <c r="S46" i="5"/>
  <c r="S64" i="5" s="1"/>
  <c r="S45" i="5"/>
  <c r="S56" i="5" s="1"/>
  <c r="S44" i="5"/>
  <c r="S57" i="5" s="1"/>
  <c r="S43" i="5"/>
  <c r="S41" i="5"/>
  <c r="S62" i="5" s="1"/>
  <c r="S40" i="5"/>
  <c r="S61" i="5" s="1"/>
  <c r="S39" i="5"/>
  <c r="S59" i="5" s="1"/>
  <c r="S38" i="5"/>
  <c r="S37" i="5"/>
  <c r="S36" i="5"/>
  <c r="S54" i="5" s="1"/>
  <c r="S33" i="5"/>
  <c r="S51" i="5" l="1"/>
  <c r="S63" i="5"/>
  <c r="S60" i="5"/>
  <c r="S65" i="5"/>
  <c r="S66" i="5" l="1"/>
  <c r="U38" i="16"/>
  <c r="U27" i="16"/>
  <c r="U32" i="16" s="1"/>
  <c r="U21" i="16"/>
  <c r="U18" i="16"/>
  <c r="U26" i="16" s="1"/>
  <c r="U35" i="16" s="1"/>
  <c r="U12" i="16"/>
  <c r="U10" i="16"/>
  <c r="U8" i="16"/>
  <c r="U2" i="16"/>
  <c r="U7" i="16" l="1"/>
  <c r="U6" i="16" s="1"/>
  <c r="U15" i="16" s="1"/>
  <c r="U22" i="16" s="1"/>
  <c r="U39" i="16"/>
  <c r="T12" i="12" l="1"/>
  <c r="T3" i="14"/>
  <c r="U14" i="10"/>
  <c r="U16" i="10"/>
  <c r="U10" i="10"/>
  <c r="U8" i="10"/>
  <c r="U5" i="10"/>
  <c r="U3" i="10" l="1"/>
  <c r="U20" i="10" s="1"/>
  <c r="T8" i="8"/>
  <c r="T11" i="8"/>
  <c r="T17" i="14" l="1"/>
  <c r="T12" i="8"/>
  <c r="T13" i="8" s="1"/>
  <c r="T12" i="15"/>
  <c r="T8" i="15"/>
  <c r="T4" i="15"/>
  <c r="T6" i="15" s="1"/>
  <c r="T34" i="6"/>
  <c r="T32" i="6"/>
  <c r="T33" i="6" s="1"/>
  <c r="T12" i="6"/>
  <c r="T9" i="6"/>
  <c r="U21" i="10" l="1"/>
  <c r="C4" i="5" l="1"/>
  <c r="D4" i="5"/>
  <c r="E4" i="5"/>
  <c r="F4" i="5"/>
  <c r="G4" i="5"/>
  <c r="H4" i="5"/>
  <c r="I4" i="5"/>
  <c r="J4" i="5"/>
  <c r="K4" i="5"/>
  <c r="N33" i="5"/>
  <c r="R33" i="5"/>
  <c r="F20" i="5"/>
  <c r="F39" i="5" s="1"/>
  <c r="F59" i="5" s="1"/>
  <c r="H20" i="5"/>
  <c r="H30" i="5" s="1"/>
  <c r="H50" i="5" s="1"/>
  <c r="D30" i="5"/>
  <c r="D31" i="5" s="1"/>
  <c r="E30" i="5"/>
  <c r="E31" i="5" s="1"/>
  <c r="E33" i="5" s="1"/>
  <c r="G30" i="5"/>
  <c r="G31" i="5" s="1"/>
  <c r="G33" i="5" s="1"/>
  <c r="K30" i="5"/>
  <c r="K31" i="5" s="1"/>
  <c r="K33" i="5" s="1"/>
  <c r="O30" i="5"/>
  <c r="P30" i="5"/>
  <c r="C33" i="5"/>
  <c r="D33" i="5"/>
  <c r="L33" i="5"/>
  <c r="M33" i="5"/>
  <c r="O33" i="5"/>
  <c r="P33" i="5"/>
  <c r="Q33" i="5"/>
  <c r="F36" i="5"/>
  <c r="F54" i="5" s="1"/>
  <c r="G36" i="5"/>
  <c r="G54" i="5" s="1"/>
  <c r="H36" i="5"/>
  <c r="H54" i="5" s="1"/>
  <c r="J36" i="5"/>
  <c r="J54" i="5" s="1"/>
  <c r="N36" i="5"/>
  <c r="N54" i="5" s="1"/>
  <c r="O36" i="5"/>
  <c r="O54" i="5" s="1"/>
  <c r="P36" i="5"/>
  <c r="Q36" i="5"/>
  <c r="R36" i="5"/>
  <c r="R54" i="5" s="1"/>
  <c r="C37" i="5"/>
  <c r="C60" i="5" s="1"/>
  <c r="D37" i="5"/>
  <c r="D60" i="5" s="1"/>
  <c r="E37" i="5"/>
  <c r="E60" i="5" s="1"/>
  <c r="F37" i="5"/>
  <c r="F60" i="5" s="1"/>
  <c r="G37" i="5"/>
  <c r="G60" i="5" s="1"/>
  <c r="H37" i="5"/>
  <c r="I37" i="5"/>
  <c r="J37" i="5"/>
  <c r="J60" i="5" s="1"/>
  <c r="K37" i="5"/>
  <c r="K60" i="5" s="1"/>
  <c r="L37" i="5"/>
  <c r="P37" i="5"/>
  <c r="P60" i="5" s="1"/>
  <c r="Q37" i="5"/>
  <c r="R37" i="5"/>
  <c r="R60" i="5" s="1"/>
  <c r="C38" i="5"/>
  <c r="D38" i="5"/>
  <c r="E38" i="5"/>
  <c r="F38" i="5"/>
  <c r="G38" i="5"/>
  <c r="H38" i="5"/>
  <c r="I38" i="5"/>
  <c r="J38" i="5"/>
  <c r="K38" i="5"/>
  <c r="L38" i="5"/>
  <c r="P38" i="5"/>
  <c r="Q38" i="5"/>
  <c r="R38" i="5"/>
  <c r="C39" i="5"/>
  <c r="C59" i="5" s="1"/>
  <c r="D39" i="5"/>
  <c r="D59" i="5" s="1"/>
  <c r="E39" i="5"/>
  <c r="E59" i="5" s="1"/>
  <c r="G39" i="5"/>
  <c r="G59" i="5" s="1"/>
  <c r="K39" i="5"/>
  <c r="K59" i="5" s="1"/>
  <c r="L39" i="5"/>
  <c r="L59" i="5" s="1"/>
  <c r="P39" i="5"/>
  <c r="P59" i="5" s="1"/>
  <c r="Q39" i="5"/>
  <c r="R39" i="5"/>
  <c r="R59" i="5" s="1"/>
  <c r="C40" i="5"/>
  <c r="D40" i="5"/>
  <c r="D61" i="5" s="1"/>
  <c r="E40" i="5"/>
  <c r="F40" i="5"/>
  <c r="G40" i="5"/>
  <c r="G61" i="5" s="1"/>
  <c r="H40" i="5"/>
  <c r="H61" i="5" s="1"/>
  <c r="I40" i="5"/>
  <c r="J40" i="5"/>
  <c r="J61" i="5" s="1"/>
  <c r="K40" i="5"/>
  <c r="K61" i="5" s="1"/>
  <c r="L40" i="5"/>
  <c r="L61" i="5" s="1"/>
  <c r="P40" i="5"/>
  <c r="Q40" i="5"/>
  <c r="Q61" i="5" s="1"/>
  <c r="R40" i="5"/>
  <c r="R61" i="5" s="1"/>
  <c r="C41" i="5"/>
  <c r="C62" i="5" s="1"/>
  <c r="D41" i="5"/>
  <c r="D62" i="5" s="1"/>
  <c r="E41" i="5"/>
  <c r="E62" i="5" s="1"/>
  <c r="F41" i="5"/>
  <c r="F62" i="5" s="1"/>
  <c r="G41" i="5"/>
  <c r="G62" i="5" s="1"/>
  <c r="H41" i="5"/>
  <c r="H62" i="5" s="1"/>
  <c r="I41" i="5"/>
  <c r="I62" i="5" s="1"/>
  <c r="J41" i="5"/>
  <c r="J62" i="5" s="1"/>
  <c r="K41" i="5"/>
  <c r="K62" i="5" s="1"/>
  <c r="L41" i="5"/>
  <c r="L62" i="5" s="1"/>
  <c r="P41" i="5"/>
  <c r="P62" i="5" s="1"/>
  <c r="Q41" i="5"/>
  <c r="Q62" i="5" s="1"/>
  <c r="R41" i="5"/>
  <c r="R62" i="5" s="1"/>
  <c r="C42" i="5"/>
  <c r="D42" i="5"/>
  <c r="E42" i="5"/>
  <c r="F42" i="5"/>
  <c r="G42" i="5"/>
  <c r="H42" i="5"/>
  <c r="I42" i="5"/>
  <c r="J42" i="5"/>
  <c r="K42" i="5"/>
  <c r="L42" i="5"/>
  <c r="P42" i="5"/>
  <c r="Q42" i="5"/>
  <c r="R42" i="5"/>
  <c r="C43" i="5"/>
  <c r="D43" i="5"/>
  <c r="E43" i="5"/>
  <c r="F43" i="5"/>
  <c r="G43" i="5"/>
  <c r="H43" i="5"/>
  <c r="I43" i="5"/>
  <c r="J43" i="5"/>
  <c r="K43" i="5"/>
  <c r="L43" i="5"/>
  <c r="P43" i="5"/>
  <c r="Q43" i="5"/>
  <c r="R43" i="5"/>
  <c r="C44" i="5"/>
  <c r="C57" i="5" s="1"/>
  <c r="D44" i="5"/>
  <c r="D57" i="5" s="1"/>
  <c r="E44" i="5"/>
  <c r="F44" i="5"/>
  <c r="F57" i="5" s="1"/>
  <c r="G44" i="5"/>
  <c r="G57" i="5" s="1"/>
  <c r="H44" i="5"/>
  <c r="H57" i="5" s="1"/>
  <c r="I44" i="5"/>
  <c r="J44" i="5"/>
  <c r="J57" i="5" s="1"/>
  <c r="K44" i="5"/>
  <c r="K57" i="5" s="1"/>
  <c r="L44" i="5"/>
  <c r="L57" i="5" s="1"/>
  <c r="P44" i="5"/>
  <c r="Q44" i="5"/>
  <c r="Q57" i="5" s="1"/>
  <c r="R44" i="5"/>
  <c r="R57" i="5" s="1"/>
  <c r="C45" i="5"/>
  <c r="C56" i="5" s="1"/>
  <c r="D45" i="5"/>
  <c r="E45" i="5"/>
  <c r="E56" i="5" s="1"/>
  <c r="F45" i="5"/>
  <c r="F56" i="5" s="1"/>
  <c r="G45" i="5"/>
  <c r="G56" i="5" s="1"/>
  <c r="H45" i="5"/>
  <c r="I45" i="5"/>
  <c r="I56" i="5" s="1"/>
  <c r="J45" i="5"/>
  <c r="J56" i="5" s="1"/>
  <c r="K45" i="5"/>
  <c r="K56" i="5" s="1"/>
  <c r="L45" i="5"/>
  <c r="P45" i="5"/>
  <c r="P56" i="5" s="1"/>
  <c r="Q45" i="5"/>
  <c r="Q56" i="5" s="1"/>
  <c r="R45" i="5"/>
  <c r="R56" i="5" s="1"/>
  <c r="C46" i="5"/>
  <c r="D46" i="5"/>
  <c r="E46" i="5"/>
  <c r="F46" i="5"/>
  <c r="F64" i="5" s="1"/>
  <c r="G46" i="5"/>
  <c r="H46" i="5"/>
  <c r="I46" i="5"/>
  <c r="I64" i="5" s="1"/>
  <c r="J46" i="5"/>
  <c r="J64" i="5" s="1"/>
  <c r="K46" i="5"/>
  <c r="L46" i="5"/>
  <c r="P46" i="5"/>
  <c r="P64" i="5" s="1"/>
  <c r="Q46" i="5"/>
  <c r="Q64" i="5" s="1"/>
  <c r="R46" i="5"/>
  <c r="C47" i="5"/>
  <c r="C58" i="5" s="1"/>
  <c r="D47" i="5"/>
  <c r="D58" i="5" s="1"/>
  <c r="E47" i="5"/>
  <c r="E58" i="5" s="1"/>
  <c r="F47" i="5"/>
  <c r="G47" i="5"/>
  <c r="G58" i="5" s="1"/>
  <c r="H47" i="5"/>
  <c r="H58" i="5" s="1"/>
  <c r="I47" i="5"/>
  <c r="I58" i="5" s="1"/>
  <c r="J47" i="5"/>
  <c r="K47" i="5"/>
  <c r="K58" i="5" s="1"/>
  <c r="L47" i="5"/>
  <c r="L58" i="5" s="1"/>
  <c r="P47" i="5"/>
  <c r="P58" i="5" s="1"/>
  <c r="Q47" i="5"/>
  <c r="R47" i="5"/>
  <c r="R58" i="5" s="1"/>
  <c r="C48" i="5"/>
  <c r="C63" i="5" s="1"/>
  <c r="D48" i="5"/>
  <c r="E48" i="5"/>
  <c r="F48" i="5"/>
  <c r="G48" i="5"/>
  <c r="G63" i="5" s="1"/>
  <c r="H48" i="5"/>
  <c r="I48" i="5"/>
  <c r="J48" i="5"/>
  <c r="K48" i="5"/>
  <c r="L48" i="5"/>
  <c r="L63" i="5" s="1"/>
  <c r="P48" i="5"/>
  <c r="Q48" i="5"/>
  <c r="R48" i="5"/>
  <c r="C49" i="5"/>
  <c r="D49" i="5"/>
  <c r="E49" i="5"/>
  <c r="F49" i="5"/>
  <c r="G49" i="5"/>
  <c r="H49" i="5"/>
  <c r="I49" i="5"/>
  <c r="J49" i="5"/>
  <c r="K49" i="5"/>
  <c r="L49" i="5"/>
  <c r="P49" i="5"/>
  <c r="Q49" i="5"/>
  <c r="R49" i="5"/>
  <c r="C50" i="5"/>
  <c r="K50" i="5"/>
  <c r="L50" i="5"/>
  <c r="P50" i="5"/>
  <c r="Q50" i="5"/>
  <c r="R50" i="5"/>
  <c r="E54" i="5"/>
  <c r="I54" i="5"/>
  <c r="K54" i="5"/>
  <c r="P54" i="5"/>
  <c r="Q54" i="5"/>
  <c r="D56" i="5"/>
  <c r="H56" i="5"/>
  <c r="L56" i="5"/>
  <c r="M56" i="5"/>
  <c r="N56" i="5"/>
  <c r="O56" i="5"/>
  <c r="E57" i="5"/>
  <c r="I57" i="5"/>
  <c r="M57" i="5"/>
  <c r="N57" i="5"/>
  <c r="O57" i="5"/>
  <c r="P57" i="5"/>
  <c r="F58" i="5"/>
  <c r="J58" i="5"/>
  <c r="M58" i="5"/>
  <c r="N58" i="5"/>
  <c r="O58" i="5"/>
  <c r="Q58" i="5"/>
  <c r="M59" i="5"/>
  <c r="N59" i="5"/>
  <c r="O59" i="5"/>
  <c r="Q59" i="5"/>
  <c r="H60" i="5"/>
  <c r="I60" i="5"/>
  <c r="L60" i="5"/>
  <c r="M60" i="5"/>
  <c r="N60" i="5"/>
  <c r="O60" i="5"/>
  <c r="C61" i="5"/>
  <c r="E61" i="5"/>
  <c r="F61" i="5"/>
  <c r="I61" i="5"/>
  <c r="M61" i="5"/>
  <c r="N61" i="5"/>
  <c r="O61" i="5"/>
  <c r="P61" i="5"/>
  <c r="M63" i="5"/>
  <c r="N63" i="5"/>
  <c r="O63" i="5"/>
  <c r="C64" i="5"/>
  <c r="E64" i="5"/>
  <c r="G64" i="5"/>
  <c r="K64" i="5"/>
  <c r="M64" i="5"/>
  <c r="N64" i="5"/>
  <c r="O64" i="5"/>
  <c r="R64" i="5"/>
  <c r="M65" i="5"/>
  <c r="N65" i="5"/>
  <c r="O65" i="5"/>
  <c r="F30" i="5" l="1"/>
  <c r="F50" i="5" s="1"/>
  <c r="F65" i="5" s="1"/>
  <c r="R65" i="5"/>
  <c r="L65" i="5"/>
  <c r="Q65" i="5"/>
  <c r="R63" i="5"/>
  <c r="K63" i="5"/>
  <c r="D50" i="5"/>
  <c r="D65" i="5" s="1"/>
  <c r="Q63" i="5"/>
  <c r="J63" i="5"/>
  <c r="F63" i="5"/>
  <c r="O66" i="5"/>
  <c r="N66" i="5"/>
  <c r="P65" i="5"/>
  <c r="H63" i="5"/>
  <c r="D63" i="5"/>
  <c r="G50" i="5"/>
  <c r="G65" i="5" s="1"/>
  <c r="G66" i="5" s="1"/>
  <c r="H65" i="5"/>
  <c r="H39" i="5"/>
  <c r="H59" i="5" s="1"/>
  <c r="M66" i="5"/>
  <c r="E50" i="5"/>
  <c r="E65" i="5" s="1"/>
  <c r="R66" i="5"/>
  <c r="P51" i="5"/>
  <c r="L51" i="5"/>
  <c r="D51" i="5"/>
  <c r="K65" i="5"/>
  <c r="K66" i="5" s="1"/>
  <c r="C65" i="5"/>
  <c r="C66" i="5" s="1"/>
  <c r="R51" i="5"/>
  <c r="K51" i="5"/>
  <c r="C51" i="5"/>
  <c r="C52" i="5" s="1"/>
  <c r="Q51" i="5"/>
  <c r="F51" i="5"/>
  <c r="I20" i="5"/>
  <c r="I39" i="5" s="1"/>
  <c r="I59" i="5" s="1"/>
  <c r="H31" i="5"/>
  <c r="H33" i="5" s="1"/>
  <c r="I63" i="5"/>
  <c r="E63" i="5"/>
  <c r="Q60" i="5"/>
  <c r="L64" i="5"/>
  <c r="L66" i="5" s="1"/>
  <c r="H64" i="5"/>
  <c r="D64" i="5"/>
  <c r="D66" i="5" s="1"/>
  <c r="P63" i="5"/>
  <c r="F66" i="5" l="1"/>
  <c r="P66" i="5"/>
  <c r="F31" i="5"/>
  <c r="F33" i="5" s="1"/>
  <c r="H66" i="5"/>
  <c r="Q66" i="5"/>
  <c r="G51" i="5"/>
  <c r="E51" i="5"/>
  <c r="I30" i="5"/>
  <c r="I50" i="5" s="1"/>
  <c r="I65" i="5" s="1"/>
  <c r="I66" i="5" s="1"/>
  <c r="E66" i="5"/>
  <c r="H51" i="5"/>
  <c r="J20" i="5"/>
  <c r="J30" i="5" s="1"/>
  <c r="J50" i="5" s="1"/>
  <c r="J65" i="5" s="1"/>
  <c r="I31" i="5" l="1"/>
  <c r="I33" i="5" s="1"/>
  <c r="I51" i="5"/>
  <c r="J31" i="5"/>
  <c r="J33" i="5" s="1"/>
  <c r="J39" i="5"/>
  <c r="J51" i="5" s="1"/>
  <c r="J59" i="5" l="1"/>
  <c r="J66" i="5" s="1"/>
  <c r="O18" i="11" l="1"/>
  <c r="O13" i="11"/>
  <c r="O8" i="11"/>
  <c r="O3" i="11"/>
  <c r="S10" i="9"/>
  <c r="S12" i="9" s="1"/>
  <c r="O23" i="11" l="1"/>
  <c r="C32" i="4"/>
  <c r="D32" i="4"/>
  <c r="E32" i="4"/>
  <c r="F32" i="4"/>
  <c r="G32" i="4"/>
  <c r="H32" i="4"/>
  <c r="I32" i="4"/>
  <c r="J32" i="4"/>
  <c r="K32" i="4"/>
  <c r="L32" i="4"/>
  <c r="M32" i="4"/>
  <c r="N32" i="4"/>
  <c r="P32" i="4"/>
  <c r="Q32" i="4"/>
  <c r="R32" i="4"/>
  <c r="S32" i="4"/>
  <c r="S15" i="13" l="1"/>
  <c r="S10" i="7"/>
  <c r="S11" i="7" s="1"/>
  <c r="T38" i="16" l="1"/>
  <c r="T27" i="16"/>
  <c r="T32" i="16" s="1"/>
  <c r="T21" i="16"/>
  <c r="T18" i="16"/>
  <c r="T26" i="16" s="1"/>
  <c r="T35" i="16" s="1"/>
  <c r="T12" i="16"/>
  <c r="T10" i="16"/>
  <c r="T8" i="16"/>
  <c r="T2" i="16"/>
  <c r="T39" i="16" l="1"/>
  <c r="T7" i="16"/>
  <c r="T6" i="16" s="1"/>
  <c r="T15" i="16" s="1"/>
  <c r="T22" i="16" s="1"/>
  <c r="S11" i="8"/>
  <c r="S8" i="8"/>
  <c r="T16" i="10"/>
  <c r="T14" i="10"/>
  <c r="T10" i="10"/>
  <c r="T8" i="10"/>
  <c r="T5" i="10"/>
  <c r="S12" i="8" l="1"/>
  <c r="T3" i="10"/>
  <c r="T20" i="10" s="1"/>
  <c r="S13" i="8" l="1"/>
  <c r="S4" i="15" l="1"/>
  <c r="S34" i="6"/>
  <c r="S32" i="6"/>
  <c r="S12" i="6"/>
  <c r="S9" i="6"/>
  <c r="S4" i="4"/>
  <c r="S26" i="4"/>
  <c r="S22" i="4"/>
  <c r="S13" i="4"/>
  <c r="S10" i="4"/>
  <c r="S9" i="4"/>
  <c r="S8" i="4"/>
  <c r="S7" i="4"/>
  <c r="S6" i="4"/>
  <c r="S33" i="6" l="1"/>
  <c r="S2" i="4"/>
  <c r="S41" i="4" s="1"/>
  <c r="S12" i="4"/>
  <c r="S12" i="15"/>
  <c r="S8" i="15"/>
  <c r="S6" i="15"/>
  <c r="S3" i="14"/>
  <c r="T21" i="10"/>
  <c r="S17" i="14" l="1"/>
  <c r="R15" i="4" l="1"/>
  <c r="R28" i="4"/>
  <c r="N18" i="11" l="1"/>
  <c r="N13" i="11"/>
  <c r="N8" i="11"/>
  <c r="R10" i="9"/>
  <c r="R12" i="9" s="1"/>
  <c r="N3" i="11" l="1"/>
  <c r="N23" i="11"/>
  <c r="R4" i="15"/>
  <c r="R6" i="15" s="1"/>
  <c r="R8" i="15"/>
  <c r="R12" i="15"/>
  <c r="R15" i="13"/>
  <c r="R4" i="4"/>
  <c r="R26" i="4"/>
  <c r="R22" i="4"/>
  <c r="R13" i="4"/>
  <c r="R5" i="4"/>
  <c r="R6" i="4"/>
  <c r="R7" i="4"/>
  <c r="R8" i="4"/>
  <c r="R9" i="4"/>
  <c r="R10" i="4"/>
  <c r="R3" i="4" l="1"/>
  <c r="R2" i="4" s="1"/>
  <c r="R41" i="4" l="1"/>
  <c r="R9" i="6" l="1"/>
  <c r="R12" i="6"/>
  <c r="R32" i="6"/>
  <c r="R34" i="6"/>
  <c r="R10" i="7" l="1"/>
  <c r="R3" i="14" l="1"/>
  <c r="R17" i="14" l="1"/>
  <c r="R12" i="12"/>
  <c r="S38" i="16" l="1"/>
  <c r="S27" i="16"/>
  <c r="S32" i="16" s="1"/>
  <c r="S21" i="16"/>
  <c r="S18" i="16"/>
  <c r="S26" i="16" s="1"/>
  <c r="S35" i="16" s="1"/>
  <c r="S12" i="16"/>
  <c r="S10" i="16"/>
  <c r="S8" i="16"/>
  <c r="S2" i="16"/>
  <c r="S16" i="10"/>
  <c r="S14" i="10"/>
  <c r="S10" i="10"/>
  <c r="S8" i="10"/>
  <c r="S5" i="10"/>
  <c r="R11" i="8"/>
  <c r="R8" i="8"/>
  <c r="S7" i="16" l="1"/>
  <c r="S6" i="16" s="1"/>
  <c r="S15" i="16" s="1"/>
  <c r="S3" i="10"/>
  <c r="S20" i="10" s="1"/>
  <c r="R12" i="8"/>
  <c r="R13" i="8" s="1"/>
  <c r="S39" i="16" l="1"/>
  <c r="S22" i="16"/>
  <c r="S21" i="10" l="1"/>
  <c r="Q16" i="14" l="1"/>
  <c r="Q13" i="14" s="1"/>
  <c r="M18" i="11" l="1"/>
  <c r="M13" i="11"/>
  <c r="M8" i="11"/>
  <c r="M3" i="11"/>
  <c r="Q10" i="9"/>
  <c r="Q12" i="9" s="1"/>
  <c r="M23" i="11" l="1"/>
  <c r="Q10" i="7"/>
  <c r="Q15" i="13" l="1"/>
  <c r="Q12" i="12"/>
  <c r="Q3" i="14"/>
  <c r="Q17" i="14" l="1"/>
  <c r="N12" i="12" l="1"/>
  <c r="R38" i="16" l="1"/>
  <c r="R27" i="16"/>
  <c r="R32" i="16" s="1"/>
  <c r="R21" i="16"/>
  <c r="R18" i="16"/>
  <c r="R26" i="16" s="1"/>
  <c r="R35" i="16" s="1"/>
  <c r="R12" i="16"/>
  <c r="R10" i="16"/>
  <c r="R8" i="16"/>
  <c r="R2" i="16"/>
  <c r="R14" i="10"/>
  <c r="R12" i="10"/>
  <c r="R16" i="10"/>
  <c r="R10" i="10"/>
  <c r="R8" i="10"/>
  <c r="R5" i="10"/>
  <c r="R39" i="16" l="1"/>
  <c r="R7" i="16"/>
  <c r="R6" i="16" s="1"/>
  <c r="R15" i="16" s="1"/>
  <c r="R22" i="16" s="1"/>
  <c r="R3" i="10"/>
  <c r="R20" i="10" s="1"/>
  <c r="R21" i="10" s="1"/>
  <c r="Q34" i="6" l="1"/>
  <c r="Q32" i="6"/>
  <c r="Q12" i="6"/>
  <c r="Q9" i="6"/>
  <c r="Q12" i="15"/>
  <c r="Q8" i="15"/>
  <c r="Q4" i="15"/>
  <c r="Q6" i="15" s="1"/>
  <c r="Q26" i="4"/>
  <c r="Q22" i="4"/>
  <c r="Q13" i="4"/>
  <c r="Q10" i="4"/>
  <c r="Q9" i="4"/>
  <c r="Q8" i="4"/>
  <c r="Q7" i="4"/>
  <c r="Q6" i="4"/>
  <c r="Q5" i="4"/>
  <c r="Q4" i="4"/>
  <c r="Q3" i="4"/>
  <c r="Q11" i="8"/>
  <c r="Q8" i="8"/>
  <c r="Q2" i="4" l="1"/>
  <c r="Q41" i="4" s="1"/>
  <c r="Q12" i="8"/>
  <c r="Q13" i="8" s="1"/>
  <c r="P10" i="9" l="1"/>
  <c r="P12" i="9" s="1"/>
  <c r="L24" i="11" l="1"/>
  <c r="K24" i="11"/>
  <c r="L18" i="11"/>
  <c r="L13" i="11"/>
  <c r="L8" i="11"/>
  <c r="L3" i="11"/>
  <c r="L23" i="11" l="1"/>
  <c r="P10" i="7"/>
  <c r="P34" i="6" l="1"/>
  <c r="Q10" i="16"/>
  <c r="Q8" i="16"/>
  <c r="Q21" i="16"/>
  <c r="Q18" i="16"/>
  <c r="Q26" i="16" s="1"/>
  <c r="Q35" i="16" s="1"/>
  <c r="Q12" i="16"/>
  <c r="Q10" i="10"/>
  <c r="Q8" i="10"/>
  <c r="P11" i="8" l="1"/>
  <c r="P8" i="8"/>
  <c r="Q38" i="16"/>
  <c r="Q27" i="16"/>
  <c r="Q32" i="16" s="1"/>
  <c r="Q7" i="16"/>
  <c r="Q6" i="16" s="1"/>
  <c r="Q2" i="16"/>
  <c r="Q16" i="10"/>
  <c r="Q5" i="10"/>
  <c r="Q3" i="10" s="1"/>
  <c r="P12" i="15"/>
  <c r="P4" i="15"/>
  <c r="P6" i="15" s="1"/>
  <c r="P8" i="15"/>
  <c r="P32" i="6"/>
  <c r="P12" i="6"/>
  <c r="P9" i="6"/>
  <c r="P3" i="4"/>
  <c r="P4" i="4"/>
  <c r="P5" i="4"/>
  <c r="P6" i="4"/>
  <c r="P7" i="4"/>
  <c r="P8" i="4"/>
  <c r="P9" i="4"/>
  <c r="P10" i="4"/>
  <c r="P12" i="8" l="1"/>
  <c r="P13" i="8" s="1"/>
  <c r="Q20" i="10"/>
  <c r="Q21" i="10" s="1"/>
  <c r="Q15" i="16"/>
  <c r="Q22" i="16" s="1"/>
  <c r="Q39" i="16"/>
  <c r="P26" i="4"/>
  <c r="P22" i="4"/>
  <c r="P13" i="4"/>
  <c r="P2" i="4"/>
  <c r="P41" i="4" l="1"/>
  <c r="P12" i="12" l="1"/>
  <c r="P15" i="13" l="1"/>
  <c r="O3" i="14"/>
  <c r="P3" i="14"/>
  <c r="O17" i="14" l="1"/>
  <c r="P17" i="14"/>
  <c r="K3" i="11" l="1"/>
  <c r="K13" i="11"/>
  <c r="K8" i="11"/>
  <c r="K18" i="11"/>
  <c r="O10" i="9"/>
  <c r="O12" i="9" s="1"/>
  <c r="K23" i="11" l="1"/>
  <c r="O10" i="7"/>
  <c r="O12" i="12" l="1"/>
  <c r="O15" i="13" l="1"/>
  <c r="O19" i="4" l="1"/>
  <c r="O17" i="4"/>
  <c r="O15" i="4"/>
  <c r="O33" i="4"/>
  <c r="O32" i="4" l="1"/>
  <c r="O28" i="4"/>
  <c r="O4" i="4" s="1"/>
  <c r="O12" i="15" l="1"/>
  <c r="O8" i="15"/>
  <c r="O2" i="15"/>
  <c r="O4" i="15" s="1"/>
  <c r="O6" i="15" s="1"/>
  <c r="O36" i="6"/>
  <c r="O34" i="6" s="1"/>
  <c r="O28" i="6"/>
  <c r="O32" i="6" s="1"/>
  <c r="O12" i="6"/>
  <c r="O9" i="6"/>
  <c r="O5" i="4" l="1"/>
  <c r="O26" i="4"/>
  <c r="O7" i="4"/>
  <c r="O8" i="4"/>
  <c r="O9" i="4"/>
  <c r="O10" i="4"/>
  <c r="O13" i="4"/>
  <c r="O6" i="4" l="1"/>
  <c r="O22" i="4"/>
  <c r="O3" i="4"/>
  <c r="O12" i="4" l="1"/>
  <c r="O2" i="4"/>
  <c r="O41" i="4" l="1"/>
  <c r="H10" i="7"/>
  <c r="I10" i="7"/>
  <c r="J10" i="7"/>
  <c r="K10" i="7"/>
  <c r="L10" i="7"/>
  <c r="M10" i="7"/>
  <c r="N10" i="7"/>
  <c r="P38" i="16" l="1"/>
  <c r="P27" i="16"/>
  <c r="P32" i="16" s="1"/>
  <c r="P21" i="16"/>
  <c r="P18" i="16"/>
  <c r="P26" i="16" s="1"/>
  <c r="P35" i="16" s="1"/>
  <c r="P12" i="16"/>
  <c r="P10" i="16"/>
  <c r="P8" i="16"/>
  <c r="P2" i="16"/>
  <c r="P16" i="10"/>
  <c r="P10" i="10"/>
  <c r="P8" i="10"/>
  <c r="P5" i="10"/>
  <c r="P7" i="16" l="1"/>
  <c r="P6" i="16" s="1"/>
  <c r="P15" i="16" s="1"/>
  <c r="P3" i="10"/>
  <c r="P20" i="10" s="1"/>
  <c r="O11" i="8" l="1"/>
  <c r="O8" i="8"/>
  <c r="O12" i="8" l="1"/>
  <c r="P39" i="16" l="1"/>
  <c r="P21" i="10"/>
  <c r="P22" i="16"/>
  <c r="O13" i="8" l="1"/>
  <c r="C2" i="4" l="1"/>
  <c r="D2" i="4"/>
  <c r="E2" i="4"/>
  <c r="F2" i="4"/>
  <c r="H6" i="4"/>
  <c r="I6" i="4"/>
  <c r="J6" i="4"/>
  <c r="K6" i="4"/>
  <c r="L6" i="4"/>
  <c r="M6" i="4"/>
  <c r="N6" i="4"/>
  <c r="G6" i="4"/>
  <c r="H7" i="4"/>
  <c r="I7" i="4"/>
  <c r="J7" i="4"/>
  <c r="K7" i="4"/>
  <c r="L7" i="4"/>
  <c r="M7" i="4"/>
  <c r="N7" i="4"/>
  <c r="G7" i="4"/>
  <c r="N11" i="9" l="1"/>
  <c r="F10" i="10"/>
  <c r="E31" i="16" l="1"/>
  <c r="C31" i="16"/>
  <c r="D31" i="16"/>
  <c r="F31" i="16"/>
  <c r="G31" i="16"/>
  <c r="H31" i="16"/>
  <c r="I31" i="16"/>
  <c r="J31" i="16"/>
  <c r="K31" i="16"/>
  <c r="L31" i="16"/>
  <c r="M31" i="16"/>
  <c r="G16" i="10" l="1"/>
  <c r="G8" i="10"/>
  <c r="G5" i="10"/>
  <c r="G10" i="10"/>
  <c r="G21" i="16"/>
  <c r="G12" i="16"/>
  <c r="G10" i="16"/>
  <c r="G8" i="16"/>
  <c r="G2" i="16"/>
  <c r="G38" i="16"/>
  <c r="G27" i="16"/>
  <c r="G7" i="16" l="1"/>
  <c r="G6" i="16" s="1"/>
  <c r="G15" i="16" s="1"/>
  <c r="G3" i="10"/>
  <c r="G20" i="10" s="1"/>
  <c r="G21" i="10" s="1"/>
  <c r="G32" i="16"/>
  <c r="G39" i="16" s="1"/>
  <c r="F11" i="11" l="1"/>
  <c r="F8" i="11"/>
  <c r="G22" i="10"/>
  <c r="F18" i="11"/>
  <c r="F13" i="11"/>
  <c r="F3" i="11"/>
  <c r="F23" i="11" l="1"/>
  <c r="J18" i="11" l="1"/>
  <c r="J13" i="11"/>
  <c r="J3" i="11"/>
  <c r="J8" i="11"/>
  <c r="N10" i="9"/>
  <c r="N12" i="9" s="1"/>
  <c r="J23" i="11" l="1"/>
  <c r="N3" i="14" l="1"/>
  <c r="N17" i="14" s="1"/>
  <c r="N15" i="13" l="1"/>
  <c r="M10" i="4" l="1"/>
  <c r="L10" i="4"/>
  <c r="K10" i="4"/>
  <c r="J10" i="4"/>
  <c r="I10" i="4"/>
  <c r="H10" i="4"/>
  <c r="G10" i="4"/>
  <c r="M9" i="4"/>
  <c r="L9" i="4"/>
  <c r="K9" i="4"/>
  <c r="J9" i="4"/>
  <c r="I9" i="4"/>
  <c r="H9" i="4"/>
  <c r="G9" i="4"/>
  <c r="M8" i="4"/>
  <c r="L8" i="4"/>
  <c r="K8" i="4"/>
  <c r="J8" i="4"/>
  <c r="I8" i="4"/>
  <c r="H8" i="4"/>
  <c r="G8" i="4"/>
  <c r="M5" i="4"/>
  <c r="L5" i="4"/>
  <c r="K5" i="4"/>
  <c r="J5" i="4"/>
  <c r="I5" i="4"/>
  <c r="H5" i="4"/>
  <c r="G5" i="4"/>
  <c r="M4" i="4"/>
  <c r="L4" i="4"/>
  <c r="K4" i="4"/>
  <c r="J4" i="4"/>
  <c r="I4" i="4"/>
  <c r="H4" i="4"/>
  <c r="G4" i="4"/>
  <c r="M3" i="4"/>
  <c r="L3" i="4"/>
  <c r="K3" i="4"/>
  <c r="J3" i="4"/>
  <c r="I3" i="4"/>
  <c r="H3" i="4"/>
  <c r="G3" i="4"/>
  <c r="N5" i="4"/>
  <c r="N10" i="4"/>
  <c r="N9" i="4"/>
  <c r="N8" i="4"/>
  <c r="N4" i="4"/>
  <c r="N3" i="4"/>
  <c r="J2" i="4" l="1"/>
  <c r="G2" i="4"/>
  <c r="K2" i="4"/>
  <c r="H2" i="4"/>
  <c r="L2" i="4"/>
  <c r="N2" i="4"/>
  <c r="I2" i="4"/>
  <c r="M2" i="4"/>
  <c r="N12" i="15" l="1"/>
  <c r="N4" i="15"/>
  <c r="N6" i="15" s="1"/>
  <c r="N8" i="15"/>
  <c r="O38" i="16"/>
  <c r="O27" i="16"/>
  <c r="O32" i="16" s="1"/>
  <c r="O21" i="16"/>
  <c r="O18" i="16"/>
  <c r="O26" i="16" s="1"/>
  <c r="O35" i="16" s="1"/>
  <c r="O12" i="16"/>
  <c r="O10" i="16"/>
  <c r="O8" i="16"/>
  <c r="O2" i="16"/>
  <c r="O16" i="10"/>
  <c r="O10" i="10"/>
  <c r="O8" i="10"/>
  <c r="O5" i="10"/>
  <c r="N12" i="6"/>
  <c r="N9" i="6"/>
  <c r="N13" i="4"/>
  <c r="N22" i="4"/>
  <c r="N26" i="4"/>
  <c r="O3" i="10" l="1"/>
  <c r="O39" i="16"/>
  <c r="O7" i="16"/>
  <c r="O6" i="16" s="1"/>
  <c r="O15" i="16" s="1"/>
  <c r="O22" i="16" s="1"/>
  <c r="N41" i="4"/>
  <c r="N34" i="6"/>
  <c r="N32" i="6"/>
  <c r="N11" i="8"/>
  <c r="N8" i="8"/>
  <c r="N12" i="8" l="1"/>
  <c r="O20" i="10"/>
  <c r="O21" i="10" s="1"/>
  <c r="I3" i="11" l="1"/>
  <c r="E18" i="11"/>
  <c r="I18" i="11"/>
  <c r="I13" i="11"/>
  <c r="I8" i="11"/>
  <c r="E13" i="11"/>
  <c r="E8" i="11"/>
  <c r="E3" i="11"/>
  <c r="I23" i="11" l="1"/>
  <c r="I24" i="11" s="1"/>
  <c r="E23" i="11"/>
  <c r="E24" i="11" s="1"/>
  <c r="M12" i="15" l="1"/>
  <c r="M8" i="15"/>
  <c r="M4" i="15"/>
  <c r="M6" i="15" s="1"/>
  <c r="M26" i="4" l="1"/>
  <c r="M22" i="4"/>
  <c r="M13" i="4"/>
  <c r="M41" i="4"/>
  <c r="M10" i="9"/>
  <c r="M12" i="9" s="1"/>
  <c r="M12" i="6" l="1"/>
  <c r="M34" i="6"/>
  <c r="M32" i="6"/>
  <c r="M9" i="6"/>
  <c r="M11" i="8" l="1"/>
  <c r="M8" i="8"/>
  <c r="M12" i="8" l="1"/>
  <c r="M13" i="8" s="1"/>
  <c r="N16" i="10"/>
  <c r="N10" i="10"/>
  <c r="N8" i="10"/>
  <c r="N5" i="10"/>
  <c r="N3" i="10" l="1"/>
  <c r="N20" i="10" s="1"/>
  <c r="N21" i="10" l="1"/>
  <c r="M12" i="12" l="1"/>
  <c r="M15" i="13"/>
  <c r="D15" i="13"/>
  <c r="E15" i="13"/>
  <c r="F15" i="13"/>
  <c r="G15" i="13"/>
  <c r="H15" i="13"/>
  <c r="I15" i="13"/>
  <c r="J15" i="13"/>
  <c r="K15" i="13"/>
  <c r="L15" i="13"/>
  <c r="M3" i="14" l="1"/>
  <c r="M17" i="14" l="1"/>
  <c r="N38" i="16" l="1"/>
  <c r="N27" i="16"/>
  <c r="N32" i="16" s="1"/>
  <c r="N2" i="16"/>
  <c r="N8" i="16"/>
  <c r="N10" i="16"/>
  <c r="N12" i="16"/>
  <c r="N18" i="16"/>
  <c r="N26" i="16" s="1"/>
  <c r="N35" i="16" s="1"/>
  <c r="N21" i="16"/>
  <c r="D10" i="16"/>
  <c r="E10" i="16"/>
  <c r="F10" i="16"/>
  <c r="H10" i="16"/>
  <c r="I10" i="16"/>
  <c r="J10" i="16"/>
  <c r="K10" i="16"/>
  <c r="L10" i="16"/>
  <c r="M10" i="16"/>
  <c r="C10" i="16"/>
  <c r="N39" i="16" l="1"/>
  <c r="N7" i="16"/>
  <c r="N6" i="16" s="1"/>
  <c r="N15" i="16" s="1"/>
  <c r="N22" i="16" s="1"/>
  <c r="G37" i="8" l="1"/>
  <c r="G38" i="8"/>
  <c r="L26" i="4" l="1"/>
  <c r="L4" i="15" l="1"/>
  <c r="L6" i="15" s="1"/>
  <c r="L12" i="15"/>
  <c r="C35" i="16" l="1"/>
  <c r="M18" i="16"/>
  <c r="M26" i="16" s="1"/>
  <c r="M35" i="16" s="1"/>
  <c r="M12" i="16"/>
  <c r="M8" i="16"/>
  <c r="M7" i="16" l="1"/>
  <c r="M6" i="16" s="1"/>
  <c r="M38" i="16"/>
  <c r="M27" i="16"/>
  <c r="M21" i="16"/>
  <c r="M2" i="16"/>
  <c r="M15" i="16" l="1"/>
  <c r="M22" i="16" s="1"/>
  <c r="L3" i="14"/>
  <c r="L17" i="14" l="1"/>
  <c r="L32" i="6" l="1"/>
  <c r="K32" i="6"/>
  <c r="L36" i="6"/>
  <c r="L34" i="6" s="1"/>
  <c r="L9" i="6" l="1"/>
  <c r="K34" i="6" l="1"/>
  <c r="J34" i="6"/>
  <c r="I34" i="6"/>
  <c r="H34" i="6"/>
  <c r="G34" i="6"/>
  <c r="F34" i="6"/>
  <c r="E34" i="6"/>
  <c r="D34" i="6"/>
  <c r="C34" i="6"/>
  <c r="H3" i="11" l="1"/>
  <c r="H13" i="11"/>
  <c r="D3" i="11"/>
  <c r="D13" i="11"/>
  <c r="D18" i="11"/>
  <c r="D8" i="11"/>
  <c r="H8" i="11"/>
  <c r="H18" i="11"/>
  <c r="H23" i="11" l="1"/>
  <c r="D23" i="11"/>
  <c r="M10" i="10"/>
  <c r="M8" i="10"/>
  <c r="M5" i="10"/>
  <c r="L5" i="10"/>
  <c r="K5" i="10"/>
  <c r="J5" i="10"/>
  <c r="I5" i="10"/>
  <c r="H5" i="10"/>
  <c r="F5" i="10"/>
  <c r="E5" i="10"/>
  <c r="D24" i="11" l="1"/>
  <c r="H24" i="11"/>
  <c r="M16" i="10"/>
  <c r="L11" i="8"/>
  <c r="L8" i="8"/>
  <c r="M3" i="10"/>
  <c r="G18" i="11"/>
  <c r="C18" i="11"/>
  <c r="G13" i="11"/>
  <c r="C13" i="11"/>
  <c r="G8" i="11"/>
  <c r="C8" i="11"/>
  <c r="G3" i="11"/>
  <c r="C3" i="11"/>
  <c r="M20" i="10" l="1"/>
  <c r="M21" i="10" s="1"/>
  <c r="L12" i="8"/>
  <c r="L13" i="8" s="1"/>
  <c r="C23" i="11"/>
  <c r="C24" i="11" s="1"/>
  <c r="G23" i="11"/>
  <c r="G24" i="11" s="1"/>
  <c r="G10" i="7"/>
  <c r="L16" i="10" l="1"/>
  <c r="H16" i="10"/>
  <c r="F8" i="8" l="1"/>
  <c r="E8" i="8"/>
  <c r="D8" i="8"/>
  <c r="C8" i="8"/>
  <c r="K8" i="8"/>
  <c r="J8" i="8"/>
  <c r="I8" i="8"/>
  <c r="H8" i="8"/>
  <c r="G8" i="8"/>
  <c r="F11" i="8"/>
  <c r="E11" i="8"/>
  <c r="D11" i="8"/>
  <c r="C11" i="8"/>
  <c r="F17" i="10"/>
  <c r="F4" i="10"/>
  <c r="D12" i="8" l="1"/>
  <c r="D13" i="8" s="1"/>
  <c r="C12" i="8"/>
  <c r="C13" i="8" s="1"/>
  <c r="E12" i="8"/>
  <c r="E13" i="8" s="1"/>
  <c r="F12" i="8"/>
  <c r="F13" i="8" s="1"/>
  <c r="F20" i="10"/>
  <c r="F21" i="10" s="1"/>
  <c r="E4" i="10"/>
  <c r="F8" i="10"/>
  <c r="G11" i="8" l="1"/>
  <c r="G12" i="8" s="1"/>
  <c r="G13" i="8" s="1"/>
  <c r="I11" i="8"/>
  <c r="J11" i="8"/>
  <c r="K11" i="8"/>
  <c r="H11" i="8"/>
  <c r="H12" i="8" s="1"/>
  <c r="H13" i="8" s="1"/>
  <c r="J12" i="8" l="1"/>
  <c r="J13" i="8" s="1"/>
  <c r="I12" i="8"/>
  <c r="I13" i="8" s="1"/>
  <c r="K12" i="8"/>
  <c r="K13" i="8" s="1"/>
  <c r="H32" i="16" l="1"/>
  <c r="L38" i="16" l="1"/>
  <c r="K38" i="16"/>
  <c r="J38" i="16"/>
  <c r="I38" i="16"/>
  <c r="H38" i="16"/>
  <c r="H39" i="16" s="1"/>
  <c r="F38" i="16"/>
  <c r="E38" i="16"/>
  <c r="D38" i="16"/>
  <c r="C38" i="16"/>
  <c r="D21" i="16"/>
  <c r="E21" i="16"/>
  <c r="F21" i="16"/>
  <c r="H21" i="16"/>
  <c r="I21" i="16"/>
  <c r="J21" i="16"/>
  <c r="K21" i="16"/>
  <c r="L21" i="16"/>
  <c r="C21" i="16"/>
  <c r="D2" i="16" l="1"/>
  <c r="D8" i="16"/>
  <c r="D12" i="16"/>
  <c r="D7" i="16" l="1"/>
  <c r="D6" i="16" s="1"/>
  <c r="D15" i="16" s="1"/>
  <c r="D22" i="16" s="1"/>
  <c r="C27" i="16"/>
  <c r="D27" i="16"/>
  <c r="E27" i="16"/>
  <c r="C12" i="16"/>
  <c r="E12" i="16"/>
  <c r="F12" i="16"/>
  <c r="H12" i="16"/>
  <c r="I12" i="16"/>
  <c r="J12" i="16"/>
  <c r="K12" i="16"/>
  <c r="C8" i="16"/>
  <c r="E8" i="16"/>
  <c r="F8" i="16"/>
  <c r="H8" i="16"/>
  <c r="I8" i="16"/>
  <c r="J8" i="16"/>
  <c r="K8" i="16"/>
  <c r="C2" i="16"/>
  <c r="E2" i="16"/>
  <c r="H7" i="16" l="1"/>
  <c r="H6" i="16" s="1"/>
  <c r="F7" i="16"/>
  <c r="F6" i="16" s="1"/>
  <c r="C7" i="16"/>
  <c r="C6" i="16" s="1"/>
  <c r="C15" i="16" s="1"/>
  <c r="C22" i="16" s="1"/>
  <c r="E7" i="16"/>
  <c r="K7" i="16"/>
  <c r="K6" i="16" s="1"/>
  <c r="J7" i="16"/>
  <c r="J6" i="16" s="1"/>
  <c r="I7" i="16"/>
  <c r="I6" i="16" s="1"/>
  <c r="F2" i="16"/>
  <c r="H2" i="16"/>
  <c r="I2" i="16"/>
  <c r="J2" i="16"/>
  <c r="K2" i="16"/>
  <c r="H15" i="16" l="1"/>
  <c r="H22" i="16" s="1"/>
  <c r="K15" i="16"/>
  <c r="K22" i="16" s="1"/>
  <c r="J15" i="16"/>
  <c r="J22" i="16" s="1"/>
  <c r="I15" i="16"/>
  <c r="I22" i="16" s="1"/>
  <c r="F15" i="16"/>
  <c r="F22" i="16" s="1"/>
  <c r="I27" i="16"/>
  <c r="I32" i="16" s="1"/>
  <c r="I39" i="16" s="1"/>
  <c r="F27" i="16" l="1"/>
  <c r="F32" i="16" s="1"/>
  <c r="F39" i="16" s="1"/>
  <c r="E6" i="16"/>
  <c r="E15" i="16" s="1"/>
  <c r="E22" i="16" s="1"/>
  <c r="J27" i="16"/>
  <c r="J32" i="16" s="1"/>
  <c r="J39" i="16" s="1"/>
  <c r="K27" i="16"/>
  <c r="K32" i="16" s="1"/>
  <c r="K39" i="16" s="1"/>
  <c r="L27" i="16" l="1"/>
  <c r="L32" i="16" s="1"/>
  <c r="L39" i="16" s="1"/>
  <c r="L12" i="16"/>
  <c r="L8" i="16"/>
  <c r="L2" i="16"/>
  <c r="L7" i="16" l="1"/>
  <c r="L6" i="16" s="1"/>
  <c r="L15" i="16" s="1"/>
  <c r="L22" i="16" s="1"/>
  <c r="F10" i="7" l="1"/>
  <c r="E10" i="7"/>
  <c r="D10" i="7"/>
  <c r="C10" i="7"/>
  <c r="G41" i="4" l="1"/>
  <c r="L8" i="15" l="1"/>
  <c r="D12" i="15" l="1"/>
  <c r="E12" i="15"/>
  <c r="F12" i="15"/>
  <c r="G12" i="15"/>
  <c r="H12" i="15"/>
  <c r="I12" i="15"/>
  <c r="J12" i="15"/>
  <c r="K12" i="15"/>
  <c r="C12" i="15"/>
  <c r="D8" i="15"/>
  <c r="E8" i="15"/>
  <c r="F8" i="15"/>
  <c r="G8" i="15"/>
  <c r="H8" i="15"/>
  <c r="I8" i="15"/>
  <c r="J8" i="15"/>
  <c r="K8" i="15"/>
  <c r="C8" i="15"/>
  <c r="D4" i="15"/>
  <c r="D6" i="15" s="1"/>
  <c r="E4" i="15"/>
  <c r="E6" i="15" s="1"/>
  <c r="F4" i="15"/>
  <c r="F6" i="15" s="1"/>
  <c r="G4" i="15"/>
  <c r="G6" i="15" s="1"/>
  <c r="H4" i="15"/>
  <c r="H6" i="15" s="1"/>
  <c r="I4" i="15"/>
  <c r="I6" i="15" s="1"/>
  <c r="J4" i="15"/>
  <c r="J6" i="15" s="1"/>
  <c r="K4" i="15"/>
  <c r="K6" i="15" s="1"/>
  <c r="C4" i="15"/>
  <c r="C6" i="15" s="1"/>
  <c r="C32" i="6"/>
  <c r="D32" i="6"/>
  <c r="E32" i="6"/>
  <c r="F32" i="6"/>
  <c r="G32" i="6"/>
  <c r="H32" i="6"/>
  <c r="I32" i="6"/>
  <c r="J32" i="6"/>
  <c r="C17" i="10" l="1"/>
  <c r="C10" i="10"/>
  <c r="C5" i="10"/>
  <c r="C4" i="10" l="1"/>
  <c r="C20" i="10" s="1"/>
  <c r="C21" i="10" s="1"/>
  <c r="D17" i="10" l="1"/>
  <c r="D10" i="10"/>
  <c r="D5" i="10"/>
  <c r="D4" i="10" l="1"/>
  <c r="D20" i="10" s="1"/>
  <c r="D21" i="10" s="1"/>
  <c r="E17" i="10" l="1"/>
  <c r="E20" i="10" s="1"/>
  <c r="E21" i="10" s="1"/>
  <c r="E10" i="10"/>
  <c r="E8" i="10"/>
  <c r="H12" i="10" l="1"/>
  <c r="H8" i="10"/>
  <c r="H10" i="10" l="1"/>
  <c r="H3" i="10" s="1"/>
  <c r="H20" i="10" s="1"/>
  <c r="H21" i="10" s="1"/>
  <c r="I12" i="10"/>
  <c r="I16" i="10"/>
  <c r="I10" i="10"/>
  <c r="I8" i="10"/>
  <c r="I3" i="10" l="1"/>
  <c r="J12" i="10"/>
  <c r="I20" i="10" l="1"/>
  <c r="I21" i="10" s="1"/>
  <c r="J16" i="10"/>
  <c r="J10" i="10"/>
  <c r="J8" i="10"/>
  <c r="J3" i="10" l="1"/>
  <c r="J20" i="10" s="1"/>
  <c r="J21" i="10" l="1"/>
  <c r="C9" i="6"/>
  <c r="K9" i="6"/>
  <c r="J9" i="6"/>
  <c r="I9" i="6"/>
  <c r="H9" i="6"/>
  <c r="G9" i="6"/>
  <c r="F9" i="6"/>
  <c r="E9" i="6"/>
  <c r="D9" i="6"/>
  <c r="K3" i="14"/>
  <c r="J3" i="14"/>
  <c r="J17" i="14" s="1"/>
  <c r="I3" i="14"/>
  <c r="I17" i="14" s="1"/>
  <c r="H3" i="14"/>
  <c r="G3" i="14"/>
  <c r="G17" i="14" s="1"/>
  <c r="F3" i="14"/>
  <c r="E3" i="14"/>
  <c r="D3" i="14"/>
  <c r="D17" i="14" s="1"/>
  <c r="C3" i="14"/>
  <c r="C17" i="14" s="1"/>
  <c r="K16" i="10"/>
  <c r="K12" i="10"/>
  <c r="K10" i="10"/>
  <c r="K8" i="10"/>
  <c r="L12" i="10"/>
  <c r="L10" i="10"/>
  <c r="L8" i="10"/>
  <c r="K3" i="10" l="1"/>
  <c r="K20" i="10" s="1"/>
  <c r="K21" i="10" s="1"/>
  <c r="E17" i="14"/>
  <c r="F17" i="14"/>
  <c r="L3" i="10"/>
  <c r="L20" i="10" s="1"/>
  <c r="K17" i="14"/>
  <c r="H17" i="14"/>
  <c r="C15" i="13"/>
  <c r="L21" i="10" l="1"/>
  <c r="G12" i="12"/>
  <c r="K12" i="12"/>
  <c r="F10" i="9"/>
  <c r="F12" i="9" s="1"/>
  <c r="J3" i="9"/>
  <c r="J10" i="9" s="1"/>
  <c r="C10" i="9"/>
  <c r="C12" i="9" s="1"/>
  <c r="D10" i="9"/>
  <c r="D12" i="9" s="1"/>
  <c r="G10" i="9"/>
  <c r="H10" i="9"/>
  <c r="H12" i="9" s="1"/>
  <c r="I10" i="9"/>
  <c r="I12" i="9" s="1"/>
  <c r="K10" i="9"/>
  <c r="K12" i="9" s="1"/>
  <c r="J11" i="9"/>
  <c r="C13" i="4"/>
  <c r="D13" i="4"/>
  <c r="E13" i="4"/>
  <c r="F13" i="4"/>
  <c r="G13" i="4"/>
  <c r="H13" i="4"/>
  <c r="I13" i="4"/>
  <c r="J13" i="4"/>
  <c r="K13" i="4"/>
  <c r="L13" i="4"/>
  <c r="C22" i="4"/>
  <c r="D22" i="4"/>
  <c r="E22" i="4"/>
  <c r="F22" i="4"/>
  <c r="G22" i="4"/>
  <c r="H22" i="4"/>
  <c r="I22" i="4"/>
  <c r="J22" i="4"/>
  <c r="K22" i="4"/>
  <c r="L22" i="4"/>
  <c r="C26" i="4"/>
  <c r="D26" i="4"/>
  <c r="E26" i="4"/>
  <c r="F26" i="4"/>
  <c r="G26" i="4"/>
  <c r="H26" i="4"/>
  <c r="I26" i="4"/>
  <c r="J26" i="4"/>
  <c r="K26" i="4"/>
  <c r="H41" i="4"/>
  <c r="I41" i="4"/>
  <c r="J41" i="4"/>
  <c r="K41" i="4"/>
  <c r="L41" i="4"/>
  <c r="J12" i="9" l="1"/>
  <c r="F41" i="4"/>
  <c r="C41" i="4"/>
  <c r="D41" i="4"/>
  <c r="E41" i="4"/>
  <c r="E10" i="9"/>
  <c r="E12" i="9" s="1"/>
  <c r="L12" i="12" l="1"/>
  <c r="N13" i="8" l="1"/>
  <c r="J24" i="11" l="1"/>
  <c r="M32" i="16" l="1"/>
  <c r="M39" i="16" s="1"/>
  <c r="E32" i="16"/>
  <c r="E39" i="16" s="1"/>
  <c r="D32" i="16"/>
  <c r="D39" i="16" s="1"/>
  <c r="C32" i="16"/>
  <c r="C39" i="16" s="1"/>
  <c r="T31" i="5" l="1"/>
  <c r="T33" i="5" l="1"/>
  <c r="V41" i="5" l="1"/>
  <c r="V16" i="5"/>
  <c r="V33" i="5" s="1"/>
  <c r="V62" i="5" l="1"/>
  <c r="V66" i="5" s="1"/>
  <c r="V51" i="5"/>
  <c r="V7" i="4"/>
  <c r="V12" i="4" s="1"/>
  <c r="V4" i="4" l="1"/>
  <c r="V5" i="4"/>
  <c r="V2" i="4" l="1"/>
  <c r="V41" i="4" s="1"/>
  <c r="Y11" i="7" l="1"/>
  <c r="Y13" i="8"/>
</calcChain>
</file>

<file path=xl/comments1.xml><?xml version="1.0" encoding="utf-8"?>
<comments xmlns="http://schemas.openxmlformats.org/spreadsheetml/2006/main">
  <authors>
    <author>Stadler Dorota</author>
  </authors>
  <commentList>
    <comment ref="A28" authorId="0" guid="{70F51E69-0A81-401B-B7B6-4BF87440BBF7}"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<sst xmlns="http://schemas.openxmlformats.org/spreadsheetml/2006/main" count="1265" uniqueCount="753">
  <si>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</si>
  <si>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</si>
  <si>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</si>
  <si>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</si>
  <si>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</si>
  <si>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</si>
  <si>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</si>
  <si>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</si>
  <si>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</si>
  <si>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</si>
  <si>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</si>
  <si>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</si>
  <si>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</si>
  <si>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</si>
  <si>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</si>
  <si>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</si>
  <si>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</si>
  <si>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</si>
  <si>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</si>
  <si>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</si>
  <si>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</si>
  <si>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</si>
  <si>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</si>
  <si>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</si>
  <si>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</si>
  <si>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</si>
  <si>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</si>
  <si>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</si>
  <si>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</si>
  <si>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</si>
  <si>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</si>
  <si>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</si>
  <si>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</si>
  <si>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</si>
  <si>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</si>
  <si>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</si>
  <si>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</si>
  <si>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</si>
  <si>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</si>
  <si>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</si>
  <si>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</si>
  <si>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</si>
  <si>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</si>
  <si>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</si>
  <si>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</si>
  <si>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</si>
  <si>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</si>
  <si>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</si>
  <si>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</si>
  <si>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</si>
  <si>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</si>
  <si>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</si>
  <si>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</si>
  <si>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</si>
  <si>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</si>
  <si>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</si>
  <si>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</si>
  <si>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</si>
  <si>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</si>
  <si>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</si>
  <si>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</si>
  <si>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</si>
  <si>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</si>
  <si>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</si>
  <si>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</si>
  <si>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</si>
  <si>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</si>
  <si>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</si>
  <si>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</si>
  <si>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</si>
  <si>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</si>
  <si>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</si>
  <si>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</si>
  <si>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</si>
  <si>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</si>
  <si>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</si>
  <si>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</si>
  <si>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</si>
  <si>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</si>
  <si>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</si>
  <si>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</si>
  <si>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</si>
  <si>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</si>
  <si>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</si>
  <si>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</si>
  <si>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</si>
  <si>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</si>
  <si>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</si>
  <si>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</si>
  <si>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</si>
  <si>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</si>
  <si>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</si>
  <si>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</si>
  <si>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</si>
  <si>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</si>
  <si>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</si>
  <si>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</si>
  <si>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</si>
  <si>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</si>
  <si>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</si>
  <si>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</si>
  <si>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</si>
  <si>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</si>
  <si>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</si>
  <si>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</si>
  <si>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</si>
  <si>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</si>
  <si>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</si>
  <si>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</si>
  <si>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</si>
  <si>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</si>
  <si>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</si>
  <si>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</si>
  <si>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</si>
  <si>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</si>
  <si>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</si>
  <si>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</si>
  <si>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</si>
  <si>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</si>
  <si>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</si>
  <si>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</si>
  <si>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</si>
  <si>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</si>
  <si>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</si>
  <si>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</si>
  <si>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</si>
  <si>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</si>
  <si>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</si>
  <si>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</si>
  <si>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</si>
  <si>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</si>
  <si>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</si>
  <si>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</si>
  <si>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</si>
  <si>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</si>
  <si>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</si>
  <si>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</si>
  <si>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</si>
  <si>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</si>
  <si>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</si>
  <si>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</si>
  <si>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</si>
  <si>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</si>
  <si>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</si>
  <si>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</si>
  <si>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</si>
  <si>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</si>
  <si>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</si>
  <si>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</si>
  <si>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</si>
  <si>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</si>
  <si>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</si>
  <si>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</si>
  <si>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</si>
  <si>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</si>
  <si>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</si>
  <si>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</si>
  <si>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</si>
  <si>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</si>
  <si>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</si>
  <si>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</si>
  <si>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</si>
  <si>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</si>
  <si>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</si>
  <si>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</si>
  <si>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</si>
  <si>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</si>
  <si>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</si>
  <si>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</si>
  <si>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</si>
  <si>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</si>
  <si>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</si>
  <si>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</si>
  <si>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</si>
  <si>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</si>
  <si>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</si>
  <si>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</si>
  <si>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</si>
  <si>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</si>
  <si>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</si>
  <si>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</si>
  <si>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</si>
  <si>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</si>
  <si>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</si>
  <si>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</si>
  <si>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</si>
  <si>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</si>
  <si>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</si>
  <si>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</si>
  <si>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</si>
  <si>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</si>
  <si>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</si>
  <si>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</si>
  <si>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</si>
  <si>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</si>
  <si>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</si>
  <si>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</si>
  <si>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</si>
  <si>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</si>
  <si>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</si>
  <si>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</si>
  <si>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</si>
  <si>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</si>
  <si>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</si>
  <si>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</si>
  <si>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</si>
  <si>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</si>
  <si>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</si>
  <si>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</si>
  <si>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</si>
  <si>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</si>
  <si>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</si>
  <si>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</si>
  <si>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</si>
  <si>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</si>
  <si>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</si>
  <si>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</si>
  <si>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</si>
  <si>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</si>
  <si>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</si>
  <si>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</si>
  <si>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</si>
  <si>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</si>
  <si>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</si>
  <si>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</si>
  <si>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</si>
  <si>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</si>
  <si>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</si>
  <si>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</si>
  <si>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</si>
  <si>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</si>
  <si>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</si>
  <si>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</si>
  <si>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</si>
  <si>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</si>
  <si>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</si>
  <si>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</si>
  <si>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</si>
  <si>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</si>
  <si>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</si>
  <si>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</si>
  <si>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</si>
  <si>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</si>
  <si>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</si>
  <si>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</si>
  <si>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</si>
  <si>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</si>
  <si>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</si>
  <si>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</si>
  <si>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</si>
  <si>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</si>
  <si>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</si>
  <si>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</si>
  <si>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</si>
  <si>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</si>
  <si>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</si>
  <si>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</si>
  <si>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</si>
  <si>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</si>
  <si>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</si>
  <si>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</si>
  <si>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</si>
  <si>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</si>
  <si>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</si>
  <si>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</si>
  <si>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</si>
  <si>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</si>
  <si>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</si>
  <si>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</si>
  <si>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</si>
  <si>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</si>
  <si>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</si>
  <si>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</si>
  <si>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</si>
  <si>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</si>
  <si>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</si>
  <si>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</si>
  <si>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</si>
  <si>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</si>
  <si>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</si>
  <si>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</si>
  <si>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</si>
  <si>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</si>
  <si>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</si>
  <si>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</si>
  <si>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</si>
  <si>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</si>
  <si>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</si>
  <si>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</si>
  <si>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</si>
  <si>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</si>
  <si>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</si>
  <si>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</si>
  <si>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</si>
  <si>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</si>
  <si>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</si>
  <si>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</si>
  <si>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</si>
  <si>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</si>
  <si>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</si>
  <si>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</si>
  <si>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</si>
  <si>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</si>
  <si>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</si>
  <si>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</si>
  <si>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</si>
  <si>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</si>
  <si>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Koszyk 1</t>
  </si>
  <si>
    <t>Koszyk 2</t>
  </si>
  <si>
    <t>Koszyk 3</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</si>
  <si>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</si>
  <si>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</si>
  <si>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</si>
  <si>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</si>
  <si>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</si>
  <si>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</si>
  <si>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</si>
  <si>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</si>
  <si>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</si>
  <si>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</si>
  <si>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</si>
  <si>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</si>
  <si>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</si>
  <si>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</si>
  <si>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</si>
  <si>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</si>
  <si>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</si>
  <si>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</si>
  <si>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</si>
  <si>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</si>
  <si>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</si>
  <si>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</si>
  <si>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</si>
  <si>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</si>
  <si>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</si>
  <si>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</si>
  <si>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</si>
  <si>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</si>
  <si>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</si>
  <si>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</si>
  <si>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</si>
  <si>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</si>
  <si>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</si>
  <si>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</si>
  <si>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</si>
  <si>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</si>
  <si>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</si>
  <si>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</si>
  <si>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</si>
  <si>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</si>
  <si>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</si>
  <si>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</si>
  <si>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</si>
  <si>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</si>
  <si>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</si>
  <si>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</si>
  <si>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</si>
  <si>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</si>
  <si>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</si>
  <si>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</si>
  <si>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</si>
  <si>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</si>
  <si>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</si>
  <si>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</si>
  <si>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</si>
  <si>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</si>
  <si>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</si>
  <si>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</si>
  <si>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</si>
  <si>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</si>
  <si>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</si>
  <si>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</si>
  <si>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</si>
  <si>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</si>
  <si>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</si>
  <si>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</si>
  <si>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</si>
  <si>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</si>
  <si>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</si>
  <si>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</si>
  <si>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</si>
  <si>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</si>
  <si>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</si>
  <si>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</si>
  <si>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</si>
  <si>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</si>
  <si>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</si>
  <si>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</si>
  <si>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</si>
  <si>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</si>
  <si>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</si>
  <si>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</si>
  <si>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</si>
  <si>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</si>
  <si>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</si>
  <si>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</si>
  <si>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</si>
  <si>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</si>
  <si>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</si>
  <si>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</si>
  <si>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</si>
  <si>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</si>
  <si>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</si>
  <si>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</si>
  <si>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</si>
  <si>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</si>
  <si>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</si>
  <si>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</si>
  <si>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</si>
  <si>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</si>
  <si>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</si>
  <si>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</si>
  <si>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</si>
  <si>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</si>
  <si>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</si>
  <si>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</si>
  <si>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</si>
  <si>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</si>
  <si>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</si>
  <si>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</si>
  <si>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</si>
  <si>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</si>
  <si>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</si>
  <si>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</si>
  <si>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</si>
  <si>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</si>
  <si>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</si>
  <si>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6)</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</si>
  <si>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</si>
  <si>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</si>
  <si>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</si>
  <si>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</si>
  <si>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</si>
  <si>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</si>
  <si>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</si>
  <si>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</si>
  <si>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</si>
  <si>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</si>
  <si>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</si>
  <si>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</si>
  <si>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</si>
  <si>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</si>
  <si>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</si>
  <si>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</si>
  <si>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</si>
  <si>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</si>
  <si>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</si>
  <si>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</si>
  <si>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</si>
  <si>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</si>
  <si>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</si>
  <si>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</si>
  <si>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</si>
  <si>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</si>
  <si>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</si>
  <si>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</si>
  <si>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</si>
  <si>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</si>
  <si>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</si>
  <si>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</si>
  <si>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</si>
  <si>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</si>
  <si>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</si>
  <si>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</si>
  <si>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</si>
  <si>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</si>
  <si>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</si>
  <si>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</si>
  <si>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</si>
  <si>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</si>
  <si>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</si>
  <si>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</si>
  <si>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</si>
  <si>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</si>
  <si>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</si>
  <si>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</si>
  <si>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</si>
  <si>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</si>
  <si>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</si>
  <si>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</si>
  <si>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</si>
  <si>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</si>
  <si>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</si>
  <si>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</si>
  <si>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</si>
  <si>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</si>
  <si>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</si>
  <si>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</si>
  <si>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</si>
  <si>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</si>
  <si>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</si>
  <si>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</si>
  <si>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</si>
  <si>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</si>
  <si>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</si>
  <si>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</si>
  <si>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</si>
  <si>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</si>
  <si>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</si>
  <si>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</si>
  <si>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</si>
  <si>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</si>
  <si>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</si>
  <si>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</si>
  <si>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</si>
  <si>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</si>
  <si>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</si>
  <si>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</si>
  <si>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</si>
  <si>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</si>
  <si>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</si>
  <si>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</si>
  <si>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</si>
  <si>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</si>
  <si>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</si>
  <si>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</si>
  <si>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</si>
  <si>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</si>
  <si>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</si>
  <si>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</si>
  <si>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</si>
  <si>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</si>
  <si>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</si>
  <si>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</si>
  <si>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</si>
  <si>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</si>
  <si>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</si>
  <si>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</si>
  <si>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</si>
  <si>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</si>
  <si>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</si>
  <si>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</si>
  <si>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</si>
  <si>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</si>
  <si>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</si>
  <si>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</si>
  <si>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</si>
  <si>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</si>
  <si>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</si>
  <si>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</si>
  <si>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</si>
  <si>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</si>
  <si>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</si>
  <si>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</si>
  <si>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</si>
  <si>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</si>
  <si>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</si>
  <si>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</si>
  <si>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</si>
  <si>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</si>
  <si>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</si>
  <si>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</si>
  <si>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</si>
  <si>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</si>
  <si>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</si>
  <si>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</si>
  <si>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</si>
  <si>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</si>
  <si>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</si>
  <si>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</si>
  <si>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</si>
  <si>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</si>
  <si>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</si>
  <si>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</si>
  <si>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</si>
  <si>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</si>
  <si>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</si>
  <si>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</si>
  <si>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</si>
  <si>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</si>
  <si>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</si>
  <si>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</si>
  <si>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</si>
  <si>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</si>
  <si>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</si>
  <si>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</si>
  <si>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</si>
  <si>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</si>
  <si>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</si>
  <si>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</si>
  <si>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</si>
  <si>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</si>
  <si>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</si>
  <si>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</si>
  <si>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</si>
  <si>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</si>
  <si>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</si>
  <si>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</si>
  <si>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</si>
  <si>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</si>
  <si>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</si>
  <si>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</si>
  <si>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</si>
  <si>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</si>
  <si>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</si>
  <si>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</si>
  <si>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</si>
  <si>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</si>
  <si>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</si>
  <si>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</si>
  <si>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</si>
  <si>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</si>
  <si>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</si>
  <si>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</si>
  <si>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</si>
  <si>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</si>
  <si>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</si>
  <si>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</si>
  <si>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</si>
  <si>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</si>
  <si>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</si>
  <si>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</si>
  <si>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</si>
  <si>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</si>
  <si>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</si>
  <si>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</si>
  <si>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</si>
  <si>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</si>
  <si>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</si>
  <si>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</si>
  <si>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</si>
  <si>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</si>
  <si>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</si>
  <si>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</si>
  <si>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</si>
  <si>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</si>
  <si>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</si>
  <si>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</si>
  <si>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</si>
  <si>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</si>
  <si>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</si>
  <si>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</si>
  <si>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</si>
  <si>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</si>
  <si>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</si>
  <si>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</si>
  <si>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</si>
  <si>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</si>
  <si>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</si>
  <si>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</si>
  <si>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</si>
  <si>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</si>
  <si>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</si>
  <si>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</si>
  <si>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</si>
  <si>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</si>
  <si>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</si>
  <si>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</si>
  <si>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</si>
  <si>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</si>
  <si>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</si>
  <si>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</si>
  <si>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</si>
  <si>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</si>
  <si>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</si>
  <si>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</si>
  <si>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</si>
  <si>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</si>
  <si>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4Q 2021</t>
  </si>
  <si>
    <t xml:space="preserve"> - debt investment securities measured at amortised cost</t>
  </si>
  <si>
    <t>Equity attributable to owners of parent entity</t>
  </si>
  <si>
    <t>IV Q 2021</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</si>
  <si>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</si>
  <si>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</si>
  <si>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</si>
  <si>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</si>
  <si>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</si>
  <si>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</si>
  <si>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</si>
  <si>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</si>
  <si>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</si>
  <si>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</si>
  <si>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</si>
  <si>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</si>
  <si>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</si>
  <si>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</si>
  <si>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</si>
  <si>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</si>
  <si>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</si>
  <si>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</si>
  <si>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</si>
  <si>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</si>
  <si>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</si>
  <si>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</si>
  <si>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</si>
  <si>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</si>
  <si>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</si>
  <si>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</si>
  <si>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</si>
  <si>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</si>
  <si>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</si>
  <si>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</si>
  <si>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</si>
  <si>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</si>
  <si>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</si>
  <si>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</si>
  <si>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</si>
  <si>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Gains(losses) on derecognition of financial instruments measured at amortised cost</t>
  </si>
  <si>
    <t>2Q 2022</t>
  </si>
  <si>
    <t>II Q 2022</t>
  </si>
  <si>
    <t>Koszty ponoszone na rzecz systemu ochrony (IPS)</t>
  </si>
  <si>
    <t>Rozliczenie umów leasinowych</t>
  </si>
  <si>
    <t>Przychody z tytułu modyfikacji umów leasingu</t>
  </si>
  <si>
    <t>Costs for payment to the protection system (IPS)</t>
  </si>
  <si>
    <t xml:space="preserve">Przychody z tytułu otrzymanych odszkodowań od ubezpieczyciela </t>
  </si>
  <si>
    <t xml:space="preserve">
Income from claims received from the insurer</t>
  </si>
  <si>
    <t>III Q 2022</t>
  </si>
  <si>
    <t>3Q 2022</t>
  </si>
  <si>
    <t>Cost of payment to the Borrowers Support Fund</t>
  </si>
  <si>
    <t>Provisions for financial liabilities and guarantees granted</t>
  </si>
  <si>
    <t>4Q 2022</t>
  </si>
  <si>
    <t>IV Q 2022</t>
  </si>
  <si>
    <t>Należności od sektora budżetowego</t>
  </si>
  <si>
    <t>IVQ 2022</t>
  </si>
  <si>
    <t>Koszty ponoszone na rzecz Funduszu Wsparcia Kredytobiorców</t>
  </si>
  <si>
    <t>Q1-4 2020*</t>
  </si>
  <si>
    <t>Q1 2021**</t>
  </si>
  <si>
    <t>Q1-2 2021**</t>
  </si>
  <si>
    <t>Q1-3 2021**</t>
  </si>
  <si>
    <t>Q1-4 2021</t>
  </si>
  <si>
    <t>Q1 2022</t>
  </si>
  <si>
    <t>Q1-2 2022</t>
  </si>
  <si>
    <t>Q1-3 2022</t>
  </si>
  <si>
    <t>Q1-4 2022</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</si>
  <si>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</si>
  <si>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</si>
  <si>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</si>
  <si>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</si>
  <si>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</si>
  <si>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</si>
  <si>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</si>
  <si>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</si>
  <si>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</si>
  <si>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</si>
  <si>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</si>
  <si>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</si>
  <si>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</si>
  <si>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</si>
  <si>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</si>
  <si>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</si>
  <si>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t>
  </si>
  <si>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</si>
  <si>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</si>
  <si>
    <t>restated</t>
  </si>
  <si>
    <t>Q1 2023</t>
  </si>
  <si>
    <t>1Q 2023</t>
  </si>
  <si>
    <t>I Q 2023</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</si>
  <si>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Od I kwartału 2023 r. Santander Consumer Bank S.A. uwzględnia w tej kategorii klientów e-commerce.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</si>
  <si>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From Q1 2023, this category also includes e-commerce customers. </t>
  </si>
  <si>
    <t>Zysk należny akcjonariuszom jednostki dominującej za cztery kolejne kwartały do średniego stanu kapitałów (z końca poprzedniego roku i końca bieżącego okresu sprawozdawczego) z wyłączeniem udziałów niekontrolujących, wyniku roku bieżącego, rekomendowanej dywidendy i kapitału dywidendowego.</t>
  </si>
  <si>
    <t xml:space="preserve">Profit attributable to the parent’s shareholders (for four consecutive quarters) to average equity (as at the end of the preceding year and the end of the current reporting period), net of non-controlling interests, current period profit, recommended dividend and the dividend capital. </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</si>
  <si>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rekomendowaną dywidendę, kapitał dywidendowy, wartości niematerialne i prawne oraz wartość firmy.</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</si>
  <si>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recommended dividend, dividend capital, intangible assets and goodwill.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</si>
</sst>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8" formatCode="0.0%"/>
    <numFmt numFmtId="169" formatCode="_-* #,##0_-;\-* #,##0_-;_-* &quot;-&quot;??_-;_-@_-"/>
    <numFmt numFmtId="170" formatCode="_ * #,##0.00_ ;_ * \-#,##0.00_ ;_ * &quot;-&quot;??_ ;_ @_ "/>
    <numFmt numFmtId="171" formatCode="&quot;$&quot;#,##0_);[Red]\(&quot;$&quot;#,##0\)"/>
    <numFmt numFmtId="172" formatCode="_(&quot;$&quot;* #,##0.00_);_(&quot;$&quot;* \(#,##0.00\);_(&quot;$&quot;* &quot;-&quot;??_);_(@_)"/>
    <numFmt numFmtId="173" formatCode="_(* #,##0.0_);_(* \(#,##0.0\);_(* &quot;-&quot;??_);_(@_)"/>
    <numFmt numFmtId="174" formatCode="_-* #,##0.000\ _z_ł_-;\-* #,##0.000\ _z_ł_-;_-* &quot;-&quot;??\ _z_ł_-;_-@_-"/>
    <numFmt numFmtId="175" formatCode="_(&quot;$&quot;* #,##0_);_(&quot;$&quot;* \(#,##0\);_(&quot;$&quot;* &quot;-&quot;_);_(@_)"/>
    <numFmt numFmtId="176" formatCode="0.00000%"/>
    <numFmt numFmtId="177" formatCode="_([$€]* #,##0.00_);_([$€]* \(#,##0.00\);_([$€]* &quot;-&quot;??_);_(@_)"/>
    <numFmt numFmtId="178" formatCode="#,##0;[Red]\(#,##0\);[Blue]0"/>
    <numFmt numFmtId="179" formatCode="_(&quot;$&quot;\ * #,##0.00_);_(&quot;$&quot;\ * \(#,##0.00\);_(&quot;$&quot;\ * &quot;-&quot;??_);_(@_)"/>
    <numFmt numFmtId="180" formatCode="_-&quot;$&quot;* #,##0_-;\-&quot;$&quot;* #,##0_-;_-&quot;$&quot;* &quot;-&quot;_-;_-@_-"/>
    <numFmt numFmtId="181" formatCode="_-&quot;$&quot;* #,##0.00_-;\-&quot;$&quot;* #,##0.00_-;_-&quot;$&quot;* &quot;-&quot;??_-;_-@_-"/>
    <numFmt numFmtId="182" formatCode="#,##0.00;[Red]\(#,##0.00\)"/>
    <numFmt numFmtId="183" formatCode="0.00%;[Red]\(0.00\)%"/>
    <numFmt numFmtId="184" formatCode="_-* #,##0.00\ [$€-1]_-;\-* #,##0.00\ [$€-1]_-;_-* &quot;-&quot;??\ [$€-1]_-"/>
    <numFmt numFmtId="185" formatCode="#,##0_ ;[Red]\-#,##0\ "/>
    <numFmt numFmtId="186" formatCode="_-&quot;$&quot;\ * #,##0.00_-;\-&quot;$&quot;\ * #,##0.00_-;_-&quot;$&quot;\ * &quot;-&quot;??_-;_-@_-"/>
    <numFmt numFmtId="187" formatCode="0.00000000_);\(0.00000000\)"/>
    <numFmt numFmtId="188" formatCode="mmmmm\ yyyy"/>
  </numFmts>
  <fonts count="213">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sz val="11"/>
      <color rgb="FFFF0000"/>
      <name val="Calibri"/>
      <family val="2"/>
      <charset val="238"/>
      <scheme val="minor"/>
    </font>
    <font>
      <sz val="9"/>
      <name val="Open Sans"/>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i/>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rgb="FFFF0000"/>
      <name val="Open Sans"/>
      <family val="2"/>
      <charset val="238"/>
    </font>
    <font>
      <b/>
      <sz val="8"/>
      <color rgb="FFCC0000"/>
      <name val="Open Sans"/>
      <family val="2"/>
      <charset val="238"/>
    </font>
    <font>
      <b/>
      <sz val="8"/>
      <color rgb="FFFF0000"/>
      <name val="Open Sans"/>
      <family val="2"/>
      <charset val="238"/>
    </font>
    <font>
      <sz val="11"/>
      <color theme="0" tint="-4.9989318521683403E-2"/>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11"/>
      <color theme="0"/>
      <name val="Calibri"/>
      <family val="2"/>
      <charset val="238"/>
      <scheme val="minor"/>
    </font>
    <font>
      <sz val="8"/>
      <color theme="1"/>
      <name val="Calibri"/>
      <family val="2"/>
      <charset val="238"/>
      <scheme val="minor"/>
    </font>
    <font>
      <i/>
      <sz val="6"/>
      <color theme="1"/>
      <name val="Santander Text"/>
      <family val="2"/>
      <charset val="238"/>
    </font>
    <font>
      <sz val="11"/>
      <color rgb="FFC00000"/>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8">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style="thin">
        <color rgb="FFEC0000"/>
      </top>
      <bottom style="medium">
        <color rgb="FFC00000"/>
      </bottom>
      <diagonal/>
    </border>
    <border>
      <left style="thin">
        <color indexed="9"/>
      </left>
      <right style="thin">
        <color indexed="9"/>
      </right>
      <top style="dotted">
        <color rgb="FF6F7779"/>
      </top>
      <bottom style="thin">
        <color rgb="FFFF0000"/>
      </bottom>
      <diagonal/>
    </border>
    <border>
      <left style="thin">
        <color indexed="9"/>
      </left>
      <right/>
      <top style="dotted">
        <color rgb="FF6F7779"/>
      </top>
      <bottom style="thin">
        <color rgb="FFFF0000"/>
      </bottom>
      <diagonal/>
    </border>
  </borders>
  <cellStyleXfs count="31769">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9" fillId="0" borderId="0"/>
    <xf numFmtId="0" fontId="50" fillId="0" borderId="0"/>
    <xf numFmtId="0" fontId="3" fillId="0" borderId="0"/>
    <xf numFmtId="0" fontId="3" fillId="0" borderId="0"/>
    <xf numFmtId="9" fontId="50" fillId="0" borderId="0" applyFont="0" applyFill="0" applyBorder="0" applyAlignment="0" applyProtection="0"/>
    <xf numFmtId="44" fontId="50"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26" fillId="0" borderId="0" applyNumberFormat="0" applyFont="0" applyFill="0" applyBorder="0" applyAlignment="0" applyProtection="0"/>
    <xf numFmtId="0" fontId="3" fillId="0" borderId="0" applyNumberFormat="0" applyFont="0" applyFill="0" applyBorder="0" applyAlignment="0" applyProtection="0"/>
    <xf numFmtId="0" fontId="126" fillId="0" borderId="0" applyNumberFormat="0" applyFont="0" applyFill="0" applyBorder="0" applyAlignment="0" applyProtection="0"/>
    <xf numFmtId="0" fontId="4" fillId="0" borderId="0" applyNumberFormat="0" applyFont="0" applyFill="0" applyBorder="0" applyAlignment="0" applyProtection="0"/>
    <xf numFmtId="0" fontId="164" fillId="0" borderId="0" applyNumberFormat="0" applyFont="0" applyFill="0" applyBorder="0" applyAlignment="0" applyProtection="0"/>
    <xf numFmtId="0" fontId="3" fillId="0" borderId="0" applyNumberFormat="0" applyFont="0" applyFill="0" applyBorder="0" applyAlignment="0" applyProtection="0"/>
    <xf numFmtId="0" fontId="126" fillId="0" borderId="0" applyNumberFormat="0" applyFont="0" applyFill="0" applyBorder="0" applyAlignment="0" applyProtection="0"/>
    <xf numFmtId="0" fontId="4" fillId="0" borderId="0" applyNumberFormat="0" applyFont="0" applyFill="0" applyBorder="0" applyAlignment="0" applyProtection="0"/>
    <xf numFmtId="0" fontId="165" fillId="0" borderId="0" applyNumberFormat="0" applyFont="0" applyFill="0" applyBorder="0" applyAlignment="0" applyProtection="0"/>
    <xf numFmtId="0" fontId="164"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65" fillId="0" borderId="0" applyNumberFormat="0" applyFont="0" applyFill="0" applyBorder="0" applyAlignment="0" applyProtection="0"/>
    <xf numFmtId="170"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6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1" fontId="127"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65" fillId="0" borderId="0"/>
    <xf numFmtId="0" fontId="4" fillId="0" borderId="0"/>
    <xf numFmtId="0" fontId="165" fillId="0" borderId="0"/>
    <xf numFmtId="0" fontId="5" fillId="0" borderId="0"/>
    <xf numFmtId="0" fontId="4" fillId="0" borderId="0"/>
    <xf numFmtId="0" fontId="4" fillId="0" borderId="0"/>
    <xf numFmtId="0" fontId="4" fillId="0" borderId="0"/>
    <xf numFmtId="0" fontId="3" fillId="0" borderId="0"/>
    <xf numFmtId="0" fontId="128" fillId="0" borderId="0"/>
    <xf numFmtId="0" fontId="128" fillId="0" borderId="0"/>
    <xf numFmtId="0" fontId="128" fillId="0" borderId="0"/>
    <xf numFmtId="0" fontId="3" fillId="0" borderId="0"/>
    <xf numFmtId="0" fontId="128" fillId="0" borderId="0"/>
    <xf numFmtId="0" fontId="128" fillId="0" borderId="0"/>
    <xf numFmtId="0" fontId="4" fillId="0" borderId="0"/>
    <xf numFmtId="0" fontId="128"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5"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29" fillId="0" borderId="0" applyFont="0" applyFill="0"/>
    <xf numFmtId="0" fontId="128" fillId="0" borderId="0"/>
    <xf numFmtId="0" fontId="128" fillId="0" borderId="0"/>
    <xf numFmtId="0" fontId="128" fillId="0" borderId="0"/>
    <xf numFmtId="0" fontId="3" fillId="0" borderId="0"/>
    <xf numFmtId="0" fontId="128" fillId="0" borderId="0"/>
    <xf numFmtId="0" fontId="128" fillId="0" borderId="0"/>
    <xf numFmtId="0" fontId="2" fillId="2" borderId="0" applyNumberFormat="0" applyBorder="0" applyAlignment="0" applyProtection="0"/>
    <xf numFmtId="0" fontId="130"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30"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30" fillId="6"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130"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30"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30" fillId="15" borderId="0" applyNumberFormat="0" applyBorder="0" applyAlignment="0" applyProtection="0"/>
    <xf numFmtId="0" fontId="2" fillId="15"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0" fillId="3" borderId="0" applyNumberFormat="0" applyBorder="0" applyAlignment="0" applyProtection="0"/>
    <xf numFmtId="0" fontId="130" fillId="5" borderId="0" applyNumberFormat="0" applyBorder="0" applyAlignment="0" applyProtection="0"/>
    <xf numFmtId="0" fontId="130" fillId="16" borderId="0" applyNumberFormat="0" applyBorder="0" applyAlignment="0" applyProtection="0"/>
    <xf numFmtId="0" fontId="130" fillId="15" borderId="0" applyNumberFormat="0" applyBorder="0" applyAlignment="0" applyProtection="0"/>
    <xf numFmtId="0" fontId="130" fillId="14" borderId="0" applyNumberFormat="0" applyBorder="0" applyAlignment="0" applyProtection="0"/>
    <xf numFmtId="0" fontId="130" fillId="16" borderId="0" applyNumberFormat="0" applyBorder="0" applyAlignment="0" applyProtection="0"/>
    <xf numFmtId="0" fontId="2" fillId="3" borderId="0" applyNumberFormat="0" applyBorder="0" applyAlignment="0" applyProtection="0"/>
    <xf numFmtId="0" fontId="130"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30" fillId="5" borderId="0" applyNumberFormat="0" applyBorder="0" applyAlignment="0" applyProtection="0"/>
    <xf numFmtId="0" fontId="2" fillId="5" borderId="0" applyNumberFormat="0" applyBorder="0" applyAlignment="0" applyProtection="0"/>
    <xf numFmtId="0" fontId="2" fillId="17" borderId="0" applyNumberFormat="0" applyBorder="0" applyAlignment="0" applyProtection="0"/>
    <xf numFmtId="0" fontId="130" fillId="17" borderId="0" applyNumberFormat="0" applyBorder="0" applyAlignment="0" applyProtection="0"/>
    <xf numFmtId="0" fontId="2" fillId="17" borderId="0" applyNumberFormat="0" applyBorder="0" applyAlignment="0" applyProtection="0"/>
    <xf numFmtId="0" fontId="2" fillId="13" borderId="0" applyNumberFormat="0" applyBorder="0" applyAlignment="0" applyProtection="0"/>
    <xf numFmtId="0" fontId="130" fillId="13"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130" fillId="3" borderId="0" applyNumberFormat="0" applyBorder="0" applyAlignment="0" applyProtection="0"/>
    <xf numFmtId="0" fontId="2" fillId="3" borderId="0" applyNumberFormat="0" applyBorder="0" applyAlignment="0" applyProtection="0"/>
    <xf numFmtId="0" fontId="2" fillId="18" borderId="0" applyNumberFormat="0" applyBorder="0" applyAlignment="0" applyProtection="0"/>
    <xf numFmtId="0" fontId="130" fillId="18" borderId="0" applyNumberFormat="0" applyBorder="0" applyAlignment="0" applyProtection="0"/>
    <xf numFmtId="0" fontId="2" fillId="1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0" fillId="14" borderId="0" applyNumberFormat="0" applyBorder="0" applyAlignment="0" applyProtection="0"/>
    <xf numFmtId="0" fontId="130" fillId="5" borderId="0" applyNumberFormat="0" applyBorder="0" applyAlignment="0" applyProtection="0"/>
    <xf numFmtId="0" fontId="130" fillId="8" borderId="0" applyNumberFormat="0" applyBorder="0" applyAlignment="0" applyProtection="0"/>
    <xf numFmtId="0" fontId="130" fillId="4" borderId="0" applyNumberFormat="0" applyBorder="0" applyAlignment="0" applyProtection="0"/>
    <xf numFmtId="0" fontId="130" fillId="14" borderId="0" applyNumberFormat="0" applyBorder="0" applyAlignment="0" applyProtection="0"/>
    <xf numFmtId="0" fontId="130" fillId="16" borderId="0" applyNumberFormat="0" applyBorder="0" applyAlignment="0" applyProtection="0"/>
    <xf numFmtId="0" fontId="122" fillId="19" borderId="0" applyNumberFormat="0" applyBorder="0" applyAlignment="0" applyProtection="0"/>
    <xf numFmtId="0" fontId="131" fillId="19" borderId="0" applyNumberFormat="0" applyBorder="0" applyAlignment="0" applyProtection="0"/>
    <xf numFmtId="0" fontId="122" fillId="5" borderId="0" applyNumberFormat="0" applyBorder="0" applyAlignment="0" applyProtection="0"/>
    <xf numFmtId="0" fontId="131" fillId="5" borderId="0" applyNumberFormat="0" applyBorder="0" applyAlignment="0" applyProtection="0"/>
    <xf numFmtId="0" fontId="122" fillId="17" borderId="0" applyNumberFormat="0" applyBorder="0" applyAlignment="0" applyProtection="0"/>
    <xf numFmtId="0" fontId="131" fillId="17" borderId="0" applyNumberFormat="0" applyBorder="0" applyAlignment="0" applyProtection="0"/>
    <xf numFmtId="0" fontId="122" fillId="20" borderId="0" applyNumberFormat="0" applyBorder="0" applyAlignment="0" applyProtection="0"/>
    <xf numFmtId="0" fontId="131" fillId="20" borderId="0" applyNumberFormat="0" applyBorder="0" applyAlignment="0" applyProtection="0"/>
    <xf numFmtId="0" fontId="122" fillId="21" borderId="0" applyNumberFormat="0" applyBorder="0" applyAlignment="0" applyProtection="0"/>
    <xf numFmtId="0" fontId="131" fillId="21" borderId="0" applyNumberFormat="0" applyBorder="0" applyAlignment="0" applyProtection="0"/>
    <xf numFmtId="0" fontId="122" fillId="22" borderId="0" applyNumberFormat="0" applyBorder="0" applyAlignment="0" applyProtection="0"/>
    <xf numFmtId="0" fontId="131" fillId="22" borderId="0" applyNumberFormat="0" applyBorder="0" applyAlignment="0" applyProtection="0"/>
    <xf numFmtId="0" fontId="166" fillId="19" borderId="0" applyNumberFormat="0" applyBorder="0" applyAlignment="0" applyProtection="0"/>
    <xf numFmtId="0" fontId="166" fillId="5" borderId="0" applyNumberFormat="0" applyBorder="0" applyAlignment="0" applyProtection="0"/>
    <xf numFmtId="0" fontId="166" fillId="17" borderId="0" applyNumberFormat="0" applyBorder="0" applyAlignment="0" applyProtection="0"/>
    <xf numFmtId="0" fontId="166" fillId="20" borderId="0" applyNumberFormat="0" applyBorder="0" applyAlignment="0" applyProtection="0"/>
    <xf numFmtId="0" fontId="166" fillId="21" borderId="0" applyNumberFormat="0" applyBorder="0" applyAlignment="0" applyProtection="0"/>
    <xf numFmtId="0" fontId="166" fillId="22" borderId="0" applyNumberFormat="0" applyBorder="0" applyAlignment="0" applyProtection="0"/>
    <xf numFmtId="0" fontId="131" fillId="14" borderId="0" applyNumberFormat="0" applyBorder="0" applyAlignment="0" applyProtection="0"/>
    <xf numFmtId="0" fontId="131" fillId="23" borderId="0" applyNumberFormat="0" applyBorder="0" applyAlignment="0" applyProtection="0"/>
    <xf numFmtId="0" fontId="131" fillId="18" borderId="0" applyNumberFormat="0" applyBorder="0" applyAlignment="0" applyProtection="0"/>
    <xf numFmtId="0" fontId="131" fillId="4" borderId="0" applyNumberFormat="0" applyBorder="0" applyAlignment="0" applyProtection="0"/>
    <xf numFmtId="0" fontId="131" fillId="14" borderId="0" applyNumberFormat="0" applyBorder="0" applyAlignment="0" applyProtection="0"/>
    <xf numFmtId="0" fontId="131" fillId="5" borderId="0" applyNumberFormat="0" applyBorder="0" applyAlignment="0" applyProtection="0"/>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2" fillId="0" borderId="0">
      <alignment vertical="center"/>
    </xf>
    <xf numFmtId="0" fontId="133" fillId="24" borderId="44">
      <alignment vertical="center"/>
    </xf>
    <xf numFmtId="0" fontId="122" fillId="25" borderId="0" applyNumberFormat="0" applyBorder="0" applyAlignment="0" applyProtection="0"/>
    <xf numFmtId="0" fontId="131" fillId="25" borderId="0" applyNumberFormat="0" applyBorder="0" applyAlignment="0" applyProtection="0"/>
    <xf numFmtId="0" fontId="122" fillId="26" borderId="0" applyNumberFormat="0" applyBorder="0" applyAlignment="0" applyProtection="0"/>
    <xf numFmtId="0" fontId="131" fillId="26" borderId="0" applyNumberFormat="0" applyBorder="0" applyAlignment="0" applyProtection="0"/>
    <xf numFmtId="0" fontId="122" fillId="27" borderId="0" applyNumberFormat="0" applyBorder="0" applyAlignment="0" applyProtection="0"/>
    <xf numFmtId="0" fontId="131" fillId="27" borderId="0" applyNumberFormat="0" applyBorder="0" applyAlignment="0" applyProtection="0"/>
    <xf numFmtId="0" fontId="122" fillId="20" borderId="0" applyNumberFormat="0" applyBorder="0" applyAlignment="0" applyProtection="0"/>
    <xf numFmtId="0" fontId="131" fillId="20" borderId="0" applyNumberFormat="0" applyBorder="0" applyAlignment="0" applyProtection="0"/>
    <xf numFmtId="0" fontId="122" fillId="21" borderId="0" applyNumberFormat="0" applyBorder="0" applyAlignment="0" applyProtection="0"/>
    <xf numFmtId="0" fontId="131" fillId="21" borderId="0" applyNumberFormat="0" applyBorder="0" applyAlignment="0" applyProtection="0"/>
    <xf numFmtId="0" fontId="122" fillId="23" borderId="0" applyNumberFormat="0" applyBorder="0" applyAlignment="0" applyProtection="0"/>
    <xf numFmtId="0" fontId="131" fillId="23" borderId="0" applyNumberFormat="0" applyBorder="0" applyAlignment="0" applyProtection="0"/>
    <xf numFmtId="0" fontId="166" fillId="25" borderId="0" applyNumberFormat="0" applyBorder="0" applyAlignment="0" applyProtection="0"/>
    <xf numFmtId="0" fontId="166" fillId="26" borderId="0" applyNumberFormat="0" applyBorder="0" applyAlignment="0" applyProtection="0"/>
    <xf numFmtId="0" fontId="166" fillId="27" borderId="0" applyNumberFormat="0" applyBorder="0" applyAlignment="0" applyProtection="0"/>
    <xf numFmtId="0" fontId="166" fillId="20" borderId="0" applyNumberFormat="0" applyBorder="0" applyAlignment="0" applyProtection="0"/>
    <xf numFmtId="2" fontId="166" fillId="20" borderId="0" applyNumberFormat="0" applyBorder="0" applyAlignment="0" applyProtection="0"/>
    <xf numFmtId="0" fontId="166" fillId="21" borderId="0" applyNumberFormat="0" applyBorder="0" applyAlignment="0" applyProtection="0"/>
    <xf numFmtId="0" fontId="166" fillId="23" borderId="0" applyNumberFormat="0" applyBorder="0" applyAlignment="0" applyProtection="0"/>
    <xf numFmtId="172" fontId="3" fillId="0" borderId="0" applyFont="0" applyFill="0" applyBorder="0" applyAlignment="0" applyProtection="0"/>
    <xf numFmtId="0" fontId="112" fillId="4" borderId="0" applyNumberFormat="0" applyBorder="0" applyAlignment="0" applyProtection="0"/>
    <xf numFmtId="0" fontId="153" fillId="4" borderId="0" applyNumberFormat="0" applyBorder="0" applyAlignment="0" applyProtection="0"/>
    <xf numFmtId="0" fontId="3" fillId="0" borderId="0"/>
    <xf numFmtId="0" fontId="134" fillId="14" borderId="0" applyNumberFormat="0" applyBorder="0" applyAlignment="0" applyProtection="0"/>
    <xf numFmtId="172" fontId="128" fillId="0" borderId="0" applyFont="0" applyFill="0" applyBorder="0" applyAlignment="0" applyProtection="0"/>
    <xf numFmtId="173" fontId="135" fillId="0" borderId="0" applyFill="0" applyBorder="0" applyAlignment="0"/>
    <xf numFmtId="0" fontId="135" fillId="0" borderId="0" applyFill="0" applyBorder="0" applyAlignment="0"/>
    <xf numFmtId="0" fontId="116" fillId="28" borderId="45" applyNumberFormat="0" applyAlignment="0" applyProtection="0"/>
    <xf numFmtId="0" fontId="116" fillId="28" borderId="45" applyNumberFormat="0" applyAlignment="0" applyProtection="0"/>
    <xf numFmtId="0" fontId="167" fillId="28" borderId="45" applyNumberFormat="0" applyAlignment="0" applyProtection="0"/>
    <xf numFmtId="0" fontId="167" fillId="28" borderId="45" applyNumberFormat="0" applyAlignment="0" applyProtection="0"/>
    <xf numFmtId="0" fontId="116" fillId="28" borderId="45" applyNumberFormat="0" applyAlignment="0" applyProtection="0"/>
    <xf numFmtId="0" fontId="116" fillId="28" borderId="45" applyNumberFormat="0" applyAlignment="0" applyProtection="0"/>
    <xf numFmtId="0" fontId="116" fillId="28" borderId="45" applyNumberFormat="0" applyAlignment="0" applyProtection="0"/>
    <xf numFmtId="0" fontId="116" fillId="28" borderId="45" applyNumberFormat="0" applyAlignment="0" applyProtection="0"/>
    <xf numFmtId="0" fontId="136" fillId="29" borderId="45" applyNumberFormat="0" applyAlignment="0" applyProtection="0"/>
    <xf numFmtId="0" fontId="127" fillId="0" borderId="0"/>
    <xf numFmtId="0" fontId="137" fillId="30" borderId="46" applyNumberFormat="0" applyAlignment="0" applyProtection="0"/>
    <xf numFmtId="0" fontId="138" fillId="0" borderId="47" applyNumberFormat="0" applyFill="0" applyAlignment="0" applyProtection="0"/>
    <xf numFmtId="0" fontId="118" fillId="30" borderId="46" applyNumberFormat="0" applyAlignment="0" applyProtection="0"/>
    <xf numFmtId="0" fontId="137" fillId="30" borderId="46" applyNumberFormat="0" applyAlignment="0" applyProtection="0"/>
    <xf numFmtId="0" fontId="137" fillId="30" borderId="46" applyNumberFormat="0" applyAlignment="0" applyProtection="0"/>
    <xf numFmtId="0" fontId="137" fillId="30" borderId="46" applyNumberFormat="0" applyAlignment="0" applyProtection="0"/>
    <xf numFmtId="0" fontId="137" fillId="30" borderId="46" applyNumberFormat="0" applyAlignment="0" applyProtection="0"/>
    <xf numFmtId="0" fontId="137" fillId="30" borderId="46" applyNumberFormat="0" applyAlignment="0" applyProtection="0"/>
    <xf numFmtId="0" fontId="118" fillId="30" borderId="46" applyNumberFormat="0" applyAlignment="0" applyProtection="0"/>
    <xf numFmtId="0" fontId="118" fillId="30" borderId="46" applyNumberFormat="0" applyAlignment="0" applyProtection="0"/>
    <xf numFmtId="0" fontId="118" fillId="30" borderId="46" applyNumberFormat="0" applyAlignment="0" applyProtection="0"/>
    <xf numFmtId="0" fontId="118" fillId="30" borderId="46" applyNumberFormat="0" applyAlignment="0" applyProtection="0"/>
    <xf numFmtId="174" fontId="4" fillId="0" borderId="0" applyFont="0" applyFill="0" applyBorder="0" applyAlignment="0" applyProtection="0"/>
    <xf numFmtId="0" fontId="4"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38" fontId="127"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38" fontId="127" fillId="0" borderId="0" applyFont="0" applyFill="0" applyBorder="0" applyAlignment="0" applyProtection="0"/>
    <xf numFmtId="174" fontId="4" fillId="0" borderId="0" applyFont="0" applyFill="0" applyBorder="0" applyAlignment="0" applyProtection="0"/>
    <xf numFmtId="164" fontId="128" fillId="0" borderId="0" applyFont="0" applyFill="0" applyBorder="0" applyAlignment="0" applyProtection="0"/>
    <xf numFmtId="164" fontId="128" fillId="0" borderId="0" applyFont="0" applyFill="0" applyBorder="0" applyAlignment="0" applyProtection="0"/>
    <xf numFmtId="164" fontId="130" fillId="0" borderId="0" applyFont="0" applyFill="0" applyBorder="0" applyAlignment="0" applyProtection="0"/>
    <xf numFmtId="0" fontId="139" fillId="0" borderId="0"/>
    <xf numFmtId="0" fontId="135" fillId="0" borderId="0"/>
    <xf numFmtId="0" fontId="139" fillId="0" borderId="0"/>
    <xf numFmtId="0" fontId="135" fillId="0" borderId="0"/>
    <xf numFmtId="6" fontId="4" fillId="0" borderId="0" applyFont="0" applyFill="0" applyBorder="0" applyAlignment="0" applyProtection="0"/>
    <xf numFmtId="6" fontId="4"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0" fontId="168" fillId="15" borderId="45" applyNumberFormat="0" applyAlignment="0" applyProtection="0"/>
    <xf numFmtId="0" fontId="168" fillId="15" borderId="45" applyNumberFormat="0" applyAlignment="0" applyProtection="0"/>
    <xf numFmtId="0" fontId="168" fillId="15" borderId="45" applyNumberFormat="0" applyAlignment="0" applyProtection="0"/>
    <xf numFmtId="0" fontId="168" fillId="15" borderId="45" applyNumberFormat="0" applyAlignment="0" applyProtection="0"/>
    <xf numFmtId="0" fontId="169" fillId="28" borderId="48" applyNumberFormat="0" applyAlignment="0" applyProtection="0"/>
    <xf numFmtId="0" fontId="169" fillId="28" borderId="48" applyNumberFormat="0" applyAlignment="0" applyProtection="0"/>
    <xf numFmtId="0" fontId="169" fillId="28" borderId="48" applyNumberFormat="0" applyAlignment="0" applyProtection="0"/>
    <xf numFmtId="0" fontId="169" fillId="28" borderId="48" applyNumberFormat="0" applyAlignment="0" applyProtection="0"/>
    <xf numFmtId="0" fontId="140" fillId="0" borderId="0">
      <protection locked="0"/>
    </xf>
    <xf numFmtId="175" fontId="3" fillId="0" borderId="0" applyFont="0" applyFill="0" applyBorder="0" applyAlignment="0" applyProtection="0"/>
    <xf numFmtId="0" fontId="170"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5"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4" fillId="0" borderId="0" applyFont="0" applyFill="0" applyBorder="0" applyAlignment="0" applyProtection="0"/>
    <xf numFmtId="0" fontId="141" fillId="0" borderId="0">
      <protection locked="0"/>
    </xf>
    <xf numFmtId="0" fontId="141" fillId="0" borderId="0">
      <protection locked="0"/>
    </xf>
    <xf numFmtId="0" fontId="142" fillId="0" borderId="0" applyNumberFormat="0" applyFill="0" applyBorder="0" applyAlignment="0" applyProtection="0"/>
    <xf numFmtId="0" fontId="131" fillId="31" borderId="0" applyNumberFormat="0" applyBorder="0" applyAlignment="0" applyProtection="0"/>
    <xf numFmtId="0" fontId="131" fillId="23" borderId="0" applyNumberFormat="0" applyBorder="0" applyAlignment="0" applyProtection="0"/>
    <xf numFmtId="0" fontId="131" fillId="18" borderId="0" applyNumberFormat="0" applyBorder="0" applyAlignment="0" applyProtection="0"/>
    <xf numFmtId="0" fontId="131" fillId="32" borderId="0" applyNumberFormat="0" applyBorder="0" applyAlignment="0" applyProtection="0"/>
    <xf numFmtId="0" fontId="131" fillId="21" borderId="0" applyNumberFormat="0" applyBorder="0" applyAlignment="0" applyProtection="0"/>
    <xf numFmtId="0" fontId="131" fillId="26" borderId="0" applyNumberFormat="0" applyBorder="0" applyAlignment="0" applyProtection="0"/>
    <xf numFmtId="0" fontId="143" fillId="8" borderId="45"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184" fontId="165" fillId="0" borderId="0" applyFont="0" applyFill="0" applyBorder="0" applyAlignment="0" applyProtection="0"/>
    <xf numFmtId="176" fontId="165" fillId="0" borderId="0" applyFont="0" applyFill="0" applyBorder="0" applyAlignment="0" applyProtection="0"/>
    <xf numFmtId="0" fontId="4" fillId="0" borderId="0" applyFont="0" applyFill="0" applyBorder="0" applyAlignment="0" applyProtection="0"/>
    <xf numFmtId="177" fontId="128" fillId="0" borderId="0" applyFont="0" applyFill="0" applyBorder="0" applyAlignment="0" applyProtection="0"/>
    <xf numFmtId="0" fontId="120" fillId="0" borderId="0" applyNumberFormat="0" applyFill="0" applyBorder="0" applyAlignment="0" applyProtection="0"/>
    <xf numFmtId="0" fontId="159" fillId="0" borderId="0" applyNumberFormat="0" applyFill="0" applyBorder="0" applyAlignment="0" applyProtection="0"/>
    <xf numFmtId="0" fontId="144" fillId="0" borderId="0" applyProtection="0"/>
    <xf numFmtId="0" fontId="145" fillId="0" borderId="0" applyProtection="0"/>
    <xf numFmtId="0" fontId="146" fillId="0" borderId="0" applyProtection="0"/>
    <xf numFmtId="0" fontId="147" fillId="0" borderId="0" applyProtection="0"/>
    <xf numFmtId="0" fontId="147" fillId="0" borderId="0" applyProtection="0"/>
    <xf numFmtId="0" fontId="145" fillId="0" borderId="0" applyProtection="0"/>
    <xf numFmtId="0" fontId="146" fillId="0" borderId="0" applyProtection="0"/>
    <xf numFmtId="0" fontId="148" fillId="0" borderId="0"/>
    <xf numFmtId="0" fontId="140" fillId="0" borderId="0">
      <protection locked="0"/>
    </xf>
    <xf numFmtId="0" fontId="140" fillId="0" borderId="0">
      <protection locked="0"/>
    </xf>
    <xf numFmtId="0" fontId="149" fillId="0" borderId="0" applyNumberFormat="0" applyFill="0" applyBorder="0" applyAlignment="0" applyProtection="0">
      <alignment vertical="top"/>
      <protection locked="0"/>
    </xf>
    <xf numFmtId="0" fontId="111" fillId="6" borderId="0" applyNumberFormat="0" applyBorder="0" applyAlignment="0" applyProtection="0"/>
    <xf numFmtId="0" fontId="134" fillId="6" borderId="0" applyNumberFormat="0" applyBorder="0" applyAlignment="0" applyProtection="0"/>
    <xf numFmtId="0" fontId="146" fillId="0" borderId="49" applyNumberFormat="0" applyAlignment="0" applyProtection="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46" fillId="0" borderId="50">
      <alignment horizontal="left" vertical="center"/>
    </xf>
    <xf numFmtId="0" fontId="108" fillId="0" borderId="51" applyNumberFormat="0" applyFill="0" applyAlignment="0" applyProtection="0"/>
    <xf numFmtId="0" fontId="171" fillId="0" borderId="51" applyNumberFormat="0" applyFill="0" applyAlignment="0" applyProtection="0"/>
    <xf numFmtId="0" fontId="109" fillId="0" borderId="52" applyNumberFormat="0" applyFill="0" applyAlignment="0" applyProtection="0"/>
    <xf numFmtId="0" fontId="172" fillId="0" borderId="52" applyNumberFormat="0" applyFill="0" applyAlignment="0" applyProtection="0"/>
    <xf numFmtId="0" fontId="110" fillId="0" borderId="53" applyNumberFormat="0" applyFill="0" applyAlignment="0" applyProtection="0"/>
    <xf numFmtId="0" fontId="173" fillId="0" borderId="53" applyNumberFormat="0" applyFill="0" applyAlignment="0" applyProtection="0"/>
    <xf numFmtId="0" fontId="173" fillId="0" borderId="53" applyNumberFormat="0" applyFill="0" applyAlignment="0" applyProtection="0"/>
    <xf numFmtId="0" fontId="110" fillId="0" borderId="53" applyNumberFormat="0" applyFill="0" applyAlignment="0" applyProtection="0"/>
    <xf numFmtId="0" fontId="110" fillId="0" borderId="0" applyNumberFormat="0" applyFill="0" applyBorder="0" applyAlignment="0" applyProtection="0"/>
    <xf numFmtId="0" fontId="173" fillId="0" borderId="0" applyNumberFormat="0" applyFill="0" applyBorder="0" applyAlignment="0" applyProtection="0"/>
    <xf numFmtId="178" fontId="150" fillId="0" borderId="0" applyNumberFormat="0" applyFill="0" applyBorder="0" applyAlignment="0" applyProtection="0"/>
    <xf numFmtId="178" fontId="151" fillId="0" borderId="0" applyNumberFormat="0" applyFill="0" applyBorder="0" applyAlignment="0" applyProtection="0"/>
    <xf numFmtId="0" fontId="174" fillId="0" borderId="0" applyNumberFormat="0" applyFill="0" applyBorder="0" applyAlignment="0" applyProtection="0">
      <alignment vertical="top"/>
      <protection locked="0"/>
    </xf>
    <xf numFmtId="0" fontId="152" fillId="0" borderId="0" applyNumberFormat="0" applyFill="0" applyBorder="0" applyAlignment="0" applyProtection="0"/>
    <xf numFmtId="0" fontId="153" fillId="13" borderId="0" applyNumberFormat="0" applyBorder="0" applyAlignment="0" applyProtection="0"/>
    <xf numFmtId="0" fontId="3" fillId="0" borderId="0"/>
    <xf numFmtId="0" fontId="114" fillId="15" borderId="45" applyNumberFormat="0" applyAlignment="0" applyProtection="0"/>
    <xf numFmtId="0" fontId="114" fillId="15" borderId="45" applyNumberFormat="0" applyAlignment="0" applyProtection="0"/>
    <xf numFmtId="0" fontId="143" fillId="15" borderId="45" applyNumberFormat="0" applyAlignment="0" applyProtection="0"/>
    <xf numFmtId="0" fontId="143" fillId="15" borderId="45" applyNumberFormat="0" applyAlignment="0" applyProtection="0"/>
    <xf numFmtId="0" fontId="114" fillId="15" borderId="45" applyNumberFormat="0" applyAlignment="0" applyProtection="0"/>
    <xf numFmtId="0" fontId="114" fillId="15" borderId="45" applyNumberFormat="0" applyAlignment="0" applyProtection="0"/>
    <xf numFmtId="0" fontId="114" fillId="15" borderId="45" applyNumberFormat="0" applyAlignment="0" applyProtection="0"/>
    <xf numFmtId="0" fontId="114" fillId="15" borderId="45" applyNumberFormat="0" applyAlignment="0" applyProtection="0"/>
    <xf numFmtId="0" fontId="175" fillId="0" borderId="54" applyNumberFormat="0" applyFill="0" applyAlignment="0" applyProtection="0"/>
    <xf numFmtId="0" fontId="176" fillId="30" borderId="46" applyNumberFormat="0" applyAlignment="0" applyProtection="0"/>
    <xf numFmtId="0" fontId="176" fillId="30" borderId="46" applyNumberFormat="0" applyAlignment="0" applyProtection="0"/>
    <xf numFmtId="0" fontId="176" fillId="30" borderId="46" applyNumberFormat="0" applyAlignment="0" applyProtection="0"/>
    <xf numFmtId="0" fontId="176" fillId="30" borderId="46" applyNumberFormat="0" applyAlignment="0" applyProtection="0"/>
    <xf numFmtId="0" fontId="176" fillId="30" borderId="46" applyNumberFormat="0" applyAlignment="0" applyProtection="0"/>
    <xf numFmtId="0" fontId="3" fillId="0" borderId="0"/>
    <xf numFmtId="0" fontId="3" fillId="0" borderId="0"/>
    <xf numFmtId="0" fontId="3" fillId="0" borderId="0"/>
    <xf numFmtId="0" fontId="127" fillId="0" borderId="0"/>
    <xf numFmtId="0" fontId="4" fillId="24" borderId="55"/>
    <xf numFmtId="0" fontId="4" fillId="24" borderId="55"/>
    <xf numFmtId="0" fontId="165" fillId="24" borderId="55"/>
    <xf numFmtId="0" fontId="4" fillId="24" borderId="55"/>
    <xf numFmtId="0" fontId="117" fillId="0" borderId="54" applyNumberFormat="0" applyFill="0" applyAlignment="0" applyProtection="0"/>
    <xf numFmtId="0" fontId="177" fillId="0" borderId="54" applyNumberFormat="0" applyFill="0" applyAlignment="0" applyProtection="0"/>
    <xf numFmtId="0" fontId="3" fillId="0" borderId="0"/>
    <xf numFmtId="164" fontId="128" fillId="0" borderId="0" applyFont="0" applyFill="0" applyBorder="0" applyAlignment="0" applyProtection="0"/>
    <xf numFmtId="164" fontId="128"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140" fillId="0" borderId="0">
      <protection locked="0"/>
    </xf>
    <xf numFmtId="0" fontId="3" fillId="0" borderId="0"/>
    <xf numFmtId="0" fontId="123" fillId="33" borderId="0">
      <alignment wrapText="1"/>
    </xf>
    <xf numFmtId="0" fontId="178" fillId="0" borderId="51" applyNumberFormat="0" applyFill="0" applyAlignment="0" applyProtection="0"/>
    <xf numFmtId="0" fontId="179" fillId="0" borderId="52" applyNumberFormat="0" applyFill="0" applyAlignment="0" applyProtection="0"/>
    <xf numFmtId="0" fontId="180" fillId="0" borderId="53" applyNumberFormat="0" applyFill="0" applyAlignment="0" applyProtection="0"/>
    <xf numFmtId="0" fontId="180" fillId="0" borderId="53" applyNumberFormat="0" applyFill="0" applyAlignment="0" applyProtection="0"/>
    <xf numFmtId="0" fontId="180" fillId="0" borderId="0" applyNumberFormat="0" applyFill="0" applyBorder="0" applyAlignment="0" applyProtection="0"/>
    <xf numFmtId="0" fontId="113" fillId="8" borderId="0" applyNumberFormat="0" applyBorder="0" applyAlignment="0" applyProtection="0"/>
    <xf numFmtId="0" fontId="181" fillId="8" borderId="0" applyNumberFormat="0" applyBorder="0" applyAlignment="0" applyProtection="0"/>
    <xf numFmtId="0" fontId="182" fillId="8" borderId="0" applyNumberFormat="0" applyBorder="0" applyAlignment="0" applyProtection="0"/>
    <xf numFmtId="37" fontId="1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8" fillId="0" borderId="0"/>
    <xf numFmtId="0" fontId="3" fillId="0" borderId="0"/>
    <xf numFmtId="0" fontId="3" fillId="0" borderId="0"/>
    <xf numFmtId="0" fontId="128" fillId="0" borderId="0"/>
    <xf numFmtId="0" fontId="130" fillId="0" borderId="0"/>
    <xf numFmtId="0" fontId="128" fillId="0" borderId="0"/>
    <xf numFmtId="0" fontId="128" fillId="0" borderId="0"/>
    <xf numFmtId="182" fontId="155" fillId="0" borderId="0" applyFont="0" applyFill="0" applyBorder="0" applyAlignment="0" applyProtection="0"/>
    <xf numFmtId="0" fontId="155"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5"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65" fillId="0" borderId="0"/>
    <xf numFmtId="0" fontId="3" fillId="0" borderId="0"/>
    <xf numFmtId="0" fontId="164"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64"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65"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194" fillId="0" borderId="0"/>
    <xf numFmtId="0" fontId="4" fillId="0" borderId="0"/>
    <xf numFmtId="0" fontId="194" fillId="0" borderId="0"/>
    <xf numFmtId="0" fontId="12" fillId="0" borderId="0"/>
    <xf numFmtId="0" fontId="165" fillId="0" borderId="0"/>
    <xf numFmtId="0" fontId="3" fillId="0" borderId="0"/>
    <xf numFmtId="0" fontId="4" fillId="0" borderId="0"/>
    <xf numFmtId="0" fontId="4" fillId="0" borderId="0"/>
    <xf numFmtId="0" fontId="194" fillId="0" borderId="0"/>
    <xf numFmtId="0" fontId="3" fillId="0" borderId="0"/>
    <xf numFmtId="0" fontId="194" fillId="0" borderId="0"/>
    <xf numFmtId="0" fontId="4" fillId="0" borderId="0"/>
    <xf numFmtId="0" fontId="194" fillId="0" borderId="0"/>
    <xf numFmtId="0" fontId="4" fillId="0" borderId="0"/>
    <xf numFmtId="0" fontId="194" fillId="0" borderId="0"/>
    <xf numFmtId="0" fontId="4" fillId="0" borderId="0"/>
    <xf numFmtId="0" fontId="194" fillId="0" borderId="0"/>
    <xf numFmtId="0" fontId="4" fillId="0" borderId="0"/>
    <xf numFmtId="0" fontId="194" fillId="0" borderId="0"/>
    <xf numFmtId="0" fontId="196" fillId="0" borderId="0"/>
    <xf numFmtId="0" fontId="194" fillId="0" borderId="0"/>
    <xf numFmtId="0" fontId="19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65" fillId="0" borderId="0">
      <alignment horizontal="left" wrapText="1"/>
    </xf>
    <xf numFmtId="0" fontId="165" fillId="0" borderId="0"/>
    <xf numFmtId="0" fontId="4" fillId="0" borderId="0"/>
    <xf numFmtId="0" fontId="3" fillId="0" borderId="0"/>
    <xf numFmtId="0" fontId="196"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6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94" fillId="0" borderId="0"/>
    <xf numFmtId="0" fontId="3" fillId="0" borderId="0"/>
    <xf numFmtId="0" fontId="4" fillId="0" borderId="0"/>
    <xf numFmtId="0" fontId="165" fillId="0" borderId="0"/>
    <xf numFmtId="0" fontId="3" fillId="0" borderId="0"/>
    <xf numFmtId="0" fontId="3" fillId="0" borderId="0"/>
    <xf numFmtId="0" fontId="196" fillId="0" borderId="0"/>
    <xf numFmtId="0" fontId="194"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65" fillId="0" borderId="0"/>
    <xf numFmtId="0" fontId="4" fillId="0" borderId="0"/>
    <xf numFmtId="0" fontId="4" fillId="0" borderId="0"/>
    <xf numFmtId="0" fontId="3" fillId="0" borderId="0"/>
    <xf numFmtId="0" fontId="165" fillId="0" borderId="0"/>
    <xf numFmtId="0" fontId="164"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0" fillId="0" borderId="0"/>
    <xf numFmtId="0" fontId="3" fillId="0" borderId="0"/>
    <xf numFmtId="0" fontId="164" fillId="0" borderId="0" applyNumberFormat="0" applyFont="0" applyFill="0" applyBorder="0" applyAlignment="0" applyProtection="0"/>
    <xf numFmtId="0" fontId="3" fillId="0" borderId="0"/>
    <xf numFmtId="0" fontId="3" fillId="0" borderId="0"/>
    <xf numFmtId="0" fontId="3" fillId="0" borderId="0"/>
    <xf numFmtId="49" fontId="124" fillId="0" borderId="0">
      <alignment vertical="top" wrapText="1"/>
    </xf>
    <xf numFmtId="2" fontId="4" fillId="0" borderId="0">
      <alignment horizontal="center" vertical="center"/>
    </xf>
    <xf numFmtId="2" fontId="4" fillId="0" borderId="0">
      <alignment horizontal="center" vertical="center"/>
    </xf>
    <xf numFmtId="0" fontId="128" fillId="16" borderId="56" applyNumberFormat="0" applyFont="0" applyAlignment="0" applyProtection="0"/>
    <xf numFmtId="0" fontId="130"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28" fillId="16" borderId="56" applyNumberFormat="0" applyFont="0" applyAlignment="0" applyProtection="0"/>
    <xf numFmtId="0" fontId="128" fillId="16" borderId="56" applyNumberFormat="0" applyFont="0" applyAlignment="0" applyProtection="0"/>
    <xf numFmtId="0" fontId="128"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84" fillId="28" borderId="45" applyNumberFormat="0" applyAlignment="0" applyProtection="0"/>
    <xf numFmtId="0" fontId="184" fillId="28" borderId="45" applyNumberFormat="0" applyAlignment="0" applyProtection="0"/>
    <xf numFmtId="0" fontId="184" fillId="28" borderId="45" applyNumberFormat="0" applyAlignment="0" applyProtection="0"/>
    <xf numFmtId="0" fontId="184" fillId="28" borderId="45" applyNumberFormat="0" applyAlignment="0" applyProtection="0"/>
    <xf numFmtId="0" fontId="174" fillId="0" borderId="0" applyNumberFormat="0" applyFill="0" applyBorder="0" applyAlignment="0" applyProtection="0">
      <alignment vertical="top"/>
      <protection locked="0"/>
    </xf>
    <xf numFmtId="0" fontId="115" fillId="28" borderId="48" applyNumberFormat="0" applyAlignment="0" applyProtection="0"/>
    <xf numFmtId="0" fontId="115" fillId="28" borderId="48" applyNumberFormat="0" applyAlignment="0" applyProtection="0"/>
    <xf numFmtId="0" fontId="157" fillId="28" borderId="48" applyNumberFormat="0" applyAlignment="0" applyProtection="0"/>
    <xf numFmtId="0" fontId="157" fillId="28" borderId="48" applyNumberFormat="0" applyAlignment="0" applyProtection="0"/>
    <xf numFmtId="0" fontId="115" fillId="28" borderId="48" applyNumberFormat="0" applyAlignment="0" applyProtection="0"/>
    <xf numFmtId="0" fontId="115" fillId="28" borderId="48" applyNumberFormat="0" applyAlignment="0" applyProtection="0"/>
    <xf numFmtId="0" fontId="115" fillId="28" borderId="48" applyNumberFormat="0" applyAlignment="0" applyProtection="0"/>
    <xf numFmtId="0" fontId="115" fillId="28" borderId="48" applyNumberFormat="0" applyAlignment="0" applyProtection="0"/>
    <xf numFmtId="0" fontId="127" fillId="0" borderId="0" applyFill="0" applyBorder="0">
      <alignment vertical="top"/>
    </xf>
    <xf numFmtId="0" fontId="3" fillId="0" borderId="0" applyFill="0" applyBorder="0">
      <alignment vertical="top"/>
    </xf>
    <xf numFmtId="0" fontId="127" fillId="0" borderId="0" applyFill="0" applyBorder="0">
      <alignment vertical="top"/>
    </xf>
    <xf numFmtId="9" fontId="14" fillId="0" borderId="0" applyFont="0" applyFill="0" applyBorder="0" applyAlignment="0" applyProtection="0"/>
    <xf numFmtId="183" fontId="155"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19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6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5" fillId="0" borderId="0" applyFont="0" applyFill="0" applyBorder="0" applyAlignment="0" applyProtection="0"/>
    <xf numFmtId="38" fontId="128" fillId="0" borderId="0" applyFill="0" applyBorder="0">
      <alignment horizontal="center" vertical="top"/>
    </xf>
    <xf numFmtId="38" fontId="156" fillId="0" borderId="0"/>
    <xf numFmtId="0" fontId="3" fillId="0" borderId="0"/>
    <xf numFmtId="0" fontId="157" fillId="29" borderId="48" applyNumberFormat="0" applyAlignment="0" applyProtection="0"/>
    <xf numFmtId="185" fontId="165" fillId="34" borderId="57"/>
    <xf numFmtId="185" fontId="165" fillId="34" borderId="57"/>
    <xf numFmtId="185" fontId="165" fillId="34" borderId="57"/>
    <xf numFmtId="185" fontId="165" fillId="34" borderId="57"/>
    <xf numFmtId="0" fontId="4" fillId="0" borderId="0">
      <alignment vertical="center"/>
    </xf>
    <xf numFmtId="0" fontId="4" fillId="0" borderId="0">
      <alignment vertical="center"/>
    </xf>
    <xf numFmtId="0" fontId="165" fillId="0" borderId="0">
      <alignment vertical="center"/>
    </xf>
    <xf numFmtId="0" fontId="5" fillId="0" borderId="0"/>
    <xf numFmtId="0" fontId="185" fillId="0" borderId="58">
      <alignment horizontal="center"/>
    </xf>
    <xf numFmtId="0" fontId="135" fillId="0" borderId="0"/>
    <xf numFmtId="0" fontId="185" fillId="0" borderId="58">
      <alignment horizontal="center"/>
    </xf>
    <xf numFmtId="0" fontId="185" fillId="0" borderId="0">
      <alignment horizontal="center" vertical="center"/>
    </xf>
    <xf numFmtId="0" fontId="186" fillId="35" borderId="0" applyNumberFormat="0" applyFill="0">
      <alignment horizontal="left" vertical="center"/>
    </xf>
    <xf numFmtId="178" fontId="158" fillId="0" borderId="59" applyNumberFormat="0" applyFont="0" applyFill="0" applyAlignment="0" applyProtection="0"/>
    <xf numFmtId="178" fontId="158" fillId="0" borderId="58" applyNumberFormat="0" applyFont="0" applyFill="0" applyAlignment="0" applyProtection="0"/>
    <xf numFmtId="0" fontId="187" fillId="0" borderId="60" applyNumberFormat="0" applyFill="0" applyAlignment="0" applyProtection="0"/>
    <xf numFmtId="0" fontId="187" fillId="0" borderId="60" applyNumberFormat="0" applyFill="0" applyAlignment="0" applyProtection="0"/>
    <xf numFmtId="0" fontId="187" fillId="0" borderId="60" applyNumberFormat="0" applyFill="0" applyAlignment="0" applyProtection="0"/>
    <xf numFmtId="0" fontId="187" fillId="0" borderId="60" applyNumberFormat="0" applyFill="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38" fillId="0" borderId="0" applyNumberFormat="0" applyFill="0" applyBorder="0" applyAlignment="0" applyProtection="0"/>
    <xf numFmtId="0" fontId="159"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07" fillId="0" borderId="0" applyNumberFormat="0" applyFill="0" applyBorder="0" applyAlignment="0" applyProtection="0"/>
    <xf numFmtId="0" fontId="190" fillId="0" borderId="0" applyNumberFormat="0" applyFill="0" applyBorder="0" applyAlignment="0" applyProtection="0"/>
    <xf numFmtId="0" fontId="160" fillId="0" borderId="0" applyNumberFormat="0" applyFill="0" applyBorder="0" applyAlignment="0" applyProtection="0"/>
    <xf numFmtId="0" fontId="161" fillId="0" borderId="61" applyNumberFormat="0" applyFill="0" applyAlignment="0" applyProtection="0"/>
    <xf numFmtId="0" fontId="162" fillId="0" borderId="62" applyNumberFormat="0" applyFill="0" applyAlignment="0" applyProtection="0"/>
    <xf numFmtId="0" fontId="142" fillId="0" borderId="63"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91" fillId="0" borderId="60" applyNumberFormat="0" applyFill="0" applyAlignment="0" applyProtection="0"/>
    <xf numFmtId="0" fontId="19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107" fillId="0" borderId="0" applyNumberFormat="0" applyFill="0" applyBorder="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64"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64"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0" fontId="192" fillId="16" borderId="56" applyNumberFormat="0" applyFont="0" applyAlignment="0" applyProtection="0"/>
    <xf numFmtId="186"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5" fillId="0" borderId="0" applyFont="0" applyFill="0" applyBorder="0" applyAlignment="0" applyProtection="0"/>
    <xf numFmtId="187" fontId="4" fillId="0" borderId="0" applyFont="0" applyFill="0" applyBorder="0" applyAlignment="0" applyProtection="0"/>
    <xf numFmtId="0" fontId="119" fillId="0" borderId="0" applyNumberFormat="0" applyFill="0" applyBorder="0" applyAlignment="0" applyProtection="0"/>
    <xf numFmtId="0" fontId="138" fillId="0" borderId="0" applyNumberFormat="0" applyFill="0" applyBorder="0" applyAlignment="0" applyProtection="0"/>
    <xf numFmtId="0" fontId="193" fillId="4" borderId="0" applyNumberFormat="0" applyBorder="0" applyAlignment="0" applyProtection="0"/>
    <xf numFmtId="182" fontId="163" fillId="0" borderId="64" applyFont="0" applyFill="0" applyBorder="0" applyAlignment="0" applyProtection="0"/>
    <xf numFmtId="183" fontId="163"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63" fillId="0" borderId="64" applyFont="0" applyFill="0" applyBorder="0" applyAlignment="0" applyProtection="0"/>
    <xf numFmtId="188" fontId="4"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0" fontId="163"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50" fillId="0" borderId="0" applyFont="0" applyFill="0" applyBorder="0" applyAlignment="0" applyProtection="0"/>
    <xf numFmtId="43" fontId="1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6" fontId="12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cellStyleXfs>
  <cellXfs count="542">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3" fontId="27" fillId="0" borderId="3" xfId="16890" applyNumberFormat="1" applyFont="1" applyFill="1" applyBorder="1" applyAlignment="1">
      <alignment horizontal="right"/>
    </xf>
    <xf numFmtId="0" fontId="33"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0" xfId="16890" applyNumberFormat="1" applyFont="1" applyFill="1" applyBorder="1" applyAlignment="1">
      <alignment horizontal="right" vertical="center" inden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0"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166" fontId="20" fillId="0" borderId="18" xfId="16890" applyNumberFormat="1" applyFont="1" applyBorder="1" applyAlignment="1">
      <alignment horizontal="right" vertical="center" wrapText="1"/>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0" fontId="18" fillId="0" borderId="17" xfId="0" applyFont="1" applyBorder="1" applyAlignment="1">
      <alignment horizontal="right" wrapText="1"/>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4" fontId="18" fillId="0" borderId="19" xfId="16890" applyNumberFormat="1" applyFont="1" applyFill="1" applyBorder="1" applyAlignment="1">
      <alignment horizontal="right" vertical="center" wrapText="1"/>
    </xf>
    <xf numFmtId="166" fontId="19" fillId="0" borderId="0" xfId="16890" applyNumberFormat="1" applyFont="1" applyFill="1" applyBorder="1" applyAlignment="1">
      <alignment horizontal="right" vertical="center" wrapText="1"/>
    </xf>
    <xf numFmtId="166" fontId="19" fillId="0" borderId="13" xfId="16890" applyNumberFormat="1" applyFont="1" applyFill="1" applyBorder="1" applyAlignment="1">
      <alignment horizontal="right" vertical="center" indent="1"/>
    </xf>
    <xf numFmtId="0" fontId="34" fillId="0" borderId="17" xfId="0" applyFont="1" applyBorder="1" applyAlignment="1">
      <alignment horizontal="left"/>
    </xf>
    <xf numFmtId="0" fontId="35" fillId="0" borderId="13" xfId="0" applyFont="1" applyBorder="1" applyAlignment="1">
      <alignment horizontal="left"/>
    </xf>
    <xf numFmtId="0" fontId="36" fillId="0" borderId="13" xfId="0" applyFont="1" applyBorder="1" applyAlignment="1">
      <alignment horizontal="left"/>
    </xf>
    <xf numFmtId="0" fontId="38" fillId="0" borderId="18" xfId="0" applyFont="1" applyBorder="1" applyAlignment="1">
      <alignment wrapText="1"/>
    </xf>
    <xf numFmtId="166" fontId="37" fillId="0" borderId="18" xfId="0" applyNumberFormat="1" applyFont="1" applyBorder="1" applyAlignment="1">
      <alignment horizontal="right"/>
    </xf>
    <xf numFmtId="166" fontId="35" fillId="0" borderId="13" xfId="0" applyNumberFormat="1" applyFont="1" applyBorder="1" applyAlignment="1">
      <alignment horizontal="right" indent="1"/>
    </xf>
    <xf numFmtId="166" fontId="36" fillId="0" borderId="13" xfId="0" applyNumberFormat="1" applyFont="1" applyBorder="1" applyAlignment="1">
      <alignment horizontal="right" indent="1"/>
    </xf>
    <xf numFmtId="14" fontId="34" fillId="0" borderId="17" xfId="0" applyNumberFormat="1" applyFont="1" applyBorder="1" applyAlignment="1">
      <alignment horizontal="right" wrapText="1"/>
    </xf>
    <xf numFmtId="0" fontId="39" fillId="0" borderId="0" xfId="0" applyFont="1"/>
    <xf numFmtId="0" fontId="41" fillId="0" borderId="0" xfId="0" applyFont="1"/>
    <xf numFmtId="0" fontId="39" fillId="0" borderId="0" xfId="0" applyFont="1" applyAlignment="1">
      <alignment wrapText="1"/>
    </xf>
    <xf numFmtId="0" fontId="42" fillId="0" borderId="1" xfId="0" applyFont="1" applyBorder="1" applyAlignment="1">
      <alignment horizontal="left"/>
    </xf>
    <xf numFmtId="166" fontId="42" fillId="0" borderId="1" xfId="0" applyNumberFormat="1" applyFont="1" applyBorder="1" applyAlignment="1">
      <alignment horizontal="right" indent="1"/>
    </xf>
    <xf numFmtId="0" fontId="42" fillId="0" borderId="1" xfId="0" quotePrefix="1" applyFont="1" applyBorder="1" applyAlignment="1">
      <alignment horizontal="left"/>
    </xf>
    <xf numFmtId="14" fontId="18" fillId="0" borderId="19" xfId="16875" applyNumberFormat="1" applyFont="1" applyFill="1" applyBorder="1" applyAlignment="1">
      <alignment horizontal="right" vertical="center" wrapText="1"/>
    </xf>
    <xf numFmtId="0" fontId="40" fillId="0" borderId="22" xfId="0" applyFont="1" applyBorder="1" applyAlignment="1">
      <alignment horizontal="right"/>
    </xf>
    <xf numFmtId="0" fontId="27" fillId="0" borderId="1" xfId="0" applyFont="1" applyBorder="1" applyAlignment="1">
      <alignment horizontal="left" wrapText="1"/>
    </xf>
    <xf numFmtId="0" fontId="39" fillId="0" borderId="0" xfId="0" applyFont="1" applyAlignment="1">
      <alignment vertical="top" wrapText="1"/>
    </xf>
    <xf numFmtId="0" fontId="27" fillId="0" borderId="1" xfId="0" quotePrefix="1" applyFont="1" applyBorder="1" applyAlignment="1">
      <alignment horizontal="left" wrapText="1"/>
    </xf>
    <xf numFmtId="166" fontId="43" fillId="0" borderId="0" xfId="16890" applyNumberFormat="1" applyFont="1" applyFill="1" applyBorder="1" applyAlignment="1">
      <alignment horizontal="right" vertical="center" wrapText="1"/>
    </xf>
    <xf numFmtId="166" fontId="43" fillId="0" borderId="13" xfId="16890" applyNumberFormat="1" applyFont="1" applyFill="1" applyBorder="1" applyAlignment="1">
      <alignment horizontal="right" vertical="center" indent="1"/>
    </xf>
    <xf numFmtId="0" fontId="17" fillId="0" borderId="13" xfId="16890" quotePrefix="1" applyFont="1" applyBorder="1" applyAlignment="1">
      <alignment horizontal="left" vertical="center"/>
    </xf>
    <xf numFmtId="166" fontId="19" fillId="0" borderId="13" xfId="16890" applyNumberFormat="1" applyFont="1" applyFill="1" applyBorder="1" applyAlignment="1">
      <alignment horizontal="left" vertical="center" wrapText="1"/>
    </xf>
    <xf numFmtId="0" fontId="27" fillId="0" borderId="1" xfId="0" quotePrefix="1" applyFont="1" applyBorder="1" applyAlignment="1">
      <alignment horizontal="left"/>
    </xf>
    <xf numFmtId="166" fontId="27" fillId="0" borderId="1" xfId="0" applyNumberFormat="1" applyFont="1" applyBorder="1" applyAlignment="1">
      <alignment horizontal="right" indent="1"/>
    </xf>
    <xf numFmtId="0" fontId="42"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166" fontId="20" fillId="0" borderId="18" xfId="0" applyNumberFormat="1" applyFont="1" applyBorder="1" applyAlignment="1">
      <alignment horizontal="right"/>
    </xf>
    <xf numFmtId="0" fontId="45" fillId="0" borderId="0" xfId="0" applyFont="1"/>
    <xf numFmtId="0" fontId="19" fillId="0" borderId="0" xfId="16890" applyFont="1" applyFill="1" applyBorder="1" applyAlignment="1">
      <alignment horizontal="left" wrapText="1"/>
    </xf>
    <xf numFmtId="0" fontId="46" fillId="0" borderId="0" xfId="0" applyFont="1"/>
    <xf numFmtId="14" fontId="47"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8" fillId="0" borderId="0" xfId="0" applyFont="1"/>
    <xf numFmtId="0" fontId="43"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18" fillId="0" borderId="24" xfId="21869" applyFont="1" applyFill="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8" fontId="17" fillId="0" borderId="16" xfId="21869" applyNumberFormat="1" applyFont="1" applyFill="1" applyBorder="1" applyAlignment="1">
      <alignment vertical="center"/>
    </xf>
    <xf numFmtId="0" fontId="17" fillId="0" borderId="26" xfId="21869" applyFont="1" applyBorder="1" applyAlignment="1">
      <alignment horizontal="left" vertical="center" wrapText="1" indent="1"/>
    </xf>
    <xf numFmtId="168" fontId="17" fillId="0" borderId="27" xfId="21869" applyNumberFormat="1" applyFont="1" applyFill="1" applyBorder="1" applyAlignment="1">
      <alignment vertical="center"/>
    </xf>
    <xf numFmtId="10" fontId="17" fillId="0" borderId="27" xfId="21869" applyNumberFormat="1" applyFont="1" applyFill="1" applyBorder="1" applyAlignment="1">
      <alignment vertical="center"/>
    </xf>
    <xf numFmtId="168"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4" fontId="17" fillId="0" borderId="19" xfId="21869" applyNumberFormat="1" applyFont="1" applyFill="1" applyBorder="1" applyAlignment="1">
      <alignment vertical="center"/>
    </xf>
    <xf numFmtId="0" fontId="17" fillId="0" borderId="0" xfId="21869" applyFont="1" applyFill="1" applyBorder="1" applyAlignment="1">
      <alignment horizontal="left" vertical="center" wrapText="1" indent="1"/>
    </xf>
    <xf numFmtId="4" fontId="17" fillId="0" borderId="0" xfId="21869" applyNumberFormat="1" applyFont="1" applyFill="1" applyBorder="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49" fillId="0" borderId="0" xfId="21869"/>
    <xf numFmtId="0" fontId="44" fillId="10" borderId="30" xfId="21870" applyFont="1" applyFill="1" applyBorder="1" applyAlignment="1">
      <alignment vertical="center" wrapText="1"/>
    </xf>
    <xf numFmtId="0" fontId="44" fillId="9" borderId="30" xfId="21870" applyFont="1" applyFill="1" applyBorder="1" applyAlignment="1">
      <alignment vertical="center" wrapText="1"/>
    </xf>
    <xf numFmtId="0" fontId="53" fillId="0" borderId="0" xfId="21870" applyFont="1"/>
    <xf numFmtId="0" fontId="54" fillId="10" borderId="19" xfId="21870" applyFont="1" applyFill="1" applyBorder="1" applyAlignment="1">
      <alignment vertical="center" wrapText="1"/>
    </xf>
    <xf numFmtId="0" fontId="54" fillId="10" borderId="19" xfId="21870" applyFont="1" applyFill="1" applyBorder="1" applyAlignment="1">
      <alignment horizontal="right" vertical="center" wrapText="1"/>
    </xf>
    <xf numFmtId="0" fontId="55" fillId="10" borderId="0" xfId="21870" applyFont="1" applyFill="1" applyBorder="1" applyAlignment="1">
      <alignment horizontal="left" vertical="center" wrapText="1"/>
    </xf>
    <xf numFmtId="0" fontId="55" fillId="10" borderId="0" xfId="21870" applyFont="1" applyFill="1" applyBorder="1" applyAlignment="1">
      <alignment horizontal="right" vertical="center" wrapText="1"/>
    </xf>
    <xf numFmtId="0" fontId="55" fillId="10" borderId="30" xfId="21870" applyFont="1" applyFill="1" applyBorder="1" applyAlignment="1">
      <alignment horizontal="left" vertical="center" wrapText="1"/>
    </xf>
    <xf numFmtId="0" fontId="55" fillId="10" borderId="30" xfId="21870" applyFont="1" applyFill="1" applyBorder="1" applyAlignment="1">
      <alignment horizontal="right" vertical="center" wrapText="1"/>
    </xf>
    <xf numFmtId="168" fontId="58" fillId="9" borderId="0" xfId="21870" applyNumberFormat="1" applyFont="1" applyFill="1" applyBorder="1" applyAlignment="1">
      <alignment horizontal="right" vertical="center" wrapText="1"/>
    </xf>
    <xf numFmtId="0" fontId="53" fillId="9" borderId="0" xfId="21870" applyFont="1" applyFill="1"/>
    <xf numFmtId="3" fontId="56" fillId="0" borderId="0" xfId="21870" applyNumberFormat="1" applyFont="1" applyFill="1" applyBorder="1" applyAlignment="1">
      <alignment horizontal="right" vertical="center" wrapText="1"/>
    </xf>
    <xf numFmtId="0" fontId="52" fillId="0" borderId="0" xfId="0" applyFont="1" applyAlignment="1">
      <alignment horizontal="right" vertical="top" wrapText="1" indent="1"/>
    </xf>
    <xf numFmtId="3" fontId="56" fillId="0" borderId="30" xfId="21870" applyNumberFormat="1" applyFont="1" applyFill="1" applyBorder="1" applyAlignment="1">
      <alignment horizontal="right" vertical="center" wrapText="1"/>
    </xf>
    <xf numFmtId="14" fontId="47"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166" fontId="17" fillId="0" borderId="1" xfId="0" applyNumberFormat="1" applyFont="1" applyBorder="1" applyAlignment="1">
      <alignment horizontal="right" indent="1"/>
    </xf>
    <xf numFmtId="0" fontId="19" fillId="0" borderId="1" xfId="0" applyFont="1" applyBorder="1" applyAlignment="1">
      <alignment horizontal="left" wrapText="1"/>
    </xf>
    <xf numFmtId="0" fontId="19" fillId="0" borderId="1" xfId="0" applyFont="1" applyBorder="1" applyAlignment="1">
      <alignment horizontal="left"/>
    </xf>
    <xf numFmtId="166" fontId="19" fillId="0" borderId="1" xfId="0" applyNumberFormat="1" applyFont="1" applyBorder="1" applyAlignment="1">
      <alignment horizontal="right" indent="1"/>
    </xf>
    <xf numFmtId="0" fontId="17" fillId="0" borderId="23" xfId="0" applyFont="1" applyBorder="1" applyAlignment="1">
      <alignment horizontal="left" wrapText="1"/>
    </xf>
    <xf numFmtId="0" fontId="17" fillId="0" borderId="23" xfId="0" applyFont="1" applyBorder="1" applyAlignment="1">
      <alignment horizontal="left"/>
    </xf>
    <xf numFmtId="166" fontId="17" fillId="0" borderId="23" xfId="0" applyNumberFormat="1" applyFont="1" applyBorder="1" applyAlignment="1">
      <alignment horizontal="right" indent="1"/>
    </xf>
    <xf numFmtId="0" fontId="46" fillId="0" borderId="0" xfId="0" applyFont="1" applyBorder="1"/>
    <xf numFmtId="0" fontId="18" fillId="0" borderId="19" xfId="16860" applyFont="1" applyFill="1" applyBorder="1" applyAlignment="1">
      <alignment horizontal="left" vertical="center" wrapText="1"/>
    </xf>
    <xf numFmtId="0" fontId="19" fillId="0" borderId="31"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0" fontId="46" fillId="0" borderId="0" xfId="0" applyFont="1" applyFill="1"/>
    <xf numFmtId="0" fontId="20" fillId="0" borderId="0" xfId="16890" applyFont="1" applyFill="1" applyBorder="1" applyAlignment="1">
      <alignment horizontal="left" vertical="center"/>
    </xf>
    <xf numFmtId="166" fontId="17" fillId="0" borderId="13" xfId="16890" applyNumberFormat="1" applyFont="1" applyFill="1" applyBorder="1" applyAlignment="1">
      <alignment horizontal="left" vertical="center" wrapText="1"/>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166" fontId="20" fillId="0" borderId="0" xfId="16890" applyNumberFormat="1" applyFont="1" applyFill="1" applyBorder="1" applyAlignment="1">
      <alignment horizontal="right" vertical="center"/>
    </xf>
    <xf numFmtId="0" fontId="59" fillId="0" borderId="0" xfId="0" applyFont="1"/>
    <xf numFmtId="166" fontId="59" fillId="0" borderId="0" xfId="0" applyNumberFormat="1" applyFont="1"/>
    <xf numFmtId="166" fontId="43" fillId="0" borderId="18" xfId="16875" applyNumberFormat="1" applyFont="1" applyFill="1" applyBorder="1" applyAlignment="1">
      <alignment horizontal="right"/>
    </xf>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7" fillId="0" borderId="13" xfId="0" applyNumberFormat="1" applyFont="1" applyFill="1" applyBorder="1" applyAlignment="1">
      <alignment horizontal="right" vertical="center" indent="1"/>
    </xf>
    <xf numFmtId="14" fontId="34" fillId="0" borderId="17" xfId="0" applyNumberFormat="1" applyFont="1" applyFill="1" applyBorder="1" applyAlignment="1">
      <alignment horizontal="right" wrapText="1"/>
    </xf>
    <xf numFmtId="166" fontId="35" fillId="0" borderId="13" xfId="0" applyNumberFormat="1" applyFont="1" applyFill="1" applyBorder="1" applyAlignment="1">
      <alignment horizontal="right" indent="1"/>
    </xf>
    <xf numFmtId="166" fontId="36" fillId="0" borderId="13" xfId="0" applyNumberFormat="1" applyFont="1" applyFill="1" applyBorder="1" applyAlignment="1">
      <alignment horizontal="right" indent="1"/>
    </xf>
    <xf numFmtId="166" fontId="37" fillId="0" borderId="18" xfId="0" applyNumberFormat="1" applyFont="1" applyFill="1" applyBorder="1" applyAlignment="1">
      <alignment horizontal="right"/>
    </xf>
    <xf numFmtId="166" fontId="19" fillId="0" borderId="13" xfId="0" applyNumberFormat="1" applyFont="1" applyBorder="1" applyAlignment="1">
      <alignment horizontal="right" indent="1"/>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5" fillId="10" borderId="32" xfId="21870" applyFont="1" applyFill="1" applyBorder="1" applyAlignment="1">
      <alignment horizontal="left" vertical="center" wrapText="1"/>
    </xf>
    <xf numFmtId="0" fontId="55" fillId="10" borderId="32" xfId="21870" applyFont="1" applyFill="1" applyBorder="1" applyAlignment="1">
      <alignment horizontal="right" vertical="center" wrapText="1"/>
    </xf>
    <xf numFmtId="0" fontId="55" fillId="10" borderId="33" xfId="21870" applyFont="1" applyFill="1" applyBorder="1" applyAlignment="1">
      <alignment horizontal="left" vertical="center" wrapText="1"/>
    </xf>
    <xf numFmtId="0" fontId="55" fillId="10" borderId="33" xfId="21870" applyFont="1" applyFill="1" applyBorder="1" applyAlignment="1">
      <alignment horizontal="right" vertical="center" wrapText="1"/>
    </xf>
    <xf numFmtId="0" fontId="55" fillId="10" borderId="34" xfId="21870" applyFont="1" applyFill="1" applyBorder="1" applyAlignment="1">
      <alignment horizontal="left" vertical="center" wrapText="1"/>
    </xf>
    <xf numFmtId="44" fontId="55" fillId="10" borderId="34" xfId="21874" applyFont="1" applyFill="1" applyBorder="1" applyAlignment="1">
      <alignment horizontal="left" vertical="center" wrapText="1"/>
    </xf>
    <xf numFmtId="0" fontId="55" fillId="10" borderId="34" xfId="21870" applyFont="1" applyFill="1" applyBorder="1" applyAlignment="1">
      <alignment horizontal="right" vertical="center" wrapText="1"/>
    </xf>
    <xf numFmtId="44" fontId="55" fillId="10" borderId="34" xfId="21874" applyFont="1" applyFill="1" applyBorder="1" applyAlignment="1">
      <alignment horizontal="right" vertical="center" wrapText="1"/>
    </xf>
    <xf numFmtId="3" fontId="56" fillId="0" borderId="32" xfId="21870" applyNumberFormat="1" applyFont="1" applyFill="1" applyBorder="1" applyAlignment="1">
      <alignment horizontal="right" vertical="center" wrapText="1"/>
    </xf>
    <xf numFmtId="3" fontId="56" fillId="0" borderId="33" xfId="21870" applyNumberFormat="1" applyFont="1" applyFill="1" applyBorder="1" applyAlignment="1">
      <alignment horizontal="right" vertical="center" wrapText="1"/>
    </xf>
    <xf numFmtId="3" fontId="56" fillId="0" borderId="34" xfId="21870" applyNumberFormat="1" applyFont="1" applyFill="1" applyBorder="1" applyAlignment="1">
      <alignment horizontal="right" vertical="center" wrapText="1"/>
    </xf>
    <xf numFmtId="0" fontId="54" fillId="0" borderId="19" xfId="21870" applyFont="1" applyFill="1" applyBorder="1" applyAlignment="1">
      <alignment horizontal="right" vertical="center" wrapText="1"/>
    </xf>
    <xf numFmtId="3" fontId="58" fillId="0" borderId="0" xfId="21870" applyNumberFormat="1" applyFont="1" applyFill="1" applyBorder="1" applyAlignment="1">
      <alignment horizontal="right" vertical="center" wrapText="1"/>
    </xf>
    <xf numFmtId="0" fontId="19" fillId="0" borderId="36" xfId="0" applyFont="1" applyBorder="1" applyAlignment="1">
      <alignment horizontal="left"/>
    </xf>
    <xf numFmtId="166" fontId="19" fillId="0" borderId="36"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4" xfId="0" applyFont="1" applyBorder="1" applyAlignment="1">
      <alignment horizontal="left"/>
    </xf>
    <xf numFmtId="166" fontId="19" fillId="0" borderId="34" xfId="0" applyNumberFormat="1" applyFont="1" applyFill="1" applyBorder="1" applyAlignment="1">
      <alignment horizontal="right"/>
    </xf>
    <xf numFmtId="0" fontId="17" fillId="0" borderId="37" xfId="0" applyFont="1" applyBorder="1" applyAlignment="1">
      <alignment horizontal="left"/>
    </xf>
    <xf numFmtId="166" fontId="17" fillId="0" borderId="37" xfId="0" applyNumberFormat="1" applyFont="1" applyFill="1" applyBorder="1" applyAlignment="1">
      <alignment horizontal="right"/>
    </xf>
    <xf numFmtId="0" fontId="19" fillId="0" borderId="38" xfId="0" applyFont="1" applyBorder="1" applyAlignment="1">
      <alignment horizontal="left"/>
    </xf>
    <xf numFmtId="166" fontId="19" fillId="0" borderId="38" xfId="0" applyNumberFormat="1" applyFont="1" applyFill="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Fill="1" applyBorder="1" applyAlignment="1">
      <alignment horizontal="right"/>
    </xf>
    <xf numFmtId="0" fontId="47" fillId="0" borderId="41" xfId="0" applyFont="1" applyBorder="1" applyAlignment="1">
      <alignment horizontal="left"/>
    </xf>
    <xf numFmtId="0" fontId="18" fillId="0" borderId="19" xfId="0" applyFont="1" applyBorder="1" applyAlignment="1">
      <alignment horizontal="left" wrapText="1"/>
    </xf>
    <xf numFmtId="166" fontId="20" fillId="0" borderId="41" xfId="0" applyNumberFormat="1" applyFont="1" applyFill="1" applyBorder="1" applyAlignment="1">
      <alignment horizontal="right"/>
    </xf>
    <xf numFmtId="0" fontId="57" fillId="10" borderId="0" xfId="21870" applyFont="1" applyFill="1" applyBorder="1" applyAlignment="1">
      <alignment horizontal="left" vertical="center" wrapText="1"/>
    </xf>
    <xf numFmtId="0" fontId="52" fillId="0" borderId="0" xfId="0" applyFont="1" applyAlignment="1">
      <alignment horizontal="justify" vertical="top" wrapText="1"/>
    </xf>
    <xf numFmtId="0" fontId="61" fillId="0" borderId="0" xfId="0" applyFont="1" applyAlignment="1">
      <alignment wrapText="1"/>
    </xf>
    <xf numFmtId="0" fontId="61" fillId="0" borderId="0" xfId="0" applyFont="1"/>
    <xf numFmtId="166" fontId="59" fillId="0" borderId="0" xfId="0" applyNumberFormat="1" applyFont="1" applyAlignment="1">
      <alignment wrapText="1"/>
    </xf>
    <xf numFmtId="0" fontId="27" fillId="0" borderId="1" xfId="0" applyFont="1" applyBorder="1" applyAlignment="1">
      <alignment horizontal="left"/>
    </xf>
    <xf numFmtId="14" fontId="62" fillId="0" borderId="17" xfId="0" applyNumberFormat="1" applyFont="1" applyBorder="1" applyAlignment="1">
      <alignment horizontal="right" vertical="center"/>
    </xf>
    <xf numFmtId="166" fontId="63" fillId="0" borderId="13" xfId="0" applyNumberFormat="1" applyFont="1" applyBorder="1" applyAlignment="1">
      <alignment horizontal="right" vertical="center" indent="1"/>
    </xf>
    <xf numFmtId="166" fontId="64" fillId="0" borderId="13" xfId="0" applyNumberFormat="1" applyFont="1" applyBorder="1" applyAlignment="1">
      <alignment horizontal="right" vertical="center" indent="1"/>
    </xf>
    <xf numFmtId="166" fontId="65" fillId="0" borderId="18" xfId="0" applyNumberFormat="1" applyFont="1" applyBorder="1" applyAlignment="1">
      <alignment horizontal="right" vertical="center"/>
    </xf>
    <xf numFmtId="14" fontId="62" fillId="0" borderId="19" xfId="0" applyNumberFormat="1" applyFont="1" applyBorder="1" applyAlignment="1">
      <alignment horizontal="right" vertical="center" wrapText="1"/>
    </xf>
    <xf numFmtId="166" fontId="64" fillId="0" borderId="0" xfId="0" applyNumberFormat="1" applyFont="1" applyAlignment="1">
      <alignment horizontal="right" vertical="center" wrapText="1"/>
    </xf>
    <xf numFmtId="0" fontId="64" fillId="0" borderId="13" xfId="0" applyFont="1" applyBorder="1" applyAlignment="1">
      <alignment horizontal="left" vertical="center" wrapText="1"/>
    </xf>
    <xf numFmtId="0" fontId="24" fillId="0" borderId="17" xfId="0" applyFont="1" applyBorder="1" applyAlignment="1">
      <alignment horizontal="right" wrapText="1"/>
    </xf>
    <xf numFmtId="14" fontId="24" fillId="0" borderId="17" xfId="0" applyNumberFormat="1" applyFont="1" applyBorder="1" applyAlignment="1">
      <alignment horizontal="right" wrapText="1"/>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166" fontId="27" fillId="0" borderId="13" xfId="0" applyNumberFormat="1" applyFont="1" applyFill="1" applyBorder="1" applyAlignment="1">
      <alignment horizontal="right" indent="1"/>
    </xf>
    <xf numFmtId="0" fontId="45" fillId="0" borderId="0" xfId="0" applyFont="1" applyFill="1"/>
    <xf numFmtId="166" fontId="31" fillId="0" borderId="18" xfId="0" applyNumberFormat="1" applyFont="1" applyFill="1" applyBorder="1" applyAlignment="1">
      <alignment horizontal="right"/>
    </xf>
    <xf numFmtId="166" fontId="27" fillId="0" borderId="0" xfId="0" applyNumberFormat="1" applyFont="1" applyFill="1" applyBorder="1" applyAlignment="1">
      <alignment horizontal="right" indent="1"/>
    </xf>
    <xf numFmtId="166" fontId="17" fillId="0" borderId="16" xfId="16890" applyNumberFormat="1" applyFont="1" applyFill="1" applyBorder="1" applyAlignment="1">
      <alignment horizontal="right" vertical="center" indent="1"/>
    </xf>
    <xf numFmtId="166" fontId="17" fillId="0" borderId="16" xfId="16890" applyNumberFormat="1" applyFont="1" applyFill="1" applyBorder="1" applyAlignment="1">
      <alignment horizontal="right" vertical="center"/>
    </xf>
    <xf numFmtId="0" fontId="27" fillId="0" borderId="0" xfId="0" applyFont="1" applyBorder="1" applyAlignment="1">
      <alignment horizontal="left" wrapText="1"/>
    </xf>
    <xf numFmtId="0" fontId="42" fillId="0" borderId="0" xfId="0" applyFont="1" applyBorder="1" applyAlignment="1">
      <alignment horizontal="left"/>
    </xf>
    <xf numFmtId="166" fontId="42" fillId="0" borderId="0" xfId="0" applyNumberFormat="1" applyFont="1" applyBorder="1" applyAlignment="1">
      <alignment horizontal="right" indent="1"/>
    </xf>
    <xf numFmtId="0" fontId="66" fillId="0" borderId="12" xfId="0" applyFont="1" applyBorder="1" applyAlignment="1">
      <alignment horizontal="left"/>
    </xf>
    <xf numFmtId="0" fontId="45" fillId="0" borderId="0" xfId="0" applyNumberFormat="1" applyFont="1" applyFill="1"/>
    <xf numFmtId="166" fontId="30" fillId="0" borderId="0" xfId="0" applyNumberFormat="1" applyFont="1" applyFill="1"/>
    <xf numFmtId="166" fontId="30" fillId="0" borderId="0" xfId="0" applyNumberFormat="1" applyFont="1"/>
    <xf numFmtId="166" fontId="61" fillId="0" borderId="0" xfId="0" applyNumberFormat="1" applyFont="1"/>
    <xf numFmtId="3" fontId="67" fillId="0" borderId="0" xfId="0" applyNumberFormat="1" applyFont="1"/>
    <xf numFmtId="3" fontId="46" fillId="0" borderId="0" xfId="0" applyNumberFormat="1" applyFont="1"/>
    <xf numFmtId="166" fontId="0" fillId="0" borderId="0" xfId="0" applyNumberFormat="1"/>
    <xf numFmtId="3" fontId="46" fillId="0" borderId="0" xfId="0" applyNumberFormat="1" applyFont="1" applyAlignment="1">
      <alignment horizontal="right"/>
    </xf>
    <xf numFmtId="14" fontId="24" fillId="0" borderId="17" xfId="0" applyNumberFormat="1" applyFont="1" applyFill="1" applyBorder="1" applyAlignment="1">
      <alignment horizontal="right" wrapText="1"/>
    </xf>
    <xf numFmtId="166" fontId="27" fillId="0" borderId="13" xfId="0" applyNumberFormat="1" applyFont="1" applyFill="1" applyBorder="1" applyAlignment="1" applyProtection="1">
      <alignment horizontal="right" indent="1"/>
      <protection locked="0" hidden="1"/>
    </xf>
    <xf numFmtId="166" fontId="17" fillId="0" borderId="13" xfId="0" applyNumberFormat="1" applyFont="1" applyFill="1" applyBorder="1" applyAlignment="1">
      <alignment horizontal="right" indent="1"/>
    </xf>
    <xf numFmtId="166" fontId="17" fillId="0" borderId="23" xfId="0" applyNumberFormat="1" applyFont="1" applyFill="1" applyBorder="1" applyAlignment="1">
      <alignment horizontal="right" indent="1"/>
    </xf>
    <xf numFmtId="14" fontId="47" fillId="0" borderId="22" xfId="0" applyNumberFormat="1" applyFont="1" applyFill="1" applyBorder="1" applyAlignment="1">
      <alignment horizontal="right"/>
    </xf>
    <xf numFmtId="0" fontId="68" fillId="0" borderId="0" xfId="0" applyFont="1" applyFill="1"/>
    <xf numFmtId="0" fontId="68" fillId="0" borderId="0" xfId="0" applyFont="1"/>
    <xf numFmtId="3" fontId="56" fillId="0" borderId="35"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6" fontId="68" fillId="0" borderId="0" xfId="0" applyNumberFormat="1" applyFont="1"/>
    <xf numFmtId="0" fontId="69" fillId="0" borderId="0" xfId="0" applyFont="1"/>
    <xf numFmtId="167" fontId="67" fillId="0" borderId="0" xfId="0" applyNumberFormat="1" applyFont="1"/>
    <xf numFmtId="0" fontId="67" fillId="0" borderId="0" xfId="0" applyFont="1"/>
    <xf numFmtId="0" fontId="33" fillId="0" borderId="0" xfId="0" applyFont="1" applyFill="1"/>
    <xf numFmtId="0" fontId="27" fillId="0" borderId="0" xfId="0" applyFont="1"/>
    <xf numFmtId="166" fontId="33" fillId="0" borderId="0" xfId="16890" applyNumberFormat="1" applyFont="1" applyFill="1" applyBorder="1" applyAlignment="1">
      <alignment horizontal="right" indent="1"/>
    </xf>
    <xf numFmtId="166" fontId="27" fillId="0" borderId="0" xfId="0" applyNumberFormat="1" applyFont="1"/>
    <xf numFmtId="14" fontId="70" fillId="0" borderId="19" xfId="0" applyNumberFormat="1" applyFont="1" applyBorder="1" applyAlignment="1">
      <alignment horizontal="right" vertical="center" wrapText="1"/>
    </xf>
    <xf numFmtId="166" fontId="71" fillId="0" borderId="0" xfId="0" applyNumberFormat="1" applyFont="1" applyAlignment="1">
      <alignment horizontal="right" vertical="center" wrapText="1"/>
    </xf>
    <xf numFmtId="0" fontId="71" fillId="0" borderId="13" xfId="0" applyFont="1" applyBorder="1" applyAlignment="1">
      <alignment horizontal="left" vertical="center" wrapText="1"/>
    </xf>
    <xf numFmtId="166" fontId="72" fillId="0" borderId="13" xfId="0" applyNumberFormat="1" applyFont="1" applyBorder="1" applyAlignment="1">
      <alignment horizontal="right" vertical="center" indent="1"/>
    </xf>
    <xf numFmtId="166" fontId="71"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19" fillId="0" borderId="0" xfId="0" applyNumberFormat="1" applyFont="1" applyAlignment="1">
      <alignment horizontal="right" vertical="center"/>
    </xf>
    <xf numFmtId="3" fontId="46" fillId="0" borderId="0" xfId="0" applyNumberFormat="1" applyFont="1" applyFill="1"/>
    <xf numFmtId="166" fontId="0" fillId="0" borderId="0" xfId="0" applyNumberFormat="1" applyFill="1"/>
    <xf numFmtId="169" fontId="61" fillId="0" borderId="0" xfId="0" applyNumberFormat="1" applyFont="1" applyFill="1"/>
    <xf numFmtId="169" fontId="68" fillId="0" borderId="0" xfId="0" applyNumberFormat="1" applyFont="1" applyFill="1"/>
    <xf numFmtId="0" fontId="61" fillId="0" borderId="0" xfId="0" applyFont="1" applyFill="1" applyAlignment="1">
      <alignment wrapText="1"/>
    </xf>
    <xf numFmtId="0" fontId="61" fillId="0" borderId="0" xfId="0" applyFont="1" applyFill="1"/>
    <xf numFmtId="0" fontId="30" fillId="0" borderId="0" xfId="0" applyFont="1" applyFill="1" applyAlignment="1">
      <alignment wrapText="1"/>
    </xf>
    <xf numFmtId="0" fontId="73" fillId="0" borderId="0" xfId="0" applyFont="1"/>
    <xf numFmtId="0" fontId="18" fillId="0" borderId="19" xfId="16875" applyFont="1" applyFill="1" applyBorder="1" applyAlignment="1">
      <alignment horizontal="left" wrapText="1"/>
    </xf>
    <xf numFmtId="169" fontId="17" fillId="0" borderId="0" xfId="21875" applyNumberFormat="1" applyFont="1"/>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0" fontId="67" fillId="0" borderId="0" xfId="0" applyFont="1" applyFill="1" applyAlignment="1">
      <alignment horizontal="right"/>
    </xf>
    <xf numFmtId="165" fontId="59" fillId="0" borderId="0" xfId="0" applyNumberFormat="1" applyFont="1"/>
    <xf numFmtId="4" fontId="67" fillId="0" borderId="0" xfId="0" applyNumberFormat="1" applyFont="1" applyFill="1" applyAlignment="1">
      <alignment horizontal="right"/>
    </xf>
    <xf numFmtId="4" fontId="67" fillId="0" borderId="0" xfId="0" applyNumberFormat="1" applyFont="1" applyFill="1"/>
    <xf numFmtId="0" fontId="27" fillId="0" borderId="0" xfId="0" applyFont="1" applyFill="1"/>
    <xf numFmtId="0" fontId="59" fillId="0" borderId="0" xfId="0" applyFont="1" applyBorder="1"/>
    <xf numFmtId="166" fontId="19" fillId="0" borderId="13" xfId="0" applyNumberFormat="1" applyFont="1" applyFill="1" applyBorder="1" applyAlignment="1">
      <alignment horizontal="right" vertical="center" indent="1"/>
    </xf>
    <xf numFmtId="166" fontId="64" fillId="0" borderId="13" xfId="0" applyNumberFormat="1" applyFont="1" applyFill="1" applyBorder="1" applyAlignment="1">
      <alignment horizontal="right" vertical="center" indent="1"/>
    </xf>
    <xf numFmtId="166" fontId="59" fillId="0" borderId="0" xfId="0" applyNumberFormat="1" applyFont="1" applyFill="1" applyAlignment="1">
      <alignment wrapText="1"/>
    </xf>
    <xf numFmtId="4" fontId="17" fillId="0" borderId="0" xfId="0" applyNumberFormat="1" applyFont="1" applyFill="1"/>
    <xf numFmtId="0" fontId="17" fillId="0" borderId="0" xfId="0" applyFont="1"/>
    <xf numFmtId="4" fontId="27" fillId="0" borderId="0" xfId="16890" applyNumberFormat="1" applyFont="1" applyFill="1" applyBorder="1" applyAlignment="1">
      <alignment horizontal="left" wrapText="1"/>
    </xf>
    <xf numFmtId="0" fontId="17" fillId="0" borderId="0" xfId="0" applyFont="1" applyFill="1"/>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39" fillId="0" borderId="0" xfId="0" applyFont="1" applyFill="1" applyBorder="1" applyAlignment="1">
      <alignment vertical="top" wrapText="1"/>
    </xf>
    <xf numFmtId="0" fontId="39" fillId="0" borderId="0" xfId="0" applyFont="1" applyFill="1" applyBorder="1" applyAlignment="1">
      <alignment wrapText="1"/>
    </xf>
    <xf numFmtId="166" fontId="42" fillId="0" borderId="1" xfId="0" applyNumberFormat="1" applyFont="1" applyBorder="1" applyAlignment="1">
      <alignment horizontal="right" vertical="center" indent="1"/>
    </xf>
    <xf numFmtId="166" fontId="27" fillId="0" borderId="13" xfId="0" applyNumberFormat="1" applyFont="1" applyFill="1" applyBorder="1" applyAlignment="1">
      <alignment horizontal="right" vertical="center" indent="1"/>
    </xf>
    <xf numFmtId="166" fontId="20" fillId="0" borderId="18" xfId="0" applyNumberFormat="1" applyFont="1" applyFill="1" applyBorder="1" applyAlignment="1">
      <alignment horizontal="right" vertical="center"/>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6" fontId="17" fillId="0" borderId="8" xfId="16890" applyNumberFormat="1" applyFont="1" applyFill="1" applyBorder="1" applyAlignment="1">
      <alignment horizontal="center" vertical="center"/>
    </xf>
    <xf numFmtId="167" fontId="43" fillId="0" borderId="9" xfId="16890" applyNumberFormat="1" applyFont="1" applyFill="1" applyBorder="1" applyAlignment="1">
      <alignment horizontal="center" vertical="center"/>
    </xf>
    <xf numFmtId="0" fontId="46" fillId="0" borderId="4" xfId="0" applyFont="1" applyBorder="1" applyAlignment="1">
      <alignment horizontal="left" vertical="center"/>
    </xf>
    <xf numFmtId="0" fontId="46" fillId="0" borderId="7" xfId="0" applyFont="1" applyBorder="1" applyAlignment="1">
      <alignment horizontal="left" vertical="center"/>
    </xf>
    <xf numFmtId="2" fontId="43"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166" fontId="17" fillId="0" borderId="25" xfId="0" applyNumberFormat="1" applyFont="1" applyFill="1" applyBorder="1" applyAlignment="1">
      <alignment horizontal="right" indent="1"/>
    </xf>
    <xf numFmtId="0" fontId="24" fillId="0" borderId="42"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166" fontId="29"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5" fillId="0" borderId="17" xfId="16890" applyNumberFormat="1" applyFont="1" applyFill="1" applyBorder="1" applyAlignment="1">
      <alignment horizontal="right" vertical="center" wrapText="1"/>
    </xf>
    <xf numFmtId="14" fontId="24" fillId="0" borderId="31" xfId="16890" applyNumberFormat="1" applyFont="1" applyFill="1" applyBorder="1" applyAlignment="1">
      <alignment horizontal="right" vertical="center" wrapText="1"/>
    </xf>
    <xf numFmtId="14" fontId="24" fillId="0" borderId="42"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1" fontId="33" fillId="0" borderId="0" xfId="0" applyNumberFormat="1" applyFont="1"/>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0" fontId="76" fillId="0" borderId="0" xfId="0" applyFont="1"/>
    <xf numFmtId="0" fontId="77" fillId="0" borderId="22" xfId="0" applyFont="1" applyBorder="1" applyAlignment="1">
      <alignment horizontal="right" vertical="top"/>
    </xf>
    <xf numFmtId="166" fontId="78" fillId="0" borderId="13" xfId="0" applyNumberFormat="1" applyFont="1" applyBorder="1" applyAlignment="1">
      <alignment horizontal="right" vertical="center" indent="1"/>
    </xf>
    <xf numFmtId="166" fontId="79" fillId="0" borderId="18" xfId="0" applyNumberFormat="1" applyFont="1" applyBorder="1" applyAlignment="1">
      <alignment horizontal="right" vertical="center"/>
    </xf>
    <xf numFmtId="166" fontId="78" fillId="0" borderId="13" xfId="0" applyNumberFormat="1" applyFont="1" applyBorder="1" applyAlignment="1">
      <alignment horizontal="right" vertical="top" indent="1"/>
    </xf>
    <xf numFmtId="166" fontId="78" fillId="0" borderId="0" xfId="0" applyNumberFormat="1" applyFont="1" applyAlignment="1">
      <alignment horizontal="right" vertical="top" indent="1"/>
    </xf>
    <xf numFmtId="166" fontId="80" fillId="0" borderId="18" xfId="0" applyNumberFormat="1" applyFont="1" applyBorder="1" applyAlignment="1">
      <alignment horizontal="right" vertical="top"/>
    </xf>
    <xf numFmtId="166" fontId="78" fillId="0" borderId="13" xfId="0" applyNumberFormat="1" applyFont="1" applyBorder="1" applyAlignment="1">
      <alignment horizontal="right" indent="1"/>
    </xf>
    <xf numFmtId="166" fontId="39" fillId="0" borderId="0" xfId="0" applyNumberFormat="1" applyFont="1"/>
    <xf numFmtId="166" fontId="78" fillId="0" borderId="13" xfId="0" applyNumberFormat="1" applyFont="1" applyBorder="1" applyAlignment="1" applyProtection="1">
      <alignment horizontal="right" indent="1"/>
      <protection locked="0" hidden="1"/>
    </xf>
    <xf numFmtId="166" fontId="45" fillId="0" borderId="0" xfId="0" applyNumberFormat="1" applyFont="1"/>
    <xf numFmtId="14" fontId="54" fillId="10" borderId="19" xfId="21870" applyNumberFormat="1" applyFont="1" applyFill="1" applyBorder="1" applyAlignment="1">
      <alignment horizontal="right" vertical="center" wrapText="1"/>
    </xf>
    <xf numFmtId="14" fontId="54" fillId="0" borderId="19" xfId="21870" applyNumberFormat="1" applyFont="1" applyFill="1" applyBorder="1" applyAlignment="1">
      <alignment horizontal="right" vertical="center" wrapText="1"/>
    </xf>
    <xf numFmtId="0" fontId="40" fillId="0" borderId="22" xfId="0" applyFont="1" applyBorder="1" applyAlignment="1">
      <alignment horizontal="right" vertical="top"/>
    </xf>
    <xf numFmtId="0" fontId="27" fillId="0" borderId="43" xfId="16890" applyFont="1" applyFill="1" applyBorder="1" applyAlignment="1">
      <alignment horizontal="left" wrapText="1"/>
    </xf>
    <xf numFmtId="3" fontId="25" fillId="0" borderId="0" xfId="0" applyNumberFormat="1" applyFont="1"/>
    <xf numFmtId="166" fontId="25" fillId="0" borderId="1" xfId="0" applyNumberFormat="1" applyFont="1" applyBorder="1" applyAlignment="1">
      <alignment horizontal="right" vertical="top" indent="1"/>
    </xf>
    <xf numFmtId="166" fontId="82" fillId="0" borderId="1" xfId="0" applyNumberFormat="1" applyFont="1" applyBorder="1" applyAlignment="1">
      <alignment horizontal="right" indent="1"/>
    </xf>
    <xf numFmtId="166" fontId="82" fillId="0" borderId="1" xfId="0" applyNumberFormat="1" applyFont="1" applyFill="1" applyBorder="1" applyAlignment="1">
      <alignment horizontal="right" indent="1"/>
    </xf>
    <xf numFmtId="166" fontId="83" fillId="0" borderId="1" xfId="0" applyNumberFormat="1" applyFont="1" applyFill="1" applyBorder="1" applyAlignment="1">
      <alignment horizontal="right" indent="1"/>
    </xf>
    <xf numFmtId="166" fontId="83" fillId="0" borderId="1" xfId="0" applyNumberFormat="1" applyFont="1" applyBorder="1" applyAlignment="1">
      <alignment horizontal="right" indent="1"/>
    </xf>
    <xf numFmtId="166" fontId="84" fillId="0" borderId="18" xfId="0" applyNumberFormat="1" applyFont="1" applyBorder="1" applyAlignment="1">
      <alignment horizontal="right" vertical="top"/>
    </xf>
    <xf numFmtId="166" fontId="25" fillId="0" borderId="0" xfId="0" applyNumberFormat="1" applyFont="1"/>
    <xf numFmtId="14" fontId="85" fillId="0" borderId="22" xfId="0" applyNumberFormat="1" applyFont="1" applyBorder="1" applyAlignment="1">
      <alignment horizontal="right" vertical="top"/>
    </xf>
    <xf numFmtId="166" fontId="86" fillId="0" borderId="13" xfId="0" applyNumberFormat="1" applyFont="1" applyBorder="1" applyAlignment="1">
      <alignment horizontal="right" vertical="top" indent="1"/>
    </xf>
    <xf numFmtId="166" fontId="87" fillId="0" borderId="13" xfId="0" applyNumberFormat="1" applyFont="1" applyBorder="1" applyAlignment="1">
      <alignment horizontal="right" vertical="top" indent="1"/>
    </xf>
    <xf numFmtId="166" fontId="88" fillId="0" borderId="18" xfId="0" applyNumberFormat="1" applyFont="1" applyBorder="1" applyAlignment="1">
      <alignment horizontal="right" vertical="top"/>
    </xf>
    <xf numFmtId="166" fontId="86" fillId="0" borderId="25" xfId="0" applyNumberFormat="1" applyFont="1" applyBorder="1" applyAlignment="1">
      <alignment horizontal="right" vertical="top" indent="1"/>
    </xf>
    <xf numFmtId="0" fontId="89" fillId="0" borderId="22" xfId="0" applyFont="1" applyBorder="1" applyAlignment="1">
      <alignment horizontal="right" vertical="top"/>
    </xf>
    <xf numFmtId="166" fontId="82" fillId="0" borderId="13" xfId="0" applyNumberFormat="1" applyFont="1" applyBorder="1" applyAlignment="1">
      <alignment horizontal="right" vertical="center" indent="1"/>
    </xf>
    <xf numFmtId="166" fontId="88" fillId="0" borderId="18" xfId="0" applyNumberFormat="1" applyFont="1" applyBorder="1" applyAlignment="1">
      <alignment horizontal="right" vertical="center"/>
    </xf>
    <xf numFmtId="166" fontId="82" fillId="0" borderId="13" xfId="0" applyNumberFormat="1" applyFont="1" applyBorder="1" applyAlignment="1">
      <alignment horizontal="right" vertical="top" indent="1"/>
    </xf>
    <xf numFmtId="166" fontId="82" fillId="0" borderId="0" xfId="0" applyNumberFormat="1" applyFont="1" applyAlignment="1">
      <alignment horizontal="right" vertical="top" indent="1"/>
    </xf>
    <xf numFmtId="166" fontId="82" fillId="0" borderId="13" xfId="0" applyNumberFormat="1" applyFont="1" applyBorder="1" applyAlignment="1" applyProtection="1">
      <alignment horizontal="right" vertical="top" indent="1"/>
      <protection locked="0" hidden="1"/>
    </xf>
    <xf numFmtId="0" fontId="81" fillId="0" borderId="0" xfId="0" applyFont="1"/>
    <xf numFmtId="0" fontId="0" fillId="0" borderId="0" xfId="0" applyFont="1"/>
    <xf numFmtId="166" fontId="74" fillId="0" borderId="13" xfId="16890" applyNumberFormat="1" applyFont="1" applyFill="1" applyBorder="1" applyAlignment="1">
      <alignment horizontal="right" vertical="center" indent="1"/>
    </xf>
    <xf numFmtId="0" fontId="82" fillId="0" borderId="0" xfId="0" applyFont="1" applyFill="1"/>
    <xf numFmtId="0" fontId="81" fillId="0" borderId="0" xfId="0" applyNumberFormat="1" applyFont="1" applyBorder="1" applyAlignment="1"/>
    <xf numFmtId="0" fontId="81" fillId="0" borderId="0" xfId="0" applyNumberFormat="1" applyFont="1" applyAlignment="1"/>
    <xf numFmtId="0" fontId="82" fillId="0" borderId="0" xfId="0" applyNumberFormat="1" applyFont="1" applyFill="1" applyBorder="1" applyAlignment="1"/>
    <xf numFmtId="0" fontId="82" fillId="0" borderId="0" xfId="0" applyFont="1"/>
    <xf numFmtId="3" fontId="56" fillId="11" borderId="0" xfId="21870" applyNumberFormat="1" applyFont="1" applyFill="1" applyBorder="1" applyAlignment="1">
      <alignment horizontal="right" vertical="center" wrapText="1"/>
    </xf>
    <xf numFmtId="0" fontId="90" fillId="0" borderId="0" xfId="0"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166" fontId="46" fillId="0" borderId="0" xfId="0" applyNumberFormat="1" applyFont="1" applyBorder="1"/>
    <xf numFmtId="166" fontId="68" fillId="0" borderId="0" xfId="0" applyNumberFormat="1" applyFont="1" applyFill="1"/>
    <xf numFmtId="166" fontId="59" fillId="0" borderId="0" xfId="0" applyNumberFormat="1" applyFont="1" applyFill="1"/>
    <xf numFmtId="166" fontId="63" fillId="0" borderId="13" xfId="0" applyNumberFormat="1" applyFont="1" applyFill="1" applyBorder="1" applyAlignment="1">
      <alignment horizontal="right" vertical="center" indent="1"/>
    </xf>
    <xf numFmtId="0" fontId="27" fillId="0" borderId="0" xfId="16890" applyFont="1" applyFill="1" applyBorder="1" applyAlignment="1">
      <alignment horizontal="left" vertical="center" wrapText="1"/>
    </xf>
    <xf numFmtId="166" fontId="82" fillId="0" borderId="0" xfId="0" applyNumberFormat="1" applyFont="1" applyBorder="1" applyAlignment="1">
      <alignment horizontal="right" indent="1"/>
    </xf>
    <xf numFmtId="166" fontId="24" fillId="0" borderId="17" xfId="16890" applyNumberFormat="1" applyFont="1" applyFill="1" applyBorder="1" applyAlignment="1">
      <alignment horizontal="right" vertical="center" wrapText="1"/>
    </xf>
    <xf numFmtId="0" fontId="36" fillId="0" borderId="13" xfId="0" quotePrefix="1" applyFont="1" applyBorder="1" applyAlignment="1">
      <alignment horizontal="left"/>
    </xf>
    <xf numFmtId="166" fontId="67" fillId="0" borderId="0" xfId="0" applyNumberFormat="1" applyFont="1" applyAlignment="1">
      <alignment horizontal="center" vertical="center"/>
    </xf>
    <xf numFmtId="166" fontId="67" fillId="0" borderId="0" xfId="0" applyNumberFormat="1" applyFont="1"/>
    <xf numFmtId="0" fontId="25" fillId="12" borderId="0" xfId="0" applyFont="1" applyFill="1"/>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indent="1"/>
    </xf>
    <xf numFmtId="166" fontId="25" fillId="0" borderId="1" xfId="0" applyNumberFormat="1" applyFont="1" applyFill="1" applyBorder="1" applyAlignment="1">
      <alignment horizontal="right" vertical="top" indent="1"/>
    </xf>
    <xf numFmtId="166" fontId="82" fillId="0" borderId="13" xfId="0" applyNumberFormat="1" applyFont="1" applyBorder="1" applyAlignment="1">
      <alignment horizontal="right" indent="1"/>
    </xf>
    <xf numFmtId="0" fontId="43" fillId="0" borderId="13" xfId="0" applyFont="1" applyBorder="1" applyAlignment="1">
      <alignment horizontal="left" vertical="center" wrapText="1"/>
    </xf>
    <xf numFmtId="14" fontId="91" fillId="0" borderId="22" xfId="0" applyNumberFormat="1" applyFont="1" applyFill="1" applyBorder="1" applyAlignment="1">
      <alignment horizontal="right"/>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166" fontId="93" fillId="0" borderId="13" xfId="0" applyNumberFormat="1" applyFont="1" applyBorder="1" applyAlignment="1">
      <alignment horizontal="right" vertical="center" indent="1"/>
    </xf>
    <xf numFmtId="166" fontId="92" fillId="0" borderId="0" xfId="0" applyNumberFormat="1" applyFont="1"/>
    <xf numFmtId="166" fontId="17" fillId="0" borderId="13" xfId="0" applyNumberFormat="1" applyFont="1" applyBorder="1" applyAlignment="1">
      <alignment horizontal="right" indent="1"/>
    </xf>
    <xf numFmtId="166" fontId="82" fillId="0" borderId="43" xfId="0" applyNumberFormat="1" applyFont="1" applyFill="1" applyBorder="1" applyAlignment="1">
      <alignment horizontal="right" indent="1"/>
    </xf>
    <xf numFmtId="166" fontId="82" fillId="0" borderId="43" xfId="0" applyNumberFormat="1" applyFont="1" applyBorder="1" applyAlignment="1">
      <alignment horizontal="right" indent="1"/>
    </xf>
    <xf numFmtId="166" fontId="83" fillId="0" borderId="43" xfId="0" applyNumberFormat="1" applyFont="1" applyBorder="1" applyAlignment="1">
      <alignment horizontal="right" indent="1"/>
    </xf>
    <xf numFmtId="0" fontId="25" fillId="0" borderId="0" xfId="0" applyFont="1" applyFill="1" applyBorder="1"/>
    <xf numFmtId="3" fontId="27" fillId="0" borderId="0" xfId="0" applyNumberFormat="1" applyFont="1"/>
    <xf numFmtId="166" fontId="46" fillId="0" borderId="0" xfId="0" applyNumberFormat="1" applyFont="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97" fillId="0" borderId="12" xfId="0" applyFont="1" applyBorder="1" applyAlignment="1">
      <alignment vertical="center" wrapText="1"/>
    </xf>
    <xf numFmtId="14" fontId="18" fillId="0" borderId="17" xfId="0" applyNumberFormat="1" applyFont="1" applyBorder="1" applyAlignment="1">
      <alignment horizontal="right" vertical="center"/>
    </xf>
    <xf numFmtId="166" fontId="71" fillId="0" borderId="13" xfId="0" applyNumberFormat="1" applyFont="1" applyFill="1" applyBorder="1" applyAlignment="1">
      <alignment horizontal="right" vertical="center" indent="1"/>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43" fillId="0" borderId="18" xfId="0" applyNumberFormat="1" applyFont="1" applyBorder="1" applyAlignment="1">
      <alignment horizontal="right"/>
    </xf>
    <xf numFmtId="0" fontId="94" fillId="0" borderId="43"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69" fontId="17" fillId="0" borderId="0" xfId="0" applyNumberFormat="1" applyFont="1"/>
    <xf numFmtId="169" fontId="68" fillId="0" borderId="0" xfId="0" applyNumberFormat="1" applyFont="1"/>
    <xf numFmtId="14" fontId="18" fillId="0" borderId="17" xfId="0" applyNumberFormat="1" applyFont="1" applyFill="1" applyBorder="1" applyAlignment="1">
      <alignment horizontal="right" vertical="center"/>
    </xf>
    <xf numFmtId="14" fontId="98" fillId="0" borderId="17" xfId="0" applyNumberFormat="1" applyFont="1" applyBorder="1" applyAlignment="1">
      <alignment horizontal="right" vertical="center" wrapText="1"/>
    </xf>
    <xf numFmtId="166" fontId="99" fillId="0" borderId="13" xfId="0" applyNumberFormat="1" applyFont="1" applyBorder="1" applyAlignment="1">
      <alignment horizontal="right" indent="1"/>
    </xf>
    <xf numFmtId="166" fontId="100" fillId="0" borderId="18" xfId="0" applyNumberFormat="1" applyFont="1" applyBorder="1" applyAlignment="1">
      <alignment horizontal="right"/>
    </xf>
    <xf numFmtId="166" fontId="100" fillId="0" borderId="18" xfId="0" applyNumberFormat="1" applyFont="1" applyFill="1" applyBorder="1" applyAlignment="1">
      <alignment horizontal="right"/>
    </xf>
    <xf numFmtId="0" fontId="101" fillId="0" borderId="0" xfId="0" applyFont="1"/>
    <xf numFmtId="14" fontId="98" fillId="0" borderId="42" xfId="0" applyNumberFormat="1" applyFont="1" applyBorder="1" applyAlignment="1">
      <alignment horizontal="right" vertical="center" wrapText="1"/>
    </xf>
    <xf numFmtId="0" fontId="102" fillId="0" borderId="22" xfId="0" applyFont="1" applyBorder="1" applyAlignment="1">
      <alignment horizontal="right" vertical="top"/>
    </xf>
    <xf numFmtId="166" fontId="99" fillId="0" borderId="13" xfId="0" applyNumberFormat="1" applyFont="1" applyBorder="1" applyAlignment="1">
      <alignment horizontal="right" vertical="center" indent="1"/>
    </xf>
    <xf numFmtId="166" fontId="103" fillId="0" borderId="18" xfId="0" applyNumberFormat="1" applyFont="1" applyBorder="1" applyAlignment="1">
      <alignment horizontal="right" vertical="center"/>
    </xf>
    <xf numFmtId="166" fontId="99" fillId="0" borderId="13" xfId="0" applyNumberFormat="1" applyFont="1" applyBorder="1" applyAlignment="1">
      <alignment horizontal="right" vertical="top" indent="1"/>
    </xf>
    <xf numFmtId="166" fontId="99" fillId="0" borderId="0" xfId="0" applyNumberFormat="1" applyFont="1" applyAlignment="1">
      <alignment horizontal="right" vertical="top" indent="1"/>
    </xf>
    <xf numFmtId="166" fontId="100" fillId="0" borderId="18" xfId="0" applyNumberFormat="1" applyFont="1" applyBorder="1" applyAlignment="1">
      <alignment horizontal="right" vertical="top"/>
    </xf>
    <xf numFmtId="166" fontId="104" fillId="0" borderId="0" xfId="0" applyNumberFormat="1" applyFont="1"/>
    <xf numFmtId="166" fontId="99" fillId="0" borderId="13" xfId="0" applyNumberFormat="1" applyFont="1" applyBorder="1" applyAlignment="1" applyProtection="1">
      <alignment horizontal="right" vertical="top" indent="1"/>
      <protection locked="0" hidden="1"/>
    </xf>
    <xf numFmtId="14" fontId="105" fillId="0" borderId="17" xfId="0" applyNumberFormat="1" applyFont="1" applyBorder="1" applyAlignment="1">
      <alignment horizontal="right" vertical="center"/>
    </xf>
    <xf numFmtId="166" fontId="106" fillId="0" borderId="13" xfId="0" applyNumberFormat="1" applyFont="1" applyBorder="1" applyAlignment="1">
      <alignment horizontal="right" vertical="center"/>
    </xf>
    <xf numFmtId="0" fontId="1" fillId="0" borderId="0" xfId="21877"/>
    <xf numFmtId="49" fontId="125" fillId="0" borderId="0" xfId="22685" applyFont="1" applyFill="1" applyBorder="1" applyAlignment="1">
      <alignment horizontal="left" vertical="top" wrapText="1" indent="1"/>
    </xf>
    <xf numFmtId="49" fontId="124" fillId="0" borderId="0" xfId="22685" applyFill="1" applyBorder="1">
      <alignment vertical="top" wrapText="1"/>
    </xf>
    <xf numFmtId="14" fontId="197" fillId="0" borderId="22" xfId="0" applyNumberFormat="1" applyFont="1" applyBorder="1" applyAlignment="1">
      <alignment horizontal="right" vertical="top"/>
    </xf>
    <xf numFmtId="166" fontId="198" fillId="0" borderId="13" xfId="0" applyNumberFormat="1" applyFont="1" applyBorder="1" applyAlignment="1">
      <alignment horizontal="right" vertical="top" indent="1"/>
    </xf>
    <xf numFmtId="166" fontId="199" fillId="0" borderId="13" xfId="0" applyNumberFormat="1" applyFont="1" applyBorder="1" applyAlignment="1">
      <alignment horizontal="right" vertical="top" indent="1"/>
    </xf>
    <xf numFmtId="166" fontId="200" fillId="0" borderId="18" xfId="0" applyNumberFormat="1" applyFont="1" applyBorder="1" applyAlignment="1">
      <alignment horizontal="right" vertical="top"/>
    </xf>
    <xf numFmtId="166" fontId="198" fillId="0" borderId="25" xfId="0" applyNumberFormat="1" applyFont="1" applyBorder="1" applyAlignment="1">
      <alignment horizontal="right" vertical="top" indent="1"/>
    </xf>
    <xf numFmtId="166" fontId="199" fillId="0" borderId="13" xfId="0" applyNumberFormat="1" applyFont="1" applyBorder="1" applyAlignment="1">
      <alignment horizontal="right" vertical="center"/>
    </xf>
    <xf numFmtId="166" fontId="198" fillId="0" borderId="13" xfId="0" applyNumberFormat="1" applyFont="1" applyBorder="1" applyAlignment="1">
      <alignment horizontal="right" vertical="center"/>
    </xf>
    <xf numFmtId="166" fontId="198" fillId="0" borderId="13" xfId="0" applyNumberFormat="1" applyFont="1" applyFill="1" applyBorder="1" applyAlignment="1">
      <alignment horizontal="right" vertical="center"/>
    </xf>
    <xf numFmtId="166" fontId="200" fillId="0" borderId="18" xfId="0" applyNumberFormat="1" applyFont="1" applyBorder="1" applyAlignment="1">
      <alignment horizontal="center" vertical="center"/>
    </xf>
    <xf numFmtId="166" fontId="199" fillId="0" borderId="0" xfId="0" applyNumberFormat="1" applyFont="1" applyAlignment="1">
      <alignment horizontal="center" vertical="center"/>
    </xf>
    <xf numFmtId="166" fontId="198" fillId="0" borderId="0" xfId="0" applyNumberFormat="1" applyFont="1" applyAlignment="1">
      <alignment horizontal="center" vertical="center"/>
    </xf>
    <xf numFmtId="166" fontId="201" fillId="0" borderId="0" xfId="0" applyNumberFormat="1" applyFont="1"/>
    <xf numFmtId="166" fontId="198" fillId="0" borderId="0" xfId="0" applyNumberFormat="1" applyFont="1"/>
    <xf numFmtId="14" fontId="202" fillId="0" borderId="19" xfId="0" applyNumberFormat="1" applyFont="1" applyBorder="1" applyAlignment="1">
      <alignment horizontal="right" vertical="center" wrapText="1"/>
    </xf>
    <xf numFmtId="166" fontId="199" fillId="0" borderId="0" xfId="0" applyNumberFormat="1" applyFont="1" applyAlignment="1">
      <alignment horizontal="right" vertical="center" wrapText="1"/>
    </xf>
    <xf numFmtId="0" fontId="203" fillId="0" borderId="13" xfId="0" applyFont="1" applyBorder="1" applyAlignment="1">
      <alignment horizontal="left" vertical="center" wrapText="1"/>
    </xf>
    <xf numFmtId="166" fontId="198" fillId="0" borderId="13" xfId="0" applyNumberFormat="1" applyFont="1" applyBorder="1" applyAlignment="1">
      <alignment horizontal="right" vertical="center" indent="1"/>
    </xf>
    <xf numFmtId="166" fontId="199" fillId="0" borderId="13" xfId="0" applyNumberFormat="1" applyFont="1" applyBorder="1" applyAlignment="1">
      <alignment horizontal="right" vertical="center" indent="1"/>
    </xf>
    <xf numFmtId="14" fontId="202" fillId="0" borderId="17" xfId="0" applyNumberFormat="1" applyFont="1" applyBorder="1" applyAlignment="1">
      <alignment horizontal="right" vertical="center"/>
    </xf>
    <xf numFmtId="166" fontId="199" fillId="0" borderId="0" xfId="0" applyNumberFormat="1" applyFont="1" applyAlignment="1">
      <alignment horizontal="right" vertical="center" indent="1"/>
    </xf>
    <xf numFmtId="166" fontId="200" fillId="0" borderId="18" xfId="0" applyNumberFormat="1" applyFont="1" applyBorder="1" applyAlignment="1">
      <alignment horizontal="right" vertical="center"/>
    </xf>
    <xf numFmtId="166" fontId="204" fillId="0" borderId="0" xfId="0" applyNumberFormat="1" applyFont="1"/>
    <xf numFmtId="166" fontId="99" fillId="0" borderId="0" xfId="0" applyNumberFormat="1" applyFont="1" applyBorder="1" applyAlignment="1">
      <alignment horizontal="right" vertical="top" indent="1"/>
    </xf>
    <xf numFmtId="166" fontId="28" fillId="0" borderId="1" xfId="0" applyNumberFormat="1" applyFont="1" applyBorder="1" applyAlignment="1">
      <alignment horizontal="right" indent="1"/>
    </xf>
    <xf numFmtId="166" fontId="28" fillId="0" borderId="1" xfId="0" applyNumberFormat="1" applyFont="1" applyBorder="1" applyAlignment="1">
      <alignment horizontal="right" vertical="top" indent="1"/>
    </xf>
    <xf numFmtId="3" fontId="25" fillId="0" borderId="0" xfId="0" applyNumberFormat="1" applyFont="1" applyFill="1"/>
    <xf numFmtId="166" fontId="99" fillId="0" borderId="13" xfId="0" applyNumberFormat="1" applyFont="1" applyFill="1" applyBorder="1" applyAlignment="1">
      <alignment horizontal="right" indent="1"/>
    </xf>
    <xf numFmtId="14" fontId="205" fillId="0" borderId="17" xfId="0" applyNumberFormat="1" applyFont="1" applyBorder="1" applyAlignment="1">
      <alignment horizontal="right" vertical="center"/>
    </xf>
    <xf numFmtId="166" fontId="208" fillId="0" borderId="18" xfId="0" applyNumberFormat="1" applyFont="1" applyBorder="1" applyAlignment="1">
      <alignment horizontal="right" vertical="center"/>
    </xf>
    <xf numFmtId="166" fontId="209" fillId="0" borderId="0" xfId="0" applyNumberFormat="1" applyFont="1"/>
    <xf numFmtId="166" fontId="73" fillId="0" borderId="0" xfId="0" applyNumberFormat="1" applyFont="1"/>
    <xf numFmtId="166" fontId="206" fillId="0" borderId="13" xfId="0" applyNumberFormat="1" applyFont="1" applyFill="1" applyBorder="1" applyAlignment="1">
      <alignment horizontal="right" vertical="center" indent="1"/>
    </xf>
    <xf numFmtId="166" fontId="207" fillId="0" borderId="13" xfId="0" applyNumberFormat="1" applyFont="1" applyFill="1" applyBorder="1" applyAlignment="1">
      <alignment horizontal="right" vertical="center" indent="1"/>
    </xf>
    <xf numFmtId="166" fontId="210" fillId="0" borderId="0" xfId="0" applyNumberFormat="1" applyFont="1"/>
    <xf numFmtId="166" fontId="99" fillId="0" borderId="14" xfId="0" applyNumberFormat="1" applyFont="1" applyBorder="1" applyAlignment="1">
      <alignment horizontal="right" indent="1"/>
    </xf>
    <xf numFmtId="166" fontId="99" fillId="0" borderId="14" xfId="0" applyNumberFormat="1" applyFont="1" applyFill="1" applyBorder="1" applyAlignment="1">
      <alignment horizontal="right" indent="1"/>
    </xf>
    <xf numFmtId="166" fontId="25" fillId="0" borderId="65" xfId="0" applyNumberFormat="1" applyFont="1" applyBorder="1"/>
    <xf numFmtId="166" fontId="99" fillId="0" borderId="13" xfId="0" applyNumberFormat="1" applyFont="1" applyFill="1" applyBorder="1" applyAlignment="1" applyProtection="1">
      <alignment horizontal="right" vertical="top" indent="1"/>
      <protection locked="0" hidden="1"/>
    </xf>
    <xf numFmtId="14" fontId="54" fillId="9" borderId="19" xfId="21870" applyNumberFormat="1" applyFont="1" applyFill="1" applyBorder="1" applyAlignment="1">
      <alignment horizontal="right" vertical="center" wrapText="1"/>
    </xf>
    <xf numFmtId="3" fontId="56" fillId="9" borderId="0" xfId="21870" applyNumberFormat="1" applyFont="1" applyFill="1" applyBorder="1" applyAlignment="1">
      <alignment horizontal="right" vertical="center" wrapText="1"/>
    </xf>
    <xf numFmtId="3" fontId="56" fillId="9" borderId="35" xfId="21870" applyNumberFormat="1" applyFont="1" applyFill="1" applyBorder="1" applyAlignment="1">
      <alignment horizontal="right" vertical="center" wrapText="1"/>
    </xf>
    <xf numFmtId="3" fontId="56" fillId="9" borderId="33" xfId="21870" applyNumberFormat="1" applyFont="1" applyFill="1" applyBorder="1" applyAlignment="1">
      <alignment horizontal="right" vertical="center" wrapText="1"/>
    </xf>
    <xf numFmtId="3" fontId="56" fillId="9" borderId="30" xfId="21870" applyNumberFormat="1" applyFont="1" applyFill="1" applyBorder="1" applyAlignment="1">
      <alignment horizontal="right" vertical="center" wrapText="1"/>
    </xf>
    <xf numFmtId="0" fontId="55" fillId="10" borderId="0" xfId="21870" applyFont="1" applyFill="1" applyBorder="1" applyAlignment="1">
      <alignment horizontal="left" wrapText="1"/>
    </xf>
    <xf numFmtId="0" fontId="53" fillId="0" borderId="0" xfId="21870" applyFont="1" applyFill="1" applyBorder="1"/>
    <xf numFmtId="0" fontId="55" fillId="0" borderId="0" xfId="21870" applyFont="1" applyFill="1" applyBorder="1" applyAlignment="1">
      <alignment horizontal="left" vertical="center" wrapText="1"/>
    </xf>
    <xf numFmtId="0" fontId="53" fillId="0" borderId="0" xfId="21870" applyFont="1" applyFill="1" applyBorder="1" applyAlignment="1">
      <alignment horizontal="right"/>
    </xf>
    <xf numFmtId="0" fontId="52" fillId="0" borderId="0" xfId="0" applyFont="1" applyFill="1" applyBorder="1" applyAlignment="1">
      <alignment horizontal="left" vertical="center"/>
    </xf>
    <xf numFmtId="0" fontId="52" fillId="0" borderId="0" xfId="0" applyFont="1" applyFill="1" applyBorder="1" applyAlignment="1">
      <alignment horizontal="left" vertical="center" wrapText="1" shrinkToFit="1"/>
    </xf>
    <xf numFmtId="0" fontId="52" fillId="0" borderId="0" xfId="0" applyFont="1" applyFill="1" applyBorder="1" applyAlignment="1">
      <alignment horizontal="left" vertical="center" wrapText="1" indent="1" shrinkToFit="1"/>
    </xf>
    <xf numFmtId="3" fontId="55" fillId="0" borderId="0" xfId="21870" applyNumberFormat="1" applyFont="1" applyFill="1" applyBorder="1"/>
    <xf numFmtId="0" fontId="55" fillId="0" borderId="0" xfId="21870" applyFont="1" applyFill="1" applyBorder="1" applyAlignment="1">
      <alignment horizontal="right" vertical="center" wrapText="1"/>
    </xf>
    <xf numFmtId="0" fontId="211" fillId="0" borderId="0" xfId="0" applyFont="1" applyAlignment="1">
      <alignment horizontal="justify" vertical="center" wrapText="1"/>
    </xf>
    <xf numFmtId="168" fontId="17" fillId="0" borderId="0" xfId="21869" applyNumberFormat="1" applyFont="1" applyFill="1" applyBorder="1" applyAlignment="1">
      <alignment vertical="center"/>
    </xf>
    <xf numFmtId="43" fontId="17" fillId="0" borderId="0" xfId="21869" applyNumberFormat="1" applyFont="1" applyFill="1" applyBorder="1" applyAlignment="1">
      <alignment vertical="center"/>
    </xf>
    <xf numFmtId="0" fontId="33" fillId="0" borderId="0" xfId="0" applyFont="1" applyFill="1" applyBorder="1"/>
    <xf numFmtId="166" fontId="27" fillId="0" borderId="0" xfId="0" applyNumberFormat="1" applyFont="1" applyFill="1" applyBorder="1"/>
    <xf numFmtId="0" fontId="27" fillId="0" borderId="0" xfId="0" applyFont="1" applyFill="1" applyBorder="1"/>
    <xf numFmtId="4" fontId="27" fillId="0" borderId="0" xfId="0" applyNumberFormat="1" applyFont="1" applyFill="1" applyBorder="1"/>
    <xf numFmtId="166" fontId="23" fillId="0" borderId="0" xfId="16890" applyNumberFormat="1" applyFont="1" applyFill="1" applyBorder="1" applyAlignment="1">
      <alignment horizontal="center" vertical="center"/>
    </xf>
    <xf numFmtId="0" fontId="0" fillId="0" borderId="0" xfId="0" applyAlignment="1">
      <alignment horizontal="right"/>
    </xf>
    <xf numFmtId="0" fontId="212" fillId="0" borderId="0" xfId="0" applyFont="1" applyAlignment="1">
      <alignment horizontal="right"/>
    </xf>
    <xf numFmtId="0" fontId="0" fillId="0" borderId="0" xfId="0"/>
    <xf numFmtId="14" fontId="18" fillId="0" borderId="17" xfId="0" applyNumberFormat="1" applyFont="1" applyFill="1" applyBorder="1" applyAlignment="1">
      <alignment horizontal="right" wrapText="1"/>
    </xf>
    <xf numFmtId="166" fontId="19" fillId="0" borderId="36" xfId="0" applyNumberFormat="1" applyFont="1" applyFill="1" applyBorder="1" applyAlignment="1">
      <alignment horizontal="right"/>
    </xf>
    <xf numFmtId="166" fontId="17" fillId="0" borderId="14" xfId="0" applyNumberFormat="1" applyFont="1" applyFill="1" applyBorder="1" applyAlignment="1">
      <alignment horizontal="right"/>
    </xf>
    <xf numFmtId="166" fontId="17" fillId="0" borderId="16" xfId="0" applyNumberFormat="1" applyFont="1" applyFill="1" applyBorder="1" applyAlignment="1">
      <alignment horizontal="right"/>
    </xf>
    <xf numFmtId="166" fontId="19" fillId="0" borderId="34" xfId="0" applyNumberFormat="1" applyFont="1" applyFill="1" applyBorder="1" applyAlignment="1">
      <alignment horizontal="right"/>
    </xf>
    <xf numFmtId="166" fontId="17" fillId="0" borderId="37" xfId="0" applyNumberFormat="1" applyFont="1" applyFill="1" applyBorder="1" applyAlignment="1">
      <alignment horizontal="right"/>
    </xf>
    <xf numFmtId="166" fontId="19" fillId="0" borderId="38" xfId="0" applyNumberFormat="1" applyFont="1" applyFill="1" applyBorder="1" applyAlignment="1">
      <alignment horizontal="right"/>
    </xf>
    <xf numFmtId="166" fontId="19" fillId="0" borderId="39" xfId="0" applyNumberFormat="1" applyFont="1" applyFill="1" applyBorder="1" applyAlignment="1">
      <alignment horizontal="right"/>
    </xf>
    <xf numFmtId="166" fontId="20" fillId="0" borderId="41" xfId="0" applyNumberFormat="1" applyFont="1" applyFill="1" applyBorder="1" applyAlignment="1">
      <alignment horizontal="right"/>
    </xf>
    <xf numFmtId="3" fontId="33" fillId="0" borderId="0" xfId="0" applyNumberFormat="1" applyFont="1"/>
    <xf numFmtId="3" fontId="17" fillId="0" borderId="0" xfId="0" applyNumberFormat="1" applyFont="1"/>
    <xf numFmtId="0" fontId="27" fillId="0" borderId="0" xfId="0" applyNumberFormat="1" applyFont="1" applyFill="1"/>
    <xf numFmtId="0" fontId="25" fillId="0" borderId="0" xfId="0" applyNumberFormat="1" applyFont="1" applyBorder="1" applyAlignment="1"/>
    <xf numFmtId="0" fontId="25" fillId="0" borderId="0" xfId="0" applyNumberFormat="1" applyFont="1" applyAlignment="1"/>
    <xf numFmtId="0" fontId="27" fillId="0" borderId="0" xfId="0" applyNumberFormat="1" applyFont="1" applyFill="1" applyBorder="1" applyAlignment="1"/>
    <xf numFmtId="166" fontId="27" fillId="0" borderId="66" xfId="16890" applyNumberFormat="1" applyFont="1" applyFill="1" applyBorder="1" applyAlignment="1">
      <alignment horizontal="center" vertical="center"/>
    </xf>
    <xf numFmtId="0" fontId="27" fillId="0" borderId="67" xfId="16890" applyFont="1" applyFill="1" applyBorder="1" applyAlignment="1">
      <alignment horizontal="left"/>
    </xf>
    <xf numFmtId="0" fontId="27" fillId="0" borderId="66" xfId="16890" applyFont="1" applyFill="1" applyBorder="1" applyAlignment="1">
      <alignment horizontal="left" vertical="center"/>
    </xf>
  </cellXfs>
  <cellStyles count="31769">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1"/>
    <cellStyle name=" Writer Import]_x000d__x000a_Display Dialog=No_x000d__x000a__x000d__x000a_[Horizontal Arrange]_x000d__x000a_Dimensions Interlocking=Yes_x000d__x000a_Sum Hierarchy=Yes_x000d__x000a_Generate 3" xfId="21882"/>
    <cellStyle name=" Writer Import]_x000d__x000a_Display Dialog=No_x000d__x000a__x000d__x000a_[Horizontal Arrange]_x000d__x000a_Dimensions Interlocking=Yes_x000d__x000a_Sum Hierarchy=Yes_x000d__x000a_Generate 4" xfId="21880"/>
    <cellStyle name="_x000a_ISO=Y_x000d__x000a__x000d__x000a_[Co" xfId="21883"/>
    <cellStyle name="******************************************" xfId="21884"/>
    <cellStyle name="****************************************** 2" xfId="21885"/>
    <cellStyle name="****************************************** 2 2" xfId="21886"/>
    <cellStyle name="****************************************** 2 3" xfId="21887"/>
    <cellStyle name="****************************************** 2 4" xfId="21888"/>
    <cellStyle name="****************************************** 3" xfId="21889"/>
    <cellStyle name="****************************************** 3 2" xfId="21890"/>
    <cellStyle name="****************************************** 4" xfId="21891"/>
    <cellStyle name="****************************************** 4 2" xfId="21892"/>
    <cellStyle name="****************************************** 5" xfId="21893"/>
    <cellStyle name="****************************************** 6" xfId="21894"/>
    <cellStyle name="****************************************** 7" xfId="21895"/>
    <cellStyle name="****************************************** 8" xfId="21896"/>
    <cellStyle name=";_x000a_" xfId="21897"/>
    <cellStyle name="_04_2009_overheady" xfId="21898"/>
    <cellStyle name="_05_2009_overheady" xfId="21899"/>
    <cellStyle name="_a_MIS_01_2006_NOWY" xfId="2"/>
    <cellStyle name="_BBC v20090814" xfId="21900"/>
    <cellStyle name="_BBC v20091118" xfId="21901"/>
    <cellStyle name="_CBC v20090821" xfId="21902"/>
    <cellStyle name="_Costs for segments v20090814" xfId="21903"/>
    <cellStyle name="_Costs for segments v20090814km" xfId="21904"/>
    <cellStyle name="_DirectBanking - 20090122" xfId="21905"/>
    <cellStyle name="_DirectBanking - 20090122 2" xfId="21906"/>
    <cellStyle name="_DirectBanking - 20090122_Zeszyt1" xfId="21907"/>
    <cellStyle name="_ES v20100412" xfId="21908"/>
    <cellStyle name="_GBM Treasury plan roboczy 24102011" xfId="21909"/>
    <cellStyle name="_IG_01_06 rap" xfId="3"/>
    <cellStyle name="_inf.przysp." xfId="4"/>
    <cellStyle name="_inf.przysp. 2" xfId="21910"/>
    <cellStyle name="_inf.przysp. 2 2" xfId="21911"/>
    <cellStyle name="_inf.przysp. 3" xfId="21912"/>
    <cellStyle name="_inf.przysp. 3 2" xfId="21913"/>
    <cellStyle name="_inf.przysp. 4" xfId="21914"/>
    <cellStyle name="_inf.przysp. 4 2" xfId="21915"/>
    <cellStyle name="_inf.przysp. 5" xfId="21916"/>
    <cellStyle name="_inf.przysp. 6" xfId="21917"/>
    <cellStyle name="_inf.przysp._04_2009_overheady" xfId="21918"/>
    <cellStyle name="_inf.przysp._04_2009_overheady 2" xfId="21919"/>
    <cellStyle name="_inf.przysp._05_2009_overheady" xfId="21920"/>
    <cellStyle name="_inf.przysp._05_2009_overheady 2" xfId="21921"/>
    <cellStyle name="_inf.przysp._a_MIS_01_2006_NOWY" xfId="5"/>
    <cellStyle name="_inf.przysp._a_MIS_01_2006_NOWY 2" xfId="21922"/>
    <cellStyle name="_inf.przysp._GBM_Mikolaj" xfId="21923"/>
    <cellStyle name="_inf.przysp._IG_01_06 rap" xfId="6"/>
    <cellStyle name="_inf.przysp._IG_01_06 rap 2" xfId="21924"/>
    <cellStyle name="_inf.przysp._PL2009_ExtS" xfId="21925"/>
    <cellStyle name="_inf.przysp._PL2009_ExtS 2" xfId="21926"/>
    <cellStyle name="_inf.przysp._Property 30.06.2006" xfId="7"/>
    <cellStyle name="_inf.przysp._Property 30.06.2007" xfId="8"/>
    <cellStyle name="_inf.przysp._raport_1H2009 (5)" xfId="21927"/>
    <cellStyle name="_inf.przysp._raport_1H2009 (5) 2" xfId="21928"/>
    <cellStyle name="_inf.przysp._raport_2009 (7)" xfId="21929"/>
    <cellStyle name="_inf.przysp._raport_2009 (7) 2" xfId="21930"/>
    <cellStyle name="_inf.przysp._raport_3Q2009 (3)" xfId="21931"/>
    <cellStyle name="_inf.przysp._raport_3Q2009 (3) 2" xfId="21932"/>
    <cellStyle name="_inf.przysp._raport_4Q2010" xfId="21933"/>
    <cellStyle name="_inf.przysp._raport_4Q2010 2" xfId="21934"/>
    <cellStyle name="_inf.przysp._raport_IQ2010" xfId="21935"/>
    <cellStyle name="_inf.przysp._raport_IQ2010 2" xfId="21936"/>
    <cellStyle name="_inf.przysp._SAB PSR 2011" xfId="21937"/>
    <cellStyle name="_inf.przysp._Transactional Banking" xfId="21938"/>
    <cellStyle name="_inf.przysp._Zeszyt1" xfId="21939"/>
    <cellStyle name="_inf.przysp._Zeszyt1 2" xfId="21940"/>
    <cellStyle name="_moneyback+payback_k deb _2011" xfId="21941"/>
    <cellStyle name="_MSC v20090805" xfId="21942"/>
    <cellStyle name="_New Breakdown" xfId="21943"/>
    <cellStyle name="_OI_2009" xfId="21944"/>
    <cellStyle name="_OI_2009 2" xfId="21945"/>
    <cellStyle name="_OI_2009_Transactional Banking" xfId="21946"/>
    <cellStyle name="_PB v20090810" xfId="21947"/>
    <cellStyle name="_PERSONAL" xfId="9"/>
    <cellStyle name="_Personal v20090805" xfId="21948"/>
    <cellStyle name="_Personal v20090814" xfId="21949"/>
    <cellStyle name="_Personal v20090818" xfId="21950"/>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1"/>
    <cellStyle name="_PERSONAL_Property 30.06.2006" xfId="47"/>
    <cellStyle name="_PERSONAL_Property 30.06.2007" xfId="48"/>
    <cellStyle name="_PL2009_ExtS" xfId="21952"/>
    <cellStyle name="_plany rent_2009_10_2008_insourcing" xfId="21953"/>
    <cellStyle name="_plany rent_2009_10_2008_insourcing 2" xfId="21954"/>
    <cellStyle name="_Podzial ESI i TRD 2010 dla PF_v 2 0 NEW" xfId="21955"/>
    <cellStyle name="_POLONIA _plan 2012" xfId="21956"/>
    <cellStyle name="_Preparación-Queries-MDR" xfId="21957"/>
    <cellStyle name="_Preparación-Queries-MDR_murex  mtm" xfId="21958"/>
    <cellStyle name="_Preparación-Queries-MDR_OPCJE_080612_ub" xfId="21959"/>
    <cellStyle name="_Preparación-Queries-MDR_OPCJE_madryt" xfId="21960"/>
    <cellStyle name="_Preparación-Queries-MDR_Standard 15.11.2011" xfId="21961"/>
    <cellStyle name="_Preparación-Queries-MDR_Zeszyt4 (6) (2)" xfId="21962"/>
    <cellStyle name="_Property 30.06.2006" xfId="49"/>
    <cellStyle name="_Property 30.06.2007" xfId="50"/>
    <cellStyle name="_przeksiegowanie MPK198_szczegoly" xfId="21963"/>
    <cellStyle name="_Query IC SD SND ult" xfId="21964"/>
    <cellStyle name="_raport_1H2009 (5)" xfId="21965"/>
    <cellStyle name="_raport_2009 (7)" xfId="21966"/>
    <cellStyle name="_raport_3Q2009 (3)" xfId="21967"/>
    <cellStyle name="_raport_4Q2010" xfId="21968"/>
    <cellStyle name="_raport_IQ2010" xfId="21969"/>
    <cellStyle name="_raport_txn_01_2009" xfId="21970"/>
    <cellStyle name="_raport_txn_02_2009" xfId="21971"/>
    <cellStyle name="_Założenia biznesowe" xfId="21972"/>
    <cellStyle name="˙˙˙" xfId="51"/>
    <cellStyle name="˙˙˙ 2" xfId="52"/>
    <cellStyle name="˙˙˙ 2 2" xfId="53"/>
    <cellStyle name="˙˙˙ 2 2 2" xfId="21973"/>
    <cellStyle name="˙˙˙ 3" xfId="21974"/>
    <cellStyle name="˙˙˙ 4" xfId="21975"/>
    <cellStyle name="˙˙˙_zmiana wyniku_spółki_2011" xfId="21976"/>
    <cellStyle name="=D:\WINNT\SYSTEM32\COMMAND.COM" xfId="54"/>
    <cellStyle name="=D:\WINNT\SYSTEM32\COMMAND.COM 2" xfId="55"/>
    <cellStyle name="=D:\WINNT\SYSTEM32\COMMAND.COM 2 2" xfId="56"/>
    <cellStyle name="=D:\WINNT\SYSTEM32\COMMAND.COM 2 3" xfId="21977"/>
    <cellStyle name="=D:\WINNT\SYSTEM32\COMMAND.COM 3" xfId="57"/>
    <cellStyle name="=D:\WINNT\SYSTEM32\COMMAND.COM 4" xfId="21978"/>
    <cellStyle name="0,000000" xfId="21979"/>
    <cellStyle name="1" xfId="21980"/>
    <cellStyle name="1 000 Kč_laroux" xfId="58"/>
    <cellStyle name="1_murex  mtm" xfId="21981"/>
    <cellStyle name="1_OPCJE_080612_ub" xfId="21982"/>
    <cellStyle name="1_OPCJE_madryt" xfId="21983"/>
    <cellStyle name="1_Standard 15.11.2011" xfId="21984"/>
    <cellStyle name="1_Zeszyt4 (6) (2)" xfId="21985"/>
    <cellStyle name="20% - Accent1" xfId="21986"/>
    <cellStyle name="20% - Accent1 2" xfId="21987"/>
    <cellStyle name="20% - Accent1 3" xfId="21988"/>
    <cellStyle name="20% - Accent2" xfId="21989"/>
    <cellStyle name="20% - Accent2 2" xfId="21990"/>
    <cellStyle name="20% - Accent2 3" xfId="21991"/>
    <cellStyle name="20% - Accent3" xfId="21992"/>
    <cellStyle name="20% - Accent3 2" xfId="21993"/>
    <cellStyle name="20% - Accent3 3" xfId="21994"/>
    <cellStyle name="20% - Accent4" xfId="21995"/>
    <cellStyle name="20% - Accent4 2" xfId="21996"/>
    <cellStyle name="20% - Accent4 3" xfId="21997"/>
    <cellStyle name="20% - Accent5" xfId="21998"/>
    <cellStyle name="20% - Accent5 2" xfId="21999"/>
    <cellStyle name="20% - Accent5 3" xfId="22000"/>
    <cellStyle name="20% - Accent6" xfId="22001"/>
    <cellStyle name="20% - Accent6 2" xfId="22002"/>
    <cellStyle name="20% - Accent6 3" xfId="22003"/>
    <cellStyle name="20% - akcent 1 2" xfId="59"/>
    <cellStyle name="20% - akcent 1 2 2" xfId="60"/>
    <cellStyle name="20% - akcent 1 2 3" xfId="61"/>
    <cellStyle name="20% - akcent 1 2 4" xfId="22004"/>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5"/>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6"/>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7"/>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8"/>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9"/>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4 2" xfId="22975"/>
    <cellStyle name="20% - akcent 3 5" xfId="5811"/>
    <cellStyle name="20% - akcent 3 5 2" xfId="22976"/>
    <cellStyle name="20% - akcent 3 6" xfId="5812"/>
    <cellStyle name="20% - akcent 3 6 2" xfId="22977"/>
    <cellStyle name="20% - akcent 4 2" xfId="5813"/>
    <cellStyle name="20% - akcent 4 2 2" xfId="5814"/>
    <cellStyle name="20% - akcent 4 2 2 2" xfId="22979"/>
    <cellStyle name="20% - akcent 4 2 3" xfId="5815"/>
    <cellStyle name="20% - akcent 4 2 3 2" xfId="22980"/>
    <cellStyle name="20% - akcent 4 2 4" xfId="22010"/>
    <cellStyle name="20% - akcent 4 2 5" xfId="22978"/>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1"/>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4 2" xfId="22981"/>
    <cellStyle name="20% - akcent 4 5" xfId="7729"/>
    <cellStyle name="20% - akcent 4 5 2" xfId="22982"/>
    <cellStyle name="20% - akcent 4 6" xfId="7730"/>
    <cellStyle name="20% - akcent 4 6 2" xfId="22983"/>
    <cellStyle name="20% - akcent 5 2" xfId="7731"/>
    <cellStyle name="20% - akcent 5 2 2" xfId="7732"/>
    <cellStyle name="20% - akcent 5 2 2 2" xfId="22985"/>
    <cellStyle name="20% - akcent 5 2 3" xfId="7733"/>
    <cellStyle name="20% - akcent 5 2 3 2" xfId="22986"/>
    <cellStyle name="20% - akcent 5 2 4" xfId="22012"/>
    <cellStyle name="20% - akcent 5 2 5" xfId="22984"/>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3 2" xfId="22987"/>
    <cellStyle name="20% - akcent 5 3 2 2 4 4 2 4" xfId="8074"/>
    <cellStyle name="20% - akcent 5 3 2 2 4 4 3" xfId="8075"/>
    <cellStyle name="20% - akcent 5 3 2 2 4 4 3 2" xfId="22988"/>
    <cellStyle name="20% - akcent 5 3 2 2 4 4 4" xfId="8076"/>
    <cellStyle name="20% - akcent 5 3 2 2 4 4 4 2" xfId="22989"/>
    <cellStyle name="20% - akcent 5 3 2 2 4 4 5" xfId="8077"/>
    <cellStyle name="20% - akcent 5 3 2 2 4 5" xfId="8078"/>
    <cellStyle name="20% - akcent 5 3 2 2 4 5 2" xfId="8079"/>
    <cellStyle name="20% - akcent 5 3 2 2 4 5 2 2" xfId="22991"/>
    <cellStyle name="20% - akcent 5 3 2 2 4 5 3" xfId="8080"/>
    <cellStyle name="20% - akcent 5 3 2 2 4 5 3 2" xfId="22992"/>
    <cellStyle name="20% - akcent 5 3 2 2 4 5 4" xfId="22990"/>
    <cellStyle name="20% - akcent 5 3 2 2 4 6" xfId="8081"/>
    <cellStyle name="20% - akcent 5 3 2 2 4 6 2" xfId="22993"/>
    <cellStyle name="20% - akcent 5 3 2 2 4 7" xfId="8082"/>
    <cellStyle name="20% - akcent 5 3 2 2 4 7 2" xfId="22994"/>
    <cellStyle name="20% - akcent 5 3 2 2 4 8" xfId="8083"/>
    <cellStyle name="20% - akcent 5 3 2 2 5" xfId="8084"/>
    <cellStyle name="20% - akcent 5 3 2 2 5 2" xfId="8085"/>
    <cellStyle name="20% - akcent 5 3 2 2 5 2 2" xfId="8086"/>
    <cellStyle name="20% - akcent 5 3 2 2 5 2 2 2" xfId="8087"/>
    <cellStyle name="20% - akcent 5 3 2 2 5 2 2 2 2" xfId="22998"/>
    <cellStyle name="20% - akcent 5 3 2 2 5 2 2 3" xfId="8088"/>
    <cellStyle name="20% - akcent 5 3 2 2 5 2 2 3 2" xfId="22999"/>
    <cellStyle name="20% - akcent 5 3 2 2 5 2 2 4" xfId="22997"/>
    <cellStyle name="20% - akcent 5 3 2 2 5 2 3" xfId="8089"/>
    <cellStyle name="20% - akcent 5 3 2 2 5 2 3 2" xfId="23000"/>
    <cellStyle name="20% - akcent 5 3 2 2 5 2 4" xfId="8090"/>
    <cellStyle name="20% - akcent 5 3 2 2 5 2 4 2" xfId="23001"/>
    <cellStyle name="20% - akcent 5 3 2 2 5 2 5" xfId="22996"/>
    <cellStyle name="20% - akcent 5 3 2 2 5 3" xfId="8091"/>
    <cellStyle name="20% - akcent 5 3 2 2 5 3 2" xfId="8092"/>
    <cellStyle name="20% - akcent 5 3 2 2 5 3 2 2" xfId="23003"/>
    <cellStyle name="20% - akcent 5 3 2 2 5 3 3" xfId="8093"/>
    <cellStyle name="20% - akcent 5 3 2 2 5 3 3 2" xfId="23004"/>
    <cellStyle name="20% - akcent 5 3 2 2 5 3 4" xfId="23002"/>
    <cellStyle name="20% - akcent 5 3 2 2 5 4" xfId="8094"/>
    <cellStyle name="20% - akcent 5 3 2 2 5 4 2" xfId="23005"/>
    <cellStyle name="20% - akcent 5 3 2 2 5 5" xfId="8095"/>
    <cellStyle name="20% - akcent 5 3 2 2 5 5 2" xfId="23006"/>
    <cellStyle name="20% - akcent 5 3 2 2 5 6" xfId="22995"/>
    <cellStyle name="20% - akcent 5 3 2 2 6" xfId="8096"/>
    <cellStyle name="20% - akcent 5 3 2 2 6 2" xfId="8097"/>
    <cellStyle name="20% - akcent 5 3 2 2 6 2 2" xfId="8098"/>
    <cellStyle name="20% - akcent 5 3 2 2 6 2 2 2" xfId="23009"/>
    <cellStyle name="20% - akcent 5 3 2 2 6 2 3" xfId="8099"/>
    <cellStyle name="20% - akcent 5 3 2 2 6 2 3 2" xfId="23010"/>
    <cellStyle name="20% - akcent 5 3 2 2 6 2 4" xfId="23008"/>
    <cellStyle name="20% - akcent 5 3 2 2 6 3" xfId="8100"/>
    <cellStyle name="20% - akcent 5 3 2 2 6 3 2" xfId="23011"/>
    <cellStyle name="20% - akcent 5 3 2 2 6 4" xfId="8101"/>
    <cellStyle name="20% - akcent 5 3 2 2 6 4 2" xfId="23012"/>
    <cellStyle name="20% - akcent 5 3 2 2 6 5" xfId="23007"/>
    <cellStyle name="20% - akcent 5 3 2 2 7" xfId="8102"/>
    <cellStyle name="20% - akcent 5 3 2 2 7 2" xfId="8103"/>
    <cellStyle name="20% - akcent 5 3 2 2 7 2 2" xfId="8104"/>
    <cellStyle name="20% - akcent 5 3 2 2 7 2 2 2" xfId="23015"/>
    <cellStyle name="20% - akcent 5 3 2 2 7 2 3" xfId="8105"/>
    <cellStyle name="20% - akcent 5 3 2 2 7 2 3 2" xfId="23016"/>
    <cellStyle name="20% - akcent 5 3 2 2 7 2 4" xfId="23014"/>
    <cellStyle name="20% - akcent 5 3 2 2 7 3" xfId="8106"/>
    <cellStyle name="20% - akcent 5 3 2 2 7 3 2" xfId="23017"/>
    <cellStyle name="20% - akcent 5 3 2 2 7 4" xfId="8107"/>
    <cellStyle name="20% - akcent 5 3 2 2 7 4 2" xfId="23018"/>
    <cellStyle name="20% - akcent 5 3 2 2 7 5" xfId="23013"/>
    <cellStyle name="20% - akcent 5 3 2 2 8" xfId="8108"/>
    <cellStyle name="20% - akcent 5 3 2 2 8 2" xfId="8109"/>
    <cellStyle name="20% - akcent 5 3 2 2 8 2 2" xfId="8110"/>
    <cellStyle name="20% - akcent 5 3 2 2 8 2 2 2" xfId="23021"/>
    <cellStyle name="20% - akcent 5 3 2 2 8 2 3" xfId="8111"/>
    <cellStyle name="20% - akcent 5 3 2 2 8 2 3 2" xfId="23022"/>
    <cellStyle name="20% - akcent 5 3 2 2 8 2 4" xfId="23020"/>
    <cellStyle name="20% - akcent 5 3 2 2 8 3" xfId="8112"/>
    <cellStyle name="20% - akcent 5 3 2 2 8 3 2" xfId="23023"/>
    <cellStyle name="20% - akcent 5 3 2 2 8 4" xfId="8113"/>
    <cellStyle name="20% - akcent 5 3 2 2 8 4 2" xfId="23024"/>
    <cellStyle name="20% - akcent 5 3 2 2 8 5" xfId="23019"/>
    <cellStyle name="20% - akcent 5 3 2 2 9" xfId="8114"/>
    <cellStyle name="20% - akcent 5 3 2 2 9 2" xfId="8115"/>
    <cellStyle name="20% - akcent 5 3 2 2 9 2 2" xfId="23026"/>
    <cellStyle name="20% - akcent 5 3 2 2 9 3" xfId="8116"/>
    <cellStyle name="20% - akcent 5 3 2 2 9 3 2" xfId="23027"/>
    <cellStyle name="20% - akcent 5 3 2 2 9 4" xfId="23025"/>
    <cellStyle name="20% - akcent 5 3 2 3" xfId="8117"/>
    <cellStyle name="20% - akcent 5 3 2 3 10" xfId="8118"/>
    <cellStyle name="20% - akcent 5 3 2 3 10 2" xfId="23029"/>
    <cellStyle name="20% - akcent 5 3 2 3 11" xfId="23028"/>
    <cellStyle name="20% - akcent 5 3 2 3 2" xfId="8119"/>
    <cellStyle name="20% - akcent 5 3 2 3 2 2" xfId="8120"/>
    <cellStyle name="20% - akcent 5 3 2 3 2 2 2" xfId="8121"/>
    <cellStyle name="20% - akcent 5 3 2 3 2 2 2 2" xfId="8122"/>
    <cellStyle name="20% - akcent 5 3 2 3 2 2 2 2 2" xfId="23033"/>
    <cellStyle name="20% - akcent 5 3 2 3 2 2 2 3" xfId="8123"/>
    <cellStyle name="20% - akcent 5 3 2 3 2 2 2 3 2" xfId="23034"/>
    <cellStyle name="20% - akcent 5 3 2 3 2 2 2 4" xfId="23032"/>
    <cellStyle name="20% - akcent 5 3 2 3 2 2 3" xfId="8124"/>
    <cellStyle name="20% - akcent 5 3 2 3 2 2 3 2" xfId="23035"/>
    <cellStyle name="20% - akcent 5 3 2 3 2 2 4" xfId="8125"/>
    <cellStyle name="20% - akcent 5 3 2 3 2 2 4 2" xfId="23036"/>
    <cellStyle name="20% - akcent 5 3 2 3 2 2 5" xfId="23031"/>
    <cellStyle name="20% - akcent 5 3 2 3 2 3" xfId="8126"/>
    <cellStyle name="20% - akcent 5 3 2 3 2 3 2" xfId="8127"/>
    <cellStyle name="20% - akcent 5 3 2 3 2 3 2 2" xfId="8128"/>
    <cellStyle name="20% - akcent 5 3 2 3 2 3 2 2 2" xfId="23039"/>
    <cellStyle name="20% - akcent 5 3 2 3 2 3 2 3" xfId="8129"/>
    <cellStyle name="20% - akcent 5 3 2 3 2 3 2 3 2" xfId="23040"/>
    <cellStyle name="20% - akcent 5 3 2 3 2 3 2 4" xfId="23038"/>
    <cellStyle name="20% - akcent 5 3 2 3 2 3 3" xfId="8130"/>
    <cellStyle name="20% - akcent 5 3 2 3 2 3 3 2" xfId="23041"/>
    <cellStyle name="20% - akcent 5 3 2 3 2 3 4" xfId="8131"/>
    <cellStyle name="20% - akcent 5 3 2 3 2 3 4 2" xfId="23042"/>
    <cellStyle name="20% - akcent 5 3 2 3 2 3 5" xfId="23037"/>
    <cellStyle name="20% - akcent 5 3 2 3 2 4" xfId="8132"/>
    <cellStyle name="20% - akcent 5 3 2 3 2 4 2" xfId="8133"/>
    <cellStyle name="20% - akcent 5 3 2 3 2 4 2 2" xfId="8134"/>
    <cellStyle name="20% - akcent 5 3 2 3 2 4 2 2 2" xfId="23045"/>
    <cellStyle name="20% - akcent 5 3 2 3 2 4 2 3" xfId="8135"/>
    <cellStyle name="20% - akcent 5 3 2 3 2 4 2 3 2" xfId="23046"/>
    <cellStyle name="20% - akcent 5 3 2 3 2 4 2 4" xfId="23044"/>
    <cellStyle name="20% - akcent 5 3 2 3 2 4 3" xfId="8136"/>
    <cellStyle name="20% - akcent 5 3 2 3 2 4 3 2" xfId="23047"/>
    <cellStyle name="20% - akcent 5 3 2 3 2 4 4" xfId="8137"/>
    <cellStyle name="20% - akcent 5 3 2 3 2 4 4 2" xfId="23048"/>
    <cellStyle name="20% - akcent 5 3 2 3 2 4 5" xfId="23043"/>
    <cellStyle name="20% - akcent 5 3 2 3 2 5" xfId="8138"/>
    <cellStyle name="20% - akcent 5 3 2 3 2 5 2" xfId="8139"/>
    <cellStyle name="20% - akcent 5 3 2 3 2 5 2 2" xfId="23050"/>
    <cellStyle name="20% - akcent 5 3 2 3 2 5 3" xfId="8140"/>
    <cellStyle name="20% - akcent 5 3 2 3 2 5 3 2" xfId="23051"/>
    <cellStyle name="20% - akcent 5 3 2 3 2 5 4" xfId="23049"/>
    <cellStyle name="20% - akcent 5 3 2 3 2 6" xfId="8141"/>
    <cellStyle name="20% - akcent 5 3 2 3 2 6 2" xfId="23052"/>
    <cellStyle name="20% - akcent 5 3 2 3 2 7" xfId="8142"/>
    <cellStyle name="20% - akcent 5 3 2 3 2 7 2" xfId="23053"/>
    <cellStyle name="20% - akcent 5 3 2 3 2 8" xfId="23030"/>
    <cellStyle name="20% - akcent 5 3 2 3 3" xfId="8143"/>
    <cellStyle name="20% - akcent 5 3 2 3 3 2" xfId="8144"/>
    <cellStyle name="20% - akcent 5 3 2 3 3 2 2" xfId="8145"/>
    <cellStyle name="20% - akcent 5 3 2 3 3 2 2 2" xfId="8146"/>
    <cellStyle name="20% - akcent 5 3 2 3 3 2 2 2 2" xfId="23057"/>
    <cellStyle name="20% - akcent 5 3 2 3 3 2 2 3" xfId="8147"/>
    <cellStyle name="20% - akcent 5 3 2 3 3 2 2 3 2" xfId="23058"/>
    <cellStyle name="20% - akcent 5 3 2 3 3 2 2 4" xfId="23056"/>
    <cellStyle name="20% - akcent 5 3 2 3 3 2 3" xfId="8148"/>
    <cellStyle name="20% - akcent 5 3 2 3 3 2 3 2" xfId="23059"/>
    <cellStyle name="20% - akcent 5 3 2 3 3 2 4" xfId="8149"/>
    <cellStyle name="20% - akcent 5 3 2 3 3 2 4 2" xfId="23060"/>
    <cellStyle name="20% - akcent 5 3 2 3 3 2 5" xfId="23055"/>
    <cellStyle name="20% - akcent 5 3 2 3 3 3" xfId="8150"/>
    <cellStyle name="20% - akcent 5 3 2 3 3 3 2" xfId="8151"/>
    <cellStyle name="20% - akcent 5 3 2 3 3 3 2 2" xfId="8152"/>
    <cellStyle name="20% - akcent 5 3 2 3 3 3 2 2 2" xfId="23063"/>
    <cellStyle name="20% - akcent 5 3 2 3 3 3 2 3" xfId="8153"/>
    <cellStyle name="20% - akcent 5 3 2 3 3 3 2 3 2" xfId="23064"/>
    <cellStyle name="20% - akcent 5 3 2 3 3 3 2 4" xfId="23062"/>
    <cellStyle name="20% - akcent 5 3 2 3 3 3 3" xfId="8154"/>
    <cellStyle name="20% - akcent 5 3 2 3 3 3 3 2" xfId="23065"/>
    <cellStyle name="20% - akcent 5 3 2 3 3 3 4" xfId="8155"/>
    <cellStyle name="20% - akcent 5 3 2 3 3 3 4 2" xfId="23066"/>
    <cellStyle name="20% - akcent 5 3 2 3 3 3 5" xfId="23061"/>
    <cellStyle name="20% - akcent 5 3 2 3 3 4" xfId="8156"/>
    <cellStyle name="20% - akcent 5 3 2 3 3 4 2" xfId="8157"/>
    <cellStyle name="20% - akcent 5 3 2 3 3 4 2 2" xfId="8158"/>
    <cellStyle name="20% - akcent 5 3 2 3 3 4 2 2 2" xfId="23069"/>
    <cellStyle name="20% - akcent 5 3 2 3 3 4 2 3" xfId="8159"/>
    <cellStyle name="20% - akcent 5 3 2 3 3 4 2 3 2" xfId="23070"/>
    <cellStyle name="20% - akcent 5 3 2 3 3 4 2 4" xfId="23068"/>
    <cellStyle name="20% - akcent 5 3 2 3 3 4 3" xfId="8160"/>
    <cellStyle name="20% - akcent 5 3 2 3 3 4 3 2" xfId="23071"/>
    <cellStyle name="20% - akcent 5 3 2 3 3 4 4" xfId="8161"/>
    <cellStyle name="20% - akcent 5 3 2 3 3 4 4 2" xfId="23072"/>
    <cellStyle name="20% - akcent 5 3 2 3 3 4 5" xfId="23067"/>
    <cellStyle name="20% - akcent 5 3 2 3 3 5" xfId="8162"/>
    <cellStyle name="20% - akcent 5 3 2 3 3 5 2" xfId="8163"/>
    <cellStyle name="20% - akcent 5 3 2 3 3 5 2 2" xfId="23074"/>
    <cellStyle name="20% - akcent 5 3 2 3 3 5 3" xfId="8164"/>
    <cellStyle name="20% - akcent 5 3 2 3 3 5 3 2" xfId="23075"/>
    <cellStyle name="20% - akcent 5 3 2 3 3 5 4" xfId="23073"/>
    <cellStyle name="20% - akcent 5 3 2 3 3 6" xfId="8165"/>
    <cellStyle name="20% - akcent 5 3 2 3 3 6 2" xfId="23076"/>
    <cellStyle name="20% - akcent 5 3 2 3 3 7" xfId="8166"/>
    <cellStyle name="20% - akcent 5 3 2 3 3 7 2" xfId="23077"/>
    <cellStyle name="20% - akcent 5 3 2 3 3 8" xfId="23054"/>
    <cellStyle name="20% - akcent 5 3 2 3 4" xfId="8167"/>
    <cellStyle name="20% - akcent 5 3 2 3 4 2" xfId="8168"/>
    <cellStyle name="20% - akcent 5 3 2 3 4 2 2" xfId="8169"/>
    <cellStyle name="20% - akcent 5 3 2 3 4 2 2 2" xfId="8170"/>
    <cellStyle name="20% - akcent 5 3 2 3 4 2 2 2 2" xfId="23081"/>
    <cellStyle name="20% - akcent 5 3 2 3 4 2 2 3" xfId="8171"/>
    <cellStyle name="20% - akcent 5 3 2 3 4 2 2 3 2" xfId="23082"/>
    <cellStyle name="20% - akcent 5 3 2 3 4 2 2 4" xfId="23080"/>
    <cellStyle name="20% - akcent 5 3 2 3 4 2 3" xfId="8172"/>
    <cellStyle name="20% - akcent 5 3 2 3 4 2 3 2" xfId="23083"/>
    <cellStyle name="20% - akcent 5 3 2 3 4 2 4" xfId="8173"/>
    <cellStyle name="20% - akcent 5 3 2 3 4 2 4 2" xfId="23084"/>
    <cellStyle name="20% - akcent 5 3 2 3 4 2 5" xfId="23079"/>
    <cellStyle name="20% - akcent 5 3 2 3 4 3" xfId="8174"/>
    <cellStyle name="20% - akcent 5 3 2 3 4 3 2" xfId="8175"/>
    <cellStyle name="20% - akcent 5 3 2 3 4 3 2 2" xfId="23086"/>
    <cellStyle name="20% - akcent 5 3 2 3 4 3 3" xfId="8176"/>
    <cellStyle name="20% - akcent 5 3 2 3 4 3 3 2" xfId="23087"/>
    <cellStyle name="20% - akcent 5 3 2 3 4 3 4" xfId="23085"/>
    <cellStyle name="20% - akcent 5 3 2 3 4 4" xfId="8177"/>
    <cellStyle name="20% - akcent 5 3 2 3 4 4 2" xfId="23088"/>
    <cellStyle name="20% - akcent 5 3 2 3 4 5" xfId="8178"/>
    <cellStyle name="20% - akcent 5 3 2 3 4 5 2" xfId="23089"/>
    <cellStyle name="20% - akcent 5 3 2 3 4 6" xfId="23078"/>
    <cellStyle name="20% - akcent 5 3 2 3 5" xfId="8179"/>
    <cellStyle name="20% - akcent 5 3 2 3 5 2" xfId="8180"/>
    <cellStyle name="20% - akcent 5 3 2 3 5 2 2" xfId="8181"/>
    <cellStyle name="20% - akcent 5 3 2 3 5 2 2 2" xfId="23092"/>
    <cellStyle name="20% - akcent 5 3 2 3 5 2 3" xfId="8182"/>
    <cellStyle name="20% - akcent 5 3 2 3 5 2 3 2" xfId="23093"/>
    <cellStyle name="20% - akcent 5 3 2 3 5 2 4" xfId="23091"/>
    <cellStyle name="20% - akcent 5 3 2 3 5 3" xfId="8183"/>
    <cellStyle name="20% - akcent 5 3 2 3 5 3 2" xfId="23094"/>
    <cellStyle name="20% - akcent 5 3 2 3 5 4" xfId="8184"/>
    <cellStyle name="20% - akcent 5 3 2 3 5 4 2" xfId="23095"/>
    <cellStyle name="20% - akcent 5 3 2 3 5 5" xfId="23090"/>
    <cellStyle name="20% - akcent 5 3 2 3 6" xfId="8185"/>
    <cellStyle name="20% - akcent 5 3 2 3 6 2" xfId="8186"/>
    <cellStyle name="20% - akcent 5 3 2 3 6 2 2" xfId="8187"/>
    <cellStyle name="20% - akcent 5 3 2 3 6 2 2 2" xfId="23098"/>
    <cellStyle name="20% - akcent 5 3 2 3 6 2 3" xfId="8188"/>
    <cellStyle name="20% - akcent 5 3 2 3 6 2 3 2" xfId="23099"/>
    <cellStyle name="20% - akcent 5 3 2 3 6 2 4" xfId="23097"/>
    <cellStyle name="20% - akcent 5 3 2 3 6 3" xfId="8189"/>
    <cellStyle name="20% - akcent 5 3 2 3 6 3 2" xfId="23100"/>
    <cellStyle name="20% - akcent 5 3 2 3 6 4" xfId="8190"/>
    <cellStyle name="20% - akcent 5 3 2 3 6 4 2" xfId="23101"/>
    <cellStyle name="20% - akcent 5 3 2 3 6 5" xfId="23096"/>
    <cellStyle name="20% - akcent 5 3 2 3 7" xfId="8191"/>
    <cellStyle name="20% - akcent 5 3 2 3 7 2" xfId="8192"/>
    <cellStyle name="20% - akcent 5 3 2 3 7 2 2" xfId="8193"/>
    <cellStyle name="20% - akcent 5 3 2 3 7 2 2 2" xfId="23104"/>
    <cellStyle name="20% - akcent 5 3 2 3 7 2 3" xfId="8194"/>
    <cellStyle name="20% - akcent 5 3 2 3 7 2 3 2" xfId="23105"/>
    <cellStyle name="20% - akcent 5 3 2 3 7 2 4" xfId="23103"/>
    <cellStyle name="20% - akcent 5 3 2 3 7 3" xfId="8195"/>
    <cellStyle name="20% - akcent 5 3 2 3 7 3 2" xfId="23106"/>
    <cellStyle name="20% - akcent 5 3 2 3 7 4" xfId="8196"/>
    <cellStyle name="20% - akcent 5 3 2 3 7 4 2" xfId="23107"/>
    <cellStyle name="20% - akcent 5 3 2 3 7 5" xfId="23102"/>
    <cellStyle name="20% - akcent 5 3 2 3 8" xfId="8197"/>
    <cellStyle name="20% - akcent 5 3 2 3 8 2" xfId="8198"/>
    <cellStyle name="20% - akcent 5 3 2 3 8 2 2" xfId="23109"/>
    <cellStyle name="20% - akcent 5 3 2 3 8 3" xfId="8199"/>
    <cellStyle name="20% - akcent 5 3 2 3 8 3 2" xfId="23110"/>
    <cellStyle name="20% - akcent 5 3 2 3 8 4" xfId="23108"/>
    <cellStyle name="20% - akcent 5 3 2 3 9" xfId="8200"/>
    <cellStyle name="20% - akcent 5 3 2 3 9 2" xfId="23111"/>
    <cellStyle name="20% - akcent 5 3 2 4" xfId="8201"/>
    <cellStyle name="20% - akcent 5 3 2 4 10" xfId="23112"/>
    <cellStyle name="20% - akcent 5 3 2 4 2" xfId="8202"/>
    <cellStyle name="20% - akcent 5 3 2 4 2 2" xfId="8203"/>
    <cellStyle name="20% - akcent 5 3 2 4 2 2 2" xfId="8204"/>
    <cellStyle name="20% - akcent 5 3 2 4 2 2 2 2" xfId="8205"/>
    <cellStyle name="20% - akcent 5 3 2 4 2 2 2 2 2" xfId="23116"/>
    <cellStyle name="20% - akcent 5 3 2 4 2 2 2 3" xfId="8206"/>
    <cellStyle name="20% - akcent 5 3 2 4 2 2 2 3 2" xfId="23117"/>
    <cellStyle name="20% - akcent 5 3 2 4 2 2 2 4" xfId="23115"/>
    <cellStyle name="20% - akcent 5 3 2 4 2 2 3" xfId="8207"/>
    <cellStyle name="20% - akcent 5 3 2 4 2 2 3 2" xfId="23118"/>
    <cellStyle name="20% - akcent 5 3 2 4 2 2 4" xfId="8208"/>
    <cellStyle name="20% - akcent 5 3 2 4 2 2 4 2" xfId="23119"/>
    <cellStyle name="20% - akcent 5 3 2 4 2 2 5" xfId="23114"/>
    <cellStyle name="20% - akcent 5 3 2 4 2 3" xfId="8209"/>
    <cellStyle name="20% - akcent 5 3 2 4 2 3 2" xfId="8210"/>
    <cellStyle name="20% - akcent 5 3 2 4 2 3 2 2" xfId="8211"/>
    <cellStyle name="20% - akcent 5 3 2 4 2 3 2 2 2" xfId="23122"/>
    <cellStyle name="20% - akcent 5 3 2 4 2 3 2 3" xfId="8212"/>
    <cellStyle name="20% - akcent 5 3 2 4 2 3 2 3 2" xfId="23123"/>
    <cellStyle name="20% - akcent 5 3 2 4 2 3 2 4" xfId="23121"/>
    <cellStyle name="20% - akcent 5 3 2 4 2 3 3" xfId="8213"/>
    <cellStyle name="20% - akcent 5 3 2 4 2 3 3 2" xfId="23124"/>
    <cellStyle name="20% - akcent 5 3 2 4 2 3 4" xfId="8214"/>
    <cellStyle name="20% - akcent 5 3 2 4 2 3 4 2" xfId="23125"/>
    <cellStyle name="20% - akcent 5 3 2 4 2 3 5" xfId="23120"/>
    <cellStyle name="20% - akcent 5 3 2 4 2 4" xfId="8215"/>
    <cellStyle name="20% - akcent 5 3 2 4 2 4 2" xfId="8216"/>
    <cellStyle name="20% - akcent 5 3 2 4 2 4 2 2" xfId="8217"/>
    <cellStyle name="20% - akcent 5 3 2 4 2 4 2 2 2" xfId="23128"/>
    <cellStyle name="20% - akcent 5 3 2 4 2 4 2 3" xfId="8218"/>
    <cellStyle name="20% - akcent 5 3 2 4 2 4 2 3 2" xfId="23129"/>
    <cellStyle name="20% - akcent 5 3 2 4 2 4 2 4" xfId="23127"/>
    <cellStyle name="20% - akcent 5 3 2 4 2 4 3" xfId="8219"/>
    <cellStyle name="20% - akcent 5 3 2 4 2 4 3 2" xfId="23130"/>
    <cellStyle name="20% - akcent 5 3 2 4 2 4 4" xfId="8220"/>
    <cellStyle name="20% - akcent 5 3 2 4 2 4 4 2" xfId="23131"/>
    <cellStyle name="20% - akcent 5 3 2 4 2 4 5" xfId="23126"/>
    <cellStyle name="20% - akcent 5 3 2 4 2 5" xfId="8221"/>
    <cellStyle name="20% - akcent 5 3 2 4 2 5 2" xfId="8222"/>
    <cellStyle name="20% - akcent 5 3 2 4 2 5 2 2" xfId="23133"/>
    <cellStyle name="20% - akcent 5 3 2 4 2 5 3" xfId="8223"/>
    <cellStyle name="20% - akcent 5 3 2 4 2 5 3 2" xfId="23134"/>
    <cellStyle name="20% - akcent 5 3 2 4 2 5 4" xfId="23132"/>
    <cellStyle name="20% - akcent 5 3 2 4 2 6" xfId="8224"/>
    <cellStyle name="20% - akcent 5 3 2 4 2 6 2" xfId="23135"/>
    <cellStyle name="20% - akcent 5 3 2 4 2 7" xfId="8225"/>
    <cellStyle name="20% - akcent 5 3 2 4 2 7 2" xfId="23136"/>
    <cellStyle name="20% - akcent 5 3 2 4 2 8" xfId="23113"/>
    <cellStyle name="20% - akcent 5 3 2 4 3" xfId="8226"/>
    <cellStyle name="20% - akcent 5 3 2 4 3 2" xfId="8227"/>
    <cellStyle name="20% - akcent 5 3 2 4 3 2 2" xfId="8228"/>
    <cellStyle name="20% - akcent 5 3 2 4 3 2 2 2" xfId="8229"/>
    <cellStyle name="20% - akcent 5 3 2 4 3 2 2 2 2" xfId="23140"/>
    <cellStyle name="20% - akcent 5 3 2 4 3 2 2 3" xfId="8230"/>
    <cellStyle name="20% - akcent 5 3 2 4 3 2 2 3 2" xfId="23141"/>
    <cellStyle name="20% - akcent 5 3 2 4 3 2 2 4" xfId="23139"/>
    <cellStyle name="20% - akcent 5 3 2 4 3 2 3" xfId="8231"/>
    <cellStyle name="20% - akcent 5 3 2 4 3 2 3 2" xfId="23142"/>
    <cellStyle name="20% - akcent 5 3 2 4 3 2 4" xfId="8232"/>
    <cellStyle name="20% - akcent 5 3 2 4 3 2 4 2" xfId="23143"/>
    <cellStyle name="20% - akcent 5 3 2 4 3 2 5" xfId="23138"/>
    <cellStyle name="20% - akcent 5 3 2 4 3 3" xfId="8233"/>
    <cellStyle name="20% - akcent 5 3 2 4 3 3 2" xfId="8234"/>
    <cellStyle name="20% - akcent 5 3 2 4 3 3 2 2" xfId="8235"/>
    <cellStyle name="20% - akcent 5 3 2 4 3 3 2 2 2" xfId="23146"/>
    <cellStyle name="20% - akcent 5 3 2 4 3 3 2 3" xfId="8236"/>
    <cellStyle name="20% - akcent 5 3 2 4 3 3 2 3 2" xfId="23147"/>
    <cellStyle name="20% - akcent 5 3 2 4 3 3 2 4" xfId="23145"/>
    <cellStyle name="20% - akcent 5 3 2 4 3 3 3" xfId="8237"/>
    <cellStyle name="20% - akcent 5 3 2 4 3 3 3 2" xfId="23148"/>
    <cellStyle name="20% - akcent 5 3 2 4 3 3 4" xfId="8238"/>
    <cellStyle name="20% - akcent 5 3 2 4 3 3 4 2" xfId="23149"/>
    <cellStyle name="20% - akcent 5 3 2 4 3 3 5" xfId="23144"/>
    <cellStyle name="20% - akcent 5 3 2 4 3 4" xfId="8239"/>
    <cellStyle name="20% - akcent 5 3 2 4 3 4 2" xfId="8240"/>
    <cellStyle name="20% - akcent 5 3 2 4 3 4 2 2" xfId="8241"/>
    <cellStyle name="20% - akcent 5 3 2 4 3 4 2 2 2" xfId="23152"/>
    <cellStyle name="20% - akcent 5 3 2 4 3 4 2 3" xfId="8242"/>
    <cellStyle name="20% - akcent 5 3 2 4 3 4 2 3 2" xfId="23153"/>
    <cellStyle name="20% - akcent 5 3 2 4 3 4 2 4" xfId="23151"/>
    <cellStyle name="20% - akcent 5 3 2 4 3 4 3" xfId="8243"/>
    <cellStyle name="20% - akcent 5 3 2 4 3 4 3 2" xfId="23154"/>
    <cellStyle name="20% - akcent 5 3 2 4 3 4 4" xfId="8244"/>
    <cellStyle name="20% - akcent 5 3 2 4 3 4 4 2" xfId="23155"/>
    <cellStyle name="20% - akcent 5 3 2 4 3 4 5" xfId="23150"/>
    <cellStyle name="20% - akcent 5 3 2 4 3 5" xfId="8245"/>
    <cellStyle name="20% - akcent 5 3 2 4 3 5 2" xfId="8246"/>
    <cellStyle name="20% - akcent 5 3 2 4 3 5 2 2" xfId="23157"/>
    <cellStyle name="20% - akcent 5 3 2 4 3 5 3" xfId="8247"/>
    <cellStyle name="20% - akcent 5 3 2 4 3 5 3 2" xfId="23158"/>
    <cellStyle name="20% - akcent 5 3 2 4 3 5 4" xfId="23156"/>
    <cellStyle name="20% - akcent 5 3 2 4 3 6" xfId="8248"/>
    <cellStyle name="20% - akcent 5 3 2 4 3 6 2" xfId="23159"/>
    <cellStyle name="20% - akcent 5 3 2 4 3 7" xfId="8249"/>
    <cellStyle name="20% - akcent 5 3 2 4 3 7 2" xfId="23160"/>
    <cellStyle name="20% - akcent 5 3 2 4 3 8" xfId="23137"/>
    <cellStyle name="20% - akcent 5 3 2 4 4" xfId="8250"/>
    <cellStyle name="20% - akcent 5 3 2 4 4 2" xfId="8251"/>
    <cellStyle name="20% - akcent 5 3 2 4 4 2 2" xfId="8252"/>
    <cellStyle name="20% - akcent 5 3 2 4 4 2 2 2" xfId="23163"/>
    <cellStyle name="20% - akcent 5 3 2 4 4 2 3" xfId="8253"/>
    <cellStyle name="20% - akcent 5 3 2 4 4 2 3 2" xfId="23164"/>
    <cellStyle name="20% - akcent 5 3 2 4 4 2 4" xfId="23162"/>
    <cellStyle name="20% - akcent 5 3 2 4 4 3" xfId="8254"/>
    <cellStyle name="20% - akcent 5 3 2 4 4 3 2" xfId="23165"/>
    <cellStyle name="20% - akcent 5 3 2 4 4 4" xfId="8255"/>
    <cellStyle name="20% - akcent 5 3 2 4 4 4 2" xfId="23166"/>
    <cellStyle name="20% - akcent 5 3 2 4 4 5" xfId="23161"/>
    <cellStyle name="20% - akcent 5 3 2 4 5" xfId="8256"/>
    <cellStyle name="20% - akcent 5 3 2 4 5 2" xfId="8257"/>
    <cellStyle name="20% - akcent 5 3 2 4 5 2 2" xfId="8258"/>
    <cellStyle name="20% - akcent 5 3 2 4 5 2 2 2" xfId="23169"/>
    <cellStyle name="20% - akcent 5 3 2 4 5 2 3" xfId="8259"/>
    <cellStyle name="20% - akcent 5 3 2 4 5 2 3 2" xfId="23170"/>
    <cellStyle name="20% - akcent 5 3 2 4 5 2 4" xfId="23168"/>
    <cellStyle name="20% - akcent 5 3 2 4 5 3" xfId="8260"/>
    <cellStyle name="20% - akcent 5 3 2 4 5 3 2" xfId="23171"/>
    <cellStyle name="20% - akcent 5 3 2 4 5 4" xfId="8261"/>
    <cellStyle name="20% - akcent 5 3 2 4 5 4 2" xfId="23172"/>
    <cellStyle name="20% - akcent 5 3 2 4 5 5" xfId="23167"/>
    <cellStyle name="20% - akcent 5 3 2 4 6" xfId="8262"/>
    <cellStyle name="20% - akcent 5 3 2 4 6 2" xfId="8263"/>
    <cellStyle name="20% - akcent 5 3 2 4 6 2 2" xfId="8264"/>
    <cellStyle name="20% - akcent 5 3 2 4 6 2 2 2" xfId="23175"/>
    <cellStyle name="20% - akcent 5 3 2 4 6 2 3" xfId="8265"/>
    <cellStyle name="20% - akcent 5 3 2 4 6 2 3 2" xfId="23176"/>
    <cellStyle name="20% - akcent 5 3 2 4 6 2 4" xfId="23174"/>
    <cellStyle name="20% - akcent 5 3 2 4 6 3" xfId="8266"/>
    <cellStyle name="20% - akcent 5 3 2 4 6 3 2" xfId="23177"/>
    <cellStyle name="20% - akcent 5 3 2 4 6 4" xfId="8267"/>
    <cellStyle name="20% - akcent 5 3 2 4 6 4 2" xfId="23178"/>
    <cellStyle name="20% - akcent 5 3 2 4 6 5" xfId="23173"/>
    <cellStyle name="20% - akcent 5 3 2 4 7" xfId="8268"/>
    <cellStyle name="20% - akcent 5 3 2 4 7 2" xfId="8269"/>
    <cellStyle name="20% - akcent 5 3 2 4 7 2 2" xfId="23180"/>
    <cellStyle name="20% - akcent 5 3 2 4 7 3" xfId="8270"/>
    <cellStyle name="20% - akcent 5 3 2 4 7 3 2" xfId="23181"/>
    <cellStyle name="20% - akcent 5 3 2 4 7 4" xfId="23179"/>
    <cellStyle name="20% - akcent 5 3 2 4 8" xfId="8271"/>
    <cellStyle name="20% - akcent 5 3 2 4 8 2" xfId="23182"/>
    <cellStyle name="20% - akcent 5 3 2 4 9" xfId="8272"/>
    <cellStyle name="20% - akcent 5 3 2 4 9 2" xfId="23183"/>
    <cellStyle name="20% - akcent 5 3 2 5" xfId="8273"/>
    <cellStyle name="20% - akcent 5 3 2 5 2" xfId="8274"/>
    <cellStyle name="20% - akcent 5 3 2 5 2 2" xfId="8275"/>
    <cellStyle name="20% - akcent 5 3 2 5 2 2 2" xfId="8276"/>
    <cellStyle name="20% - akcent 5 3 2 5 2 2 2 2" xfId="23187"/>
    <cellStyle name="20% - akcent 5 3 2 5 2 2 3" xfId="8277"/>
    <cellStyle name="20% - akcent 5 3 2 5 2 2 3 2" xfId="23188"/>
    <cellStyle name="20% - akcent 5 3 2 5 2 2 4" xfId="23186"/>
    <cellStyle name="20% - akcent 5 3 2 5 2 3" xfId="8278"/>
    <cellStyle name="20% - akcent 5 3 2 5 2 3 2" xfId="23189"/>
    <cellStyle name="20% - akcent 5 3 2 5 2 4" xfId="8279"/>
    <cellStyle name="20% - akcent 5 3 2 5 2 4 2" xfId="23190"/>
    <cellStyle name="20% - akcent 5 3 2 5 2 5" xfId="23185"/>
    <cellStyle name="20% - akcent 5 3 2 5 3" xfId="8280"/>
    <cellStyle name="20% - akcent 5 3 2 5 3 2" xfId="8281"/>
    <cellStyle name="20% - akcent 5 3 2 5 3 2 2" xfId="8282"/>
    <cellStyle name="20% - akcent 5 3 2 5 3 2 2 2" xfId="23193"/>
    <cellStyle name="20% - akcent 5 3 2 5 3 2 3" xfId="8283"/>
    <cellStyle name="20% - akcent 5 3 2 5 3 2 3 2" xfId="23194"/>
    <cellStyle name="20% - akcent 5 3 2 5 3 2 4" xfId="23192"/>
    <cellStyle name="20% - akcent 5 3 2 5 3 3" xfId="8284"/>
    <cellStyle name="20% - akcent 5 3 2 5 3 3 2" xfId="23195"/>
    <cellStyle name="20% - akcent 5 3 2 5 3 4" xfId="8285"/>
    <cellStyle name="20% - akcent 5 3 2 5 3 4 2" xfId="23196"/>
    <cellStyle name="20% - akcent 5 3 2 5 3 5" xfId="23191"/>
    <cellStyle name="20% - akcent 5 3 2 5 4" xfId="8286"/>
    <cellStyle name="20% - akcent 5 3 2 5 4 2" xfId="8287"/>
    <cellStyle name="20% - akcent 5 3 2 5 4 2 2" xfId="8288"/>
    <cellStyle name="20% - akcent 5 3 2 5 4 2 2 2" xfId="23199"/>
    <cellStyle name="20% - akcent 5 3 2 5 4 2 3" xfId="8289"/>
    <cellStyle name="20% - akcent 5 3 2 5 4 2 3 2" xfId="23200"/>
    <cellStyle name="20% - akcent 5 3 2 5 4 2 4" xfId="23198"/>
    <cellStyle name="20% - akcent 5 3 2 5 4 3" xfId="8290"/>
    <cellStyle name="20% - akcent 5 3 2 5 4 3 2" xfId="23201"/>
    <cellStyle name="20% - akcent 5 3 2 5 4 4" xfId="8291"/>
    <cellStyle name="20% - akcent 5 3 2 5 4 4 2" xfId="23202"/>
    <cellStyle name="20% - akcent 5 3 2 5 4 5" xfId="23197"/>
    <cellStyle name="20% - akcent 5 3 2 5 5" xfId="8292"/>
    <cellStyle name="20% - akcent 5 3 2 5 5 2" xfId="8293"/>
    <cellStyle name="20% - akcent 5 3 2 5 5 2 2" xfId="23204"/>
    <cellStyle name="20% - akcent 5 3 2 5 5 3" xfId="8294"/>
    <cellStyle name="20% - akcent 5 3 2 5 5 3 2" xfId="23205"/>
    <cellStyle name="20% - akcent 5 3 2 5 5 4" xfId="23203"/>
    <cellStyle name="20% - akcent 5 3 2 5 6" xfId="8295"/>
    <cellStyle name="20% - akcent 5 3 2 5 6 2" xfId="23206"/>
    <cellStyle name="20% - akcent 5 3 2 5 7" xfId="8296"/>
    <cellStyle name="20% - akcent 5 3 2 5 7 2" xfId="23207"/>
    <cellStyle name="20% - akcent 5 3 2 5 8" xfId="23184"/>
    <cellStyle name="20% - akcent 5 3 2 6" xfId="8297"/>
    <cellStyle name="20% - akcent 5 3 2 6 2" xfId="8298"/>
    <cellStyle name="20% - akcent 5 3 2 6 2 2" xfId="8299"/>
    <cellStyle name="20% - akcent 5 3 2 6 2 2 2" xfId="8300"/>
    <cellStyle name="20% - akcent 5 3 2 6 2 2 2 2" xfId="23211"/>
    <cellStyle name="20% - akcent 5 3 2 6 2 2 3" xfId="8301"/>
    <cellStyle name="20% - akcent 5 3 2 6 2 2 3 2" xfId="23212"/>
    <cellStyle name="20% - akcent 5 3 2 6 2 2 4" xfId="23210"/>
    <cellStyle name="20% - akcent 5 3 2 6 2 3" xfId="8302"/>
    <cellStyle name="20% - akcent 5 3 2 6 2 3 2" xfId="23213"/>
    <cellStyle name="20% - akcent 5 3 2 6 2 4" xfId="8303"/>
    <cellStyle name="20% - akcent 5 3 2 6 2 4 2" xfId="23214"/>
    <cellStyle name="20% - akcent 5 3 2 6 2 5" xfId="23209"/>
    <cellStyle name="20% - akcent 5 3 2 6 3" xfId="8304"/>
    <cellStyle name="20% - akcent 5 3 2 6 3 2" xfId="8305"/>
    <cellStyle name="20% - akcent 5 3 2 6 3 2 2" xfId="8306"/>
    <cellStyle name="20% - akcent 5 3 2 6 3 2 2 2" xfId="23217"/>
    <cellStyle name="20% - akcent 5 3 2 6 3 2 3" xfId="8307"/>
    <cellStyle name="20% - akcent 5 3 2 6 3 2 3 2" xfId="23218"/>
    <cellStyle name="20% - akcent 5 3 2 6 3 2 4" xfId="23216"/>
    <cellStyle name="20% - akcent 5 3 2 6 3 3" xfId="8308"/>
    <cellStyle name="20% - akcent 5 3 2 6 3 3 2" xfId="23219"/>
    <cellStyle name="20% - akcent 5 3 2 6 3 4" xfId="8309"/>
    <cellStyle name="20% - akcent 5 3 2 6 3 4 2" xfId="23220"/>
    <cellStyle name="20% - akcent 5 3 2 6 3 5" xfId="23215"/>
    <cellStyle name="20% - akcent 5 3 2 6 4" xfId="8310"/>
    <cellStyle name="20% - akcent 5 3 2 6 4 2" xfId="8311"/>
    <cellStyle name="20% - akcent 5 3 2 6 4 2 2" xfId="8312"/>
    <cellStyle name="20% - akcent 5 3 2 6 4 2 2 2" xfId="23223"/>
    <cellStyle name="20% - akcent 5 3 2 6 4 2 3" xfId="8313"/>
    <cellStyle name="20% - akcent 5 3 2 6 4 2 3 2" xfId="23224"/>
    <cellStyle name="20% - akcent 5 3 2 6 4 2 4" xfId="23222"/>
    <cellStyle name="20% - akcent 5 3 2 6 4 3" xfId="8314"/>
    <cellStyle name="20% - akcent 5 3 2 6 4 3 2" xfId="23225"/>
    <cellStyle name="20% - akcent 5 3 2 6 4 4" xfId="8315"/>
    <cellStyle name="20% - akcent 5 3 2 6 4 4 2" xfId="23226"/>
    <cellStyle name="20% - akcent 5 3 2 6 4 5" xfId="23221"/>
    <cellStyle name="20% - akcent 5 3 2 6 5" xfId="8316"/>
    <cellStyle name="20% - akcent 5 3 2 6 5 2" xfId="8317"/>
    <cellStyle name="20% - akcent 5 3 2 6 5 2 2" xfId="23228"/>
    <cellStyle name="20% - akcent 5 3 2 6 5 3" xfId="8318"/>
    <cellStyle name="20% - akcent 5 3 2 6 5 3 2" xfId="23229"/>
    <cellStyle name="20% - akcent 5 3 2 6 5 4" xfId="23227"/>
    <cellStyle name="20% - akcent 5 3 2 6 6" xfId="8319"/>
    <cellStyle name="20% - akcent 5 3 2 6 6 2" xfId="23230"/>
    <cellStyle name="20% - akcent 5 3 2 6 7" xfId="8320"/>
    <cellStyle name="20% - akcent 5 3 2 6 7 2" xfId="23231"/>
    <cellStyle name="20% - akcent 5 3 2 6 8" xfId="23208"/>
    <cellStyle name="20% - akcent 5 3 2 7" xfId="8321"/>
    <cellStyle name="20% - akcent 5 3 2 7 2" xfId="8322"/>
    <cellStyle name="20% - akcent 5 3 2 7 2 2" xfId="8323"/>
    <cellStyle name="20% - akcent 5 3 2 7 2 2 2" xfId="8324"/>
    <cellStyle name="20% - akcent 5 3 2 7 2 2 2 2" xfId="23235"/>
    <cellStyle name="20% - akcent 5 3 2 7 2 2 3" xfId="8325"/>
    <cellStyle name="20% - akcent 5 3 2 7 2 2 3 2" xfId="23236"/>
    <cellStyle name="20% - akcent 5 3 2 7 2 2 4" xfId="23234"/>
    <cellStyle name="20% - akcent 5 3 2 7 2 3" xfId="8326"/>
    <cellStyle name="20% - akcent 5 3 2 7 2 3 2" xfId="23237"/>
    <cellStyle name="20% - akcent 5 3 2 7 2 4" xfId="8327"/>
    <cellStyle name="20% - akcent 5 3 2 7 2 4 2" xfId="23238"/>
    <cellStyle name="20% - akcent 5 3 2 7 2 5" xfId="23233"/>
    <cellStyle name="20% - akcent 5 3 2 7 3" xfId="8328"/>
    <cellStyle name="20% - akcent 5 3 2 7 3 2" xfId="8329"/>
    <cellStyle name="20% - akcent 5 3 2 7 3 2 2" xfId="23240"/>
    <cellStyle name="20% - akcent 5 3 2 7 3 3" xfId="8330"/>
    <cellStyle name="20% - akcent 5 3 2 7 3 3 2" xfId="23241"/>
    <cellStyle name="20% - akcent 5 3 2 7 3 4" xfId="23239"/>
    <cellStyle name="20% - akcent 5 3 2 7 4" xfId="8331"/>
    <cellStyle name="20% - akcent 5 3 2 7 4 2" xfId="23242"/>
    <cellStyle name="20% - akcent 5 3 2 7 5" xfId="8332"/>
    <cellStyle name="20% - akcent 5 3 2 7 5 2" xfId="23243"/>
    <cellStyle name="20% - akcent 5 3 2 7 6" xfId="23232"/>
    <cellStyle name="20% - akcent 5 3 2 8" xfId="8333"/>
    <cellStyle name="20% - akcent 5 3 2 8 2" xfId="8334"/>
    <cellStyle name="20% - akcent 5 3 2 8 2 2" xfId="8335"/>
    <cellStyle name="20% - akcent 5 3 2 8 2 2 2" xfId="23246"/>
    <cellStyle name="20% - akcent 5 3 2 8 2 3" xfId="8336"/>
    <cellStyle name="20% - akcent 5 3 2 8 2 3 2" xfId="23247"/>
    <cellStyle name="20% - akcent 5 3 2 8 2 4" xfId="23245"/>
    <cellStyle name="20% - akcent 5 3 2 8 3" xfId="8337"/>
    <cellStyle name="20% - akcent 5 3 2 8 3 2" xfId="23248"/>
    <cellStyle name="20% - akcent 5 3 2 8 4" xfId="8338"/>
    <cellStyle name="20% - akcent 5 3 2 8 4 2" xfId="23249"/>
    <cellStyle name="20% - akcent 5 3 2 8 5" xfId="23244"/>
    <cellStyle name="20% - akcent 5 3 2 9" xfId="8339"/>
    <cellStyle name="20% - akcent 5 3 2 9 2" xfId="8340"/>
    <cellStyle name="20% - akcent 5 3 2 9 2 2" xfId="8341"/>
    <cellStyle name="20% - akcent 5 3 2 9 2 2 2" xfId="23252"/>
    <cellStyle name="20% - akcent 5 3 2 9 2 3" xfId="8342"/>
    <cellStyle name="20% - akcent 5 3 2 9 2 3 2" xfId="23253"/>
    <cellStyle name="20% - akcent 5 3 2 9 2 4" xfId="23251"/>
    <cellStyle name="20% - akcent 5 3 2 9 3" xfId="8343"/>
    <cellStyle name="20% - akcent 5 3 2 9 3 2" xfId="23254"/>
    <cellStyle name="20% - akcent 5 3 2 9 4" xfId="8344"/>
    <cellStyle name="20% - akcent 5 3 2 9 4 2" xfId="23255"/>
    <cellStyle name="20% - akcent 5 3 2 9 5" xfId="23250"/>
    <cellStyle name="20% - akcent 5 3 20" xfId="22013"/>
    <cellStyle name="20% - akcent 5 3 3" xfId="8345"/>
    <cellStyle name="20% - akcent 5 3 3 10" xfId="8346"/>
    <cellStyle name="20% - akcent 5 3 3 10 2" xfId="23257"/>
    <cellStyle name="20% - akcent 5 3 3 11" xfId="8347"/>
    <cellStyle name="20% - akcent 5 3 3 11 2" xfId="23258"/>
    <cellStyle name="20% - akcent 5 3 3 12" xfId="23256"/>
    <cellStyle name="20% - akcent 5 3 3 2" xfId="8348"/>
    <cellStyle name="20% - akcent 5 3 3 2 10" xfId="8349"/>
    <cellStyle name="20% - akcent 5 3 3 2 10 2" xfId="23260"/>
    <cellStyle name="20% - akcent 5 3 3 2 11" xfId="23259"/>
    <cellStyle name="20% - akcent 5 3 3 2 2" xfId="8350"/>
    <cellStyle name="20% - akcent 5 3 3 2 2 2" xfId="8351"/>
    <cellStyle name="20% - akcent 5 3 3 2 2 2 2" xfId="8352"/>
    <cellStyle name="20% - akcent 5 3 3 2 2 2 2 2" xfId="8353"/>
    <cellStyle name="20% - akcent 5 3 3 2 2 2 2 2 2" xfId="23264"/>
    <cellStyle name="20% - akcent 5 3 3 2 2 2 2 3" xfId="8354"/>
    <cellStyle name="20% - akcent 5 3 3 2 2 2 2 3 2" xfId="23265"/>
    <cellStyle name="20% - akcent 5 3 3 2 2 2 2 4" xfId="23263"/>
    <cellStyle name="20% - akcent 5 3 3 2 2 2 3" xfId="8355"/>
    <cellStyle name="20% - akcent 5 3 3 2 2 2 3 2" xfId="23266"/>
    <cellStyle name="20% - akcent 5 3 3 2 2 2 4" xfId="8356"/>
    <cellStyle name="20% - akcent 5 3 3 2 2 2 4 2" xfId="23267"/>
    <cellStyle name="20% - akcent 5 3 3 2 2 2 5" xfId="23262"/>
    <cellStyle name="20% - akcent 5 3 3 2 2 3" xfId="8357"/>
    <cellStyle name="20% - akcent 5 3 3 2 2 3 2" xfId="8358"/>
    <cellStyle name="20% - akcent 5 3 3 2 2 3 2 2" xfId="8359"/>
    <cellStyle name="20% - akcent 5 3 3 2 2 3 2 2 2" xfId="23270"/>
    <cellStyle name="20% - akcent 5 3 3 2 2 3 2 3" xfId="8360"/>
    <cellStyle name="20% - akcent 5 3 3 2 2 3 2 3 2" xfId="23271"/>
    <cellStyle name="20% - akcent 5 3 3 2 2 3 2 4" xfId="23269"/>
    <cellStyle name="20% - akcent 5 3 3 2 2 3 3" xfId="8361"/>
    <cellStyle name="20% - akcent 5 3 3 2 2 3 3 2" xfId="23272"/>
    <cellStyle name="20% - akcent 5 3 3 2 2 3 4" xfId="8362"/>
    <cellStyle name="20% - akcent 5 3 3 2 2 3 4 2" xfId="23273"/>
    <cellStyle name="20% - akcent 5 3 3 2 2 3 5" xfId="23268"/>
    <cellStyle name="20% - akcent 5 3 3 2 2 4" xfId="8363"/>
    <cellStyle name="20% - akcent 5 3 3 2 2 4 2" xfId="8364"/>
    <cellStyle name="20% - akcent 5 3 3 2 2 4 2 2" xfId="8365"/>
    <cellStyle name="20% - akcent 5 3 3 2 2 4 2 2 2" xfId="23276"/>
    <cellStyle name="20% - akcent 5 3 3 2 2 4 2 3" xfId="8366"/>
    <cellStyle name="20% - akcent 5 3 3 2 2 4 2 3 2" xfId="23277"/>
    <cellStyle name="20% - akcent 5 3 3 2 2 4 2 4" xfId="23275"/>
    <cellStyle name="20% - akcent 5 3 3 2 2 4 3" xfId="8367"/>
    <cellStyle name="20% - akcent 5 3 3 2 2 4 3 2" xfId="23278"/>
    <cellStyle name="20% - akcent 5 3 3 2 2 4 4" xfId="8368"/>
    <cellStyle name="20% - akcent 5 3 3 2 2 4 4 2" xfId="23279"/>
    <cellStyle name="20% - akcent 5 3 3 2 2 4 5" xfId="23274"/>
    <cellStyle name="20% - akcent 5 3 3 2 2 5" xfId="8369"/>
    <cellStyle name="20% - akcent 5 3 3 2 2 5 2" xfId="8370"/>
    <cellStyle name="20% - akcent 5 3 3 2 2 5 2 2" xfId="23281"/>
    <cellStyle name="20% - akcent 5 3 3 2 2 5 3" xfId="8371"/>
    <cellStyle name="20% - akcent 5 3 3 2 2 5 3 2" xfId="23282"/>
    <cellStyle name="20% - akcent 5 3 3 2 2 5 4" xfId="23280"/>
    <cellStyle name="20% - akcent 5 3 3 2 2 6" xfId="8372"/>
    <cellStyle name="20% - akcent 5 3 3 2 2 6 2" xfId="23283"/>
    <cellStyle name="20% - akcent 5 3 3 2 2 7" xfId="8373"/>
    <cellStyle name="20% - akcent 5 3 3 2 2 7 2" xfId="23284"/>
    <cellStyle name="20% - akcent 5 3 3 2 2 8" xfId="23261"/>
    <cellStyle name="20% - akcent 5 3 3 2 3" xfId="8374"/>
    <cellStyle name="20% - akcent 5 3 3 2 3 2" xfId="8375"/>
    <cellStyle name="20% - akcent 5 3 3 2 3 2 2" xfId="8376"/>
    <cellStyle name="20% - akcent 5 3 3 2 3 2 2 2" xfId="8377"/>
    <cellStyle name="20% - akcent 5 3 3 2 3 2 2 2 2" xfId="23288"/>
    <cellStyle name="20% - akcent 5 3 3 2 3 2 2 3" xfId="8378"/>
    <cellStyle name="20% - akcent 5 3 3 2 3 2 2 3 2" xfId="23289"/>
    <cellStyle name="20% - akcent 5 3 3 2 3 2 2 4" xfId="23287"/>
    <cellStyle name="20% - akcent 5 3 3 2 3 2 3" xfId="8379"/>
    <cellStyle name="20% - akcent 5 3 3 2 3 2 3 2" xfId="23290"/>
    <cellStyle name="20% - akcent 5 3 3 2 3 2 4" xfId="8380"/>
    <cellStyle name="20% - akcent 5 3 3 2 3 2 4 2" xfId="23291"/>
    <cellStyle name="20% - akcent 5 3 3 2 3 2 5" xfId="23286"/>
    <cellStyle name="20% - akcent 5 3 3 2 3 3" xfId="8381"/>
    <cellStyle name="20% - akcent 5 3 3 2 3 3 2" xfId="8382"/>
    <cellStyle name="20% - akcent 5 3 3 2 3 3 2 2" xfId="8383"/>
    <cellStyle name="20% - akcent 5 3 3 2 3 3 2 2 2" xfId="23294"/>
    <cellStyle name="20% - akcent 5 3 3 2 3 3 2 3" xfId="8384"/>
    <cellStyle name="20% - akcent 5 3 3 2 3 3 2 3 2" xfId="23295"/>
    <cellStyle name="20% - akcent 5 3 3 2 3 3 2 4" xfId="23293"/>
    <cellStyle name="20% - akcent 5 3 3 2 3 3 3" xfId="8385"/>
    <cellStyle name="20% - akcent 5 3 3 2 3 3 3 2" xfId="23296"/>
    <cellStyle name="20% - akcent 5 3 3 2 3 3 4" xfId="8386"/>
    <cellStyle name="20% - akcent 5 3 3 2 3 3 4 2" xfId="23297"/>
    <cellStyle name="20% - akcent 5 3 3 2 3 3 5" xfId="23292"/>
    <cellStyle name="20% - akcent 5 3 3 2 3 4" xfId="8387"/>
    <cellStyle name="20% - akcent 5 3 3 2 3 4 2" xfId="8388"/>
    <cellStyle name="20% - akcent 5 3 3 2 3 4 2 2" xfId="8389"/>
    <cellStyle name="20% - akcent 5 3 3 2 3 4 2 2 2" xfId="23300"/>
    <cellStyle name="20% - akcent 5 3 3 2 3 4 2 3" xfId="8390"/>
    <cellStyle name="20% - akcent 5 3 3 2 3 4 2 3 2" xfId="23301"/>
    <cellStyle name="20% - akcent 5 3 3 2 3 4 2 4" xfId="23299"/>
    <cellStyle name="20% - akcent 5 3 3 2 3 4 3" xfId="8391"/>
    <cellStyle name="20% - akcent 5 3 3 2 3 4 3 2" xfId="23302"/>
    <cellStyle name="20% - akcent 5 3 3 2 3 4 4" xfId="8392"/>
    <cellStyle name="20% - akcent 5 3 3 2 3 4 4 2" xfId="23303"/>
    <cellStyle name="20% - akcent 5 3 3 2 3 4 5" xfId="23298"/>
    <cellStyle name="20% - akcent 5 3 3 2 3 5" xfId="8393"/>
    <cellStyle name="20% - akcent 5 3 3 2 3 5 2" xfId="8394"/>
    <cellStyle name="20% - akcent 5 3 3 2 3 5 2 2" xfId="23305"/>
    <cellStyle name="20% - akcent 5 3 3 2 3 5 3" xfId="8395"/>
    <cellStyle name="20% - akcent 5 3 3 2 3 5 3 2" xfId="23306"/>
    <cellStyle name="20% - akcent 5 3 3 2 3 5 4" xfId="23304"/>
    <cellStyle name="20% - akcent 5 3 3 2 3 6" xfId="8396"/>
    <cellStyle name="20% - akcent 5 3 3 2 3 6 2" xfId="23307"/>
    <cellStyle name="20% - akcent 5 3 3 2 3 7" xfId="8397"/>
    <cellStyle name="20% - akcent 5 3 3 2 3 7 2" xfId="23308"/>
    <cellStyle name="20% - akcent 5 3 3 2 3 8" xfId="23285"/>
    <cellStyle name="20% - akcent 5 3 3 2 4" xfId="8398"/>
    <cellStyle name="20% - akcent 5 3 3 2 4 2" xfId="8399"/>
    <cellStyle name="20% - akcent 5 3 3 2 4 2 2" xfId="8400"/>
    <cellStyle name="20% - akcent 5 3 3 2 4 2 2 2" xfId="8401"/>
    <cellStyle name="20% - akcent 5 3 3 2 4 2 2 2 2" xfId="23312"/>
    <cellStyle name="20% - akcent 5 3 3 2 4 2 2 3" xfId="8402"/>
    <cellStyle name="20% - akcent 5 3 3 2 4 2 2 3 2" xfId="23313"/>
    <cellStyle name="20% - akcent 5 3 3 2 4 2 2 4" xfId="23311"/>
    <cellStyle name="20% - akcent 5 3 3 2 4 2 3" xfId="8403"/>
    <cellStyle name="20% - akcent 5 3 3 2 4 2 3 2" xfId="23314"/>
    <cellStyle name="20% - akcent 5 3 3 2 4 2 4" xfId="8404"/>
    <cellStyle name="20% - akcent 5 3 3 2 4 2 4 2" xfId="23315"/>
    <cellStyle name="20% - akcent 5 3 3 2 4 2 5" xfId="23310"/>
    <cellStyle name="20% - akcent 5 3 3 2 4 3" xfId="8405"/>
    <cellStyle name="20% - akcent 5 3 3 2 4 3 2" xfId="8406"/>
    <cellStyle name="20% - akcent 5 3 3 2 4 3 2 2" xfId="23317"/>
    <cellStyle name="20% - akcent 5 3 3 2 4 3 3" xfId="8407"/>
    <cellStyle name="20% - akcent 5 3 3 2 4 3 3 2" xfId="23318"/>
    <cellStyle name="20% - akcent 5 3 3 2 4 3 4" xfId="23316"/>
    <cellStyle name="20% - akcent 5 3 3 2 4 4" xfId="8408"/>
    <cellStyle name="20% - akcent 5 3 3 2 4 4 2" xfId="23319"/>
    <cellStyle name="20% - akcent 5 3 3 2 4 5" xfId="8409"/>
    <cellStyle name="20% - akcent 5 3 3 2 4 5 2" xfId="23320"/>
    <cellStyle name="20% - akcent 5 3 3 2 4 6" xfId="23309"/>
    <cellStyle name="20% - akcent 5 3 3 2 5" xfId="8410"/>
    <cellStyle name="20% - akcent 5 3 3 2 5 2" xfId="8411"/>
    <cellStyle name="20% - akcent 5 3 3 2 5 2 2" xfId="8412"/>
    <cellStyle name="20% - akcent 5 3 3 2 5 2 2 2" xfId="23323"/>
    <cellStyle name="20% - akcent 5 3 3 2 5 2 3" xfId="8413"/>
    <cellStyle name="20% - akcent 5 3 3 2 5 2 3 2" xfId="23324"/>
    <cellStyle name="20% - akcent 5 3 3 2 5 2 4" xfId="23322"/>
    <cellStyle name="20% - akcent 5 3 3 2 5 3" xfId="8414"/>
    <cellStyle name="20% - akcent 5 3 3 2 5 3 2" xfId="23325"/>
    <cellStyle name="20% - akcent 5 3 3 2 5 4" xfId="8415"/>
    <cellStyle name="20% - akcent 5 3 3 2 5 4 2" xfId="23326"/>
    <cellStyle name="20% - akcent 5 3 3 2 5 5" xfId="23321"/>
    <cellStyle name="20% - akcent 5 3 3 2 6" xfId="8416"/>
    <cellStyle name="20% - akcent 5 3 3 2 6 2" xfId="8417"/>
    <cellStyle name="20% - akcent 5 3 3 2 6 2 2" xfId="8418"/>
    <cellStyle name="20% - akcent 5 3 3 2 6 2 2 2" xfId="23329"/>
    <cellStyle name="20% - akcent 5 3 3 2 6 2 3" xfId="8419"/>
    <cellStyle name="20% - akcent 5 3 3 2 6 2 3 2" xfId="23330"/>
    <cellStyle name="20% - akcent 5 3 3 2 6 2 4" xfId="23328"/>
    <cellStyle name="20% - akcent 5 3 3 2 6 3" xfId="8420"/>
    <cellStyle name="20% - akcent 5 3 3 2 6 3 2" xfId="23331"/>
    <cellStyle name="20% - akcent 5 3 3 2 6 4" xfId="8421"/>
    <cellStyle name="20% - akcent 5 3 3 2 6 4 2" xfId="23332"/>
    <cellStyle name="20% - akcent 5 3 3 2 6 5" xfId="23327"/>
    <cellStyle name="20% - akcent 5 3 3 2 7" xfId="8422"/>
    <cellStyle name="20% - akcent 5 3 3 2 7 2" xfId="8423"/>
    <cellStyle name="20% - akcent 5 3 3 2 7 2 2" xfId="8424"/>
    <cellStyle name="20% - akcent 5 3 3 2 7 2 2 2" xfId="23335"/>
    <cellStyle name="20% - akcent 5 3 3 2 7 2 3" xfId="8425"/>
    <cellStyle name="20% - akcent 5 3 3 2 7 2 3 2" xfId="23336"/>
    <cellStyle name="20% - akcent 5 3 3 2 7 2 4" xfId="23334"/>
    <cellStyle name="20% - akcent 5 3 3 2 7 3" xfId="8426"/>
    <cellStyle name="20% - akcent 5 3 3 2 7 3 2" xfId="23337"/>
    <cellStyle name="20% - akcent 5 3 3 2 7 4" xfId="8427"/>
    <cellStyle name="20% - akcent 5 3 3 2 7 4 2" xfId="23338"/>
    <cellStyle name="20% - akcent 5 3 3 2 7 5" xfId="23333"/>
    <cellStyle name="20% - akcent 5 3 3 2 8" xfId="8428"/>
    <cellStyle name="20% - akcent 5 3 3 2 8 2" xfId="8429"/>
    <cellStyle name="20% - akcent 5 3 3 2 8 2 2" xfId="23340"/>
    <cellStyle name="20% - akcent 5 3 3 2 8 3" xfId="8430"/>
    <cellStyle name="20% - akcent 5 3 3 2 8 3 2" xfId="23341"/>
    <cellStyle name="20% - akcent 5 3 3 2 8 4" xfId="23339"/>
    <cellStyle name="20% - akcent 5 3 3 2 9" xfId="8431"/>
    <cellStyle name="20% - akcent 5 3 3 2 9 2" xfId="23342"/>
    <cellStyle name="20% - akcent 5 3 3 3" xfId="8432"/>
    <cellStyle name="20% - akcent 5 3 3 3 2" xfId="8433"/>
    <cellStyle name="20% - akcent 5 3 3 3 2 2" xfId="8434"/>
    <cellStyle name="20% - akcent 5 3 3 3 2 2 2" xfId="8435"/>
    <cellStyle name="20% - akcent 5 3 3 3 2 2 2 2" xfId="23346"/>
    <cellStyle name="20% - akcent 5 3 3 3 2 2 3" xfId="8436"/>
    <cellStyle name="20% - akcent 5 3 3 3 2 2 3 2" xfId="23347"/>
    <cellStyle name="20% - akcent 5 3 3 3 2 2 4" xfId="23345"/>
    <cellStyle name="20% - akcent 5 3 3 3 2 3" xfId="8437"/>
    <cellStyle name="20% - akcent 5 3 3 3 2 3 2" xfId="23348"/>
    <cellStyle name="20% - akcent 5 3 3 3 2 4" xfId="8438"/>
    <cellStyle name="20% - akcent 5 3 3 3 2 4 2" xfId="23349"/>
    <cellStyle name="20% - akcent 5 3 3 3 2 5" xfId="23344"/>
    <cellStyle name="20% - akcent 5 3 3 3 3" xfId="8439"/>
    <cellStyle name="20% - akcent 5 3 3 3 3 2" xfId="8440"/>
    <cellStyle name="20% - akcent 5 3 3 3 3 2 2" xfId="8441"/>
    <cellStyle name="20% - akcent 5 3 3 3 3 2 2 2" xfId="23352"/>
    <cellStyle name="20% - akcent 5 3 3 3 3 2 3" xfId="8442"/>
    <cellStyle name="20% - akcent 5 3 3 3 3 2 3 2" xfId="23353"/>
    <cellStyle name="20% - akcent 5 3 3 3 3 2 4" xfId="23351"/>
    <cellStyle name="20% - akcent 5 3 3 3 3 3" xfId="8443"/>
    <cellStyle name="20% - akcent 5 3 3 3 3 3 2" xfId="23354"/>
    <cellStyle name="20% - akcent 5 3 3 3 3 4" xfId="8444"/>
    <cellStyle name="20% - akcent 5 3 3 3 3 4 2" xfId="23355"/>
    <cellStyle name="20% - akcent 5 3 3 3 3 5" xfId="23350"/>
    <cellStyle name="20% - akcent 5 3 3 3 4" xfId="8445"/>
    <cellStyle name="20% - akcent 5 3 3 3 4 2" xfId="8446"/>
    <cellStyle name="20% - akcent 5 3 3 3 4 2 2" xfId="8447"/>
    <cellStyle name="20% - akcent 5 3 3 3 4 2 2 2" xfId="23358"/>
    <cellStyle name="20% - akcent 5 3 3 3 4 2 3" xfId="8448"/>
    <cellStyle name="20% - akcent 5 3 3 3 4 2 3 2" xfId="23359"/>
    <cellStyle name="20% - akcent 5 3 3 3 4 2 4" xfId="23357"/>
    <cellStyle name="20% - akcent 5 3 3 3 4 3" xfId="8449"/>
    <cellStyle name="20% - akcent 5 3 3 3 4 3 2" xfId="23360"/>
    <cellStyle name="20% - akcent 5 3 3 3 4 4" xfId="8450"/>
    <cellStyle name="20% - akcent 5 3 3 3 4 4 2" xfId="23361"/>
    <cellStyle name="20% - akcent 5 3 3 3 4 5" xfId="23356"/>
    <cellStyle name="20% - akcent 5 3 3 3 5" xfId="8451"/>
    <cellStyle name="20% - akcent 5 3 3 3 5 2" xfId="8452"/>
    <cellStyle name="20% - akcent 5 3 3 3 5 2 2" xfId="23363"/>
    <cellStyle name="20% - akcent 5 3 3 3 5 3" xfId="8453"/>
    <cellStyle name="20% - akcent 5 3 3 3 5 3 2" xfId="23364"/>
    <cellStyle name="20% - akcent 5 3 3 3 5 4" xfId="23362"/>
    <cellStyle name="20% - akcent 5 3 3 3 6" xfId="8454"/>
    <cellStyle name="20% - akcent 5 3 3 3 6 2" xfId="23365"/>
    <cellStyle name="20% - akcent 5 3 3 3 7" xfId="8455"/>
    <cellStyle name="20% - akcent 5 3 3 3 7 2" xfId="23366"/>
    <cellStyle name="20% - akcent 5 3 3 3 8" xfId="23343"/>
    <cellStyle name="20% - akcent 5 3 3 4" xfId="8456"/>
    <cellStyle name="20% - akcent 5 3 3 4 2" xfId="8457"/>
    <cellStyle name="20% - akcent 5 3 3 4 2 2" xfId="8458"/>
    <cellStyle name="20% - akcent 5 3 3 4 2 2 2" xfId="8459"/>
    <cellStyle name="20% - akcent 5 3 3 4 2 2 2 2" xfId="23370"/>
    <cellStyle name="20% - akcent 5 3 3 4 2 2 3" xfId="8460"/>
    <cellStyle name="20% - akcent 5 3 3 4 2 2 3 2" xfId="23371"/>
    <cellStyle name="20% - akcent 5 3 3 4 2 2 4" xfId="23369"/>
    <cellStyle name="20% - akcent 5 3 3 4 2 3" xfId="8461"/>
    <cellStyle name="20% - akcent 5 3 3 4 2 3 2" xfId="23372"/>
    <cellStyle name="20% - akcent 5 3 3 4 2 4" xfId="8462"/>
    <cellStyle name="20% - akcent 5 3 3 4 2 4 2" xfId="23373"/>
    <cellStyle name="20% - akcent 5 3 3 4 2 5" xfId="23368"/>
    <cellStyle name="20% - akcent 5 3 3 4 3" xfId="8463"/>
    <cellStyle name="20% - akcent 5 3 3 4 3 2" xfId="8464"/>
    <cellStyle name="20% - akcent 5 3 3 4 3 2 2" xfId="8465"/>
    <cellStyle name="20% - akcent 5 3 3 4 3 2 2 2" xfId="23376"/>
    <cellStyle name="20% - akcent 5 3 3 4 3 2 3" xfId="8466"/>
    <cellStyle name="20% - akcent 5 3 3 4 3 2 3 2" xfId="23377"/>
    <cellStyle name="20% - akcent 5 3 3 4 3 2 4" xfId="23375"/>
    <cellStyle name="20% - akcent 5 3 3 4 3 3" xfId="8467"/>
    <cellStyle name="20% - akcent 5 3 3 4 3 3 2" xfId="23378"/>
    <cellStyle name="20% - akcent 5 3 3 4 3 4" xfId="8468"/>
    <cellStyle name="20% - akcent 5 3 3 4 3 4 2" xfId="23379"/>
    <cellStyle name="20% - akcent 5 3 3 4 3 5" xfId="23374"/>
    <cellStyle name="20% - akcent 5 3 3 4 4" xfId="8469"/>
    <cellStyle name="20% - akcent 5 3 3 4 4 2" xfId="8470"/>
    <cellStyle name="20% - akcent 5 3 3 4 4 2 2" xfId="8471"/>
    <cellStyle name="20% - akcent 5 3 3 4 4 2 2 2" xfId="23382"/>
    <cellStyle name="20% - akcent 5 3 3 4 4 2 3" xfId="8472"/>
    <cellStyle name="20% - akcent 5 3 3 4 4 2 3 2" xfId="23383"/>
    <cellStyle name="20% - akcent 5 3 3 4 4 2 4" xfId="23381"/>
    <cellStyle name="20% - akcent 5 3 3 4 4 3" xfId="8473"/>
    <cellStyle name="20% - akcent 5 3 3 4 4 3 2" xfId="23384"/>
    <cellStyle name="20% - akcent 5 3 3 4 4 4" xfId="8474"/>
    <cellStyle name="20% - akcent 5 3 3 4 4 4 2" xfId="23385"/>
    <cellStyle name="20% - akcent 5 3 3 4 4 5" xfId="23380"/>
    <cellStyle name="20% - akcent 5 3 3 4 5" xfId="8475"/>
    <cellStyle name="20% - akcent 5 3 3 4 5 2" xfId="8476"/>
    <cellStyle name="20% - akcent 5 3 3 4 5 2 2" xfId="23387"/>
    <cellStyle name="20% - akcent 5 3 3 4 5 3" xfId="8477"/>
    <cellStyle name="20% - akcent 5 3 3 4 5 3 2" xfId="23388"/>
    <cellStyle name="20% - akcent 5 3 3 4 5 4" xfId="23386"/>
    <cellStyle name="20% - akcent 5 3 3 4 6" xfId="8478"/>
    <cellStyle name="20% - akcent 5 3 3 4 6 2" xfId="23389"/>
    <cellStyle name="20% - akcent 5 3 3 4 7" xfId="8479"/>
    <cellStyle name="20% - akcent 5 3 3 4 7 2" xfId="23390"/>
    <cellStyle name="20% - akcent 5 3 3 4 8" xfId="23367"/>
    <cellStyle name="20% - akcent 5 3 3 5" xfId="8480"/>
    <cellStyle name="20% - akcent 5 3 3 5 2" xfId="8481"/>
    <cellStyle name="20% - akcent 5 3 3 5 2 2" xfId="8482"/>
    <cellStyle name="20% - akcent 5 3 3 5 2 2 2" xfId="8483"/>
    <cellStyle name="20% - akcent 5 3 3 5 2 2 2 2" xfId="23394"/>
    <cellStyle name="20% - akcent 5 3 3 5 2 2 3" xfId="8484"/>
    <cellStyle name="20% - akcent 5 3 3 5 2 2 3 2" xfId="23395"/>
    <cellStyle name="20% - akcent 5 3 3 5 2 2 4" xfId="23393"/>
    <cellStyle name="20% - akcent 5 3 3 5 2 3" xfId="8485"/>
    <cellStyle name="20% - akcent 5 3 3 5 2 3 2" xfId="23396"/>
    <cellStyle name="20% - akcent 5 3 3 5 2 4" xfId="8486"/>
    <cellStyle name="20% - akcent 5 3 3 5 2 4 2" xfId="23397"/>
    <cellStyle name="20% - akcent 5 3 3 5 2 5" xfId="23392"/>
    <cellStyle name="20% - akcent 5 3 3 5 3" xfId="8487"/>
    <cellStyle name="20% - akcent 5 3 3 5 3 2" xfId="8488"/>
    <cellStyle name="20% - akcent 5 3 3 5 3 2 2" xfId="23399"/>
    <cellStyle name="20% - akcent 5 3 3 5 3 3" xfId="8489"/>
    <cellStyle name="20% - akcent 5 3 3 5 3 3 2" xfId="23400"/>
    <cellStyle name="20% - akcent 5 3 3 5 3 4" xfId="23398"/>
    <cellStyle name="20% - akcent 5 3 3 5 4" xfId="8490"/>
    <cellStyle name="20% - akcent 5 3 3 5 4 2" xfId="23401"/>
    <cellStyle name="20% - akcent 5 3 3 5 5" xfId="8491"/>
    <cellStyle name="20% - akcent 5 3 3 5 5 2" xfId="23402"/>
    <cellStyle name="20% - akcent 5 3 3 5 6" xfId="23391"/>
    <cellStyle name="20% - akcent 5 3 3 6" xfId="8492"/>
    <cellStyle name="20% - akcent 5 3 3 6 2" xfId="8493"/>
    <cellStyle name="20% - akcent 5 3 3 6 2 2" xfId="8494"/>
    <cellStyle name="20% - akcent 5 3 3 6 2 2 2" xfId="23405"/>
    <cellStyle name="20% - akcent 5 3 3 6 2 3" xfId="8495"/>
    <cellStyle name="20% - akcent 5 3 3 6 2 3 2" xfId="23406"/>
    <cellStyle name="20% - akcent 5 3 3 6 2 4" xfId="23404"/>
    <cellStyle name="20% - akcent 5 3 3 6 3" xfId="8496"/>
    <cellStyle name="20% - akcent 5 3 3 6 3 2" xfId="23407"/>
    <cellStyle name="20% - akcent 5 3 3 6 4" xfId="8497"/>
    <cellStyle name="20% - akcent 5 3 3 6 4 2" xfId="23408"/>
    <cellStyle name="20% - akcent 5 3 3 6 5" xfId="23403"/>
    <cellStyle name="20% - akcent 5 3 3 7" xfId="8498"/>
    <cellStyle name="20% - akcent 5 3 3 7 2" xfId="8499"/>
    <cellStyle name="20% - akcent 5 3 3 7 2 2" xfId="8500"/>
    <cellStyle name="20% - akcent 5 3 3 7 2 2 2" xfId="23411"/>
    <cellStyle name="20% - akcent 5 3 3 7 2 3" xfId="8501"/>
    <cellStyle name="20% - akcent 5 3 3 7 2 3 2" xfId="23412"/>
    <cellStyle name="20% - akcent 5 3 3 7 2 4" xfId="23410"/>
    <cellStyle name="20% - akcent 5 3 3 7 3" xfId="8502"/>
    <cellStyle name="20% - akcent 5 3 3 7 3 2" xfId="23413"/>
    <cellStyle name="20% - akcent 5 3 3 7 4" xfId="8503"/>
    <cellStyle name="20% - akcent 5 3 3 7 4 2" xfId="23414"/>
    <cellStyle name="20% - akcent 5 3 3 7 5" xfId="23409"/>
    <cellStyle name="20% - akcent 5 3 3 8" xfId="8504"/>
    <cellStyle name="20% - akcent 5 3 3 8 2" xfId="8505"/>
    <cellStyle name="20% - akcent 5 3 3 8 2 2" xfId="8506"/>
    <cellStyle name="20% - akcent 5 3 3 8 2 2 2" xfId="23417"/>
    <cellStyle name="20% - akcent 5 3 3 8 2 3" xfId="8507"/>
    <cellStyle name="20% - akcent 5 3 3 8 2 3 2" xfId="23418"/>
    <cellStyle name="20% - akcent 5 3 3 8 2 4" xfId="23416"/>
    <cellStyle name="20% - akcent 5 3 3 8 3" xfId="8508"/>
    <cellStyle name="20% - akcent 5 3 3 8 3 2" xfId="23419"/>
    <cellStyle name="20% - akcent 5 3 3 8 4" xfId="8509"/>
    <cellStyle name="20% - akcent 5 3 3 8 4 2" xfId="23420"/>
    <cellStyle name="20% - akcent 5 3 3 8 5" xfId="23415"/>
    <cellStyle name="20% - akcent 5 3 3 9" xfId="8510"/>
    <cellStyle name="20% - akcent 5 3 3 9 2" xfId="8511"/>
    <cellStyle name="20% - akcent 5 3 3 9 2 2" xfId="23422"/>
    <cellStyle name="20% - akcent 5 3 3 9 3" xfId="8512"/>
    <cellStyle name="20% - akcent 5 3 3 9 3 2" xfId="23423"/>
    <cellStyle name="20% - akcent 5 3 3 9 4" xfId="23421"/>
    <cellStyle name="20% - akcent 5 3 4" xfId="8513"/>
    <cellStyle name="20% - akcent 5 3 4 10" xfId="8514"/>
    <cellStyle name="20% - akcent 5 3 4 10 2" xfId="23425"/>
    <cellStyle name="20% - akcent 5 3 4 11" xfId="23424"/>
    <cellStyle name="20% - akcent 5 3 4 2" xfId="8515"/>
    <cellStyle name="20% - akcent 5 3 4 2 2" xfId="8516"/>
    <cellStyle name="20% - akcent 5 3 4 2 2 2" xfId="8517"/>
    <cellStyle name="20% - akcent 5 3 4 2 2 2 2" xfId="8518"/>
    <cellStyle name="20% - akcent 5 3 4 2 2 2 2 2" xfId="23429"/>
    <cellStyle name="20% - akcent 5 3 4 2 2 2 3" xfId="8519"/>
    <cellStyle name="20% - akcent 5 3 4 2 2 2 3 2" xfId="23430"/>
    <cellStyle name="20% - akcent 5 3 4 2 2 2 4" xfId="23428"/>
    <cellStyle name="20% - akcent 5 3 4 2 2 3" xfId="8520"/>
    <cellStyle name="20% - akcent 5 3 4 2 2 3 2" xfId="23431"/>
    <cellStyle name="20% - akcent 5 3 4 2 2 4" xfId="8521"/>
    <cellStyle name="20% - akcent 5 3 4 2 2 4 2" xfId="23432"/>
    <cellStyle name="20% - akcent 5 3 4 2 2 5" xfId="23427"/>
    <cellStyle name="20% - akcent 5 3 4 2 3" xfId="8522"/>
    <cellStyle name="20% - akcent 5 3 4 2 3 2" xfId="8523"/>
    <cellStyle name="20% - akcent 5 3 4 2 3 2 2" xfId="8524"/>
    <cellStyle name="20% - akcent 5 3 4 2 3 2 2 2" xfId="23435"/>
    <cellStyle name="20% - akcent 5 3 4 2 3 2 3" xfId="8525"/>
    <cellStyle name="20% - akcent 5 3 4 2 3 2 3 2" xfId="23436"/>
    <cellStyle name="20% - akcent 5 3 4 2 3 2 4" xfId="23434"/>
    <cellStyle name="20% - akcent 5 3 4 2 3 3" xfId="8526"/>
    <cellStyle name="20% - akcent 5 3 4 2 3 3 2" xfId="23437"/>
    <cellStyle name="20% - akcent 5 3 4 2 3 4" xfId="8527"/>
    <cellStyle name="20% - akcent 5 3 4 2 3 4 2" xfId="23438"/>
    <cellStyle name="20% - akcent 5 3 4 2 3 5" xfId="23433"/>
    <cellStyle name="20% - akcent 5 3 4 2 4" xfId="8528"/>
    <cellStyle name="20% - akcent 5 3 4 2 4 2" xfId="8529"/>
    <cellStyle name="20% - akcent 5 3 4 2 4 2 2" xfId="8530"/>
    <cellStyle name="20% - akcent 5 3 4 2 4 2 2 2" xfId="23441"/>
    <cellStyle name="20% - akcent 5 3 4 2 4 2 3" xfId="8531"/>
    <cellStyle name="20% - akcent 5 3 4 2 4 2 3 2" xfId="23442"/>
    <cellStyle name="20% - akcent 5 3 4 2 4 2 4" xfId="23440"/>
    <cellStyle name="20% - akcent 5 3 4 2 4 3" xfId="8532"/>
    <cellStyle name="20% - akcent 5 3 4 2 4 3 2" xfId="23443"/>
    <cellStyle name="20% - akcent 5 3 4 2 4 4" xfId="8533"/>
    <cellStyle name="20% - akcent 5 3 4 2 4 4 2" xfId="23444"/>
    <cellStyle name="20% - akcent 5 3 4 2 4 5" xfId="23439"/>
    <cellStyle name="20% - akcent 5 3 4 2 5" xfId="8534"/>
    <cellStyle name="20% - akcent 5 3 4 2 5 2" xfId="8535"/>
    <cellStyle name="20% - akcent 5 3 4 2 5 2 2" xfId="23446"/>
    <cellStyle name="20% - akcent 5 3 4 2 5 3" xfId="8536"/>
    <cellStyle name="20% - akcent 5 3 4 2 5 3 2" xfId="23447"/>
    <cellStyle name="20% - akcent 5 3 4 2 5 4" xfId="23445"/>
    <cellStyle name="20% - akcent 5 3 4 2 6" xfId="8537"/>
    <cellStyle name="20% - akcent 5 3 4 2 6 2" xfId="23448"/>
    <cellStyle name="20% - akcent 5 3 4 2 7" xfId="8538"/>
    <cellStyle name="20% - akcent 5 3 4 2 7 2" xfId="23449"/>
    <cellStyle name="20% - akcent 5 3 4 2 8" xfId="23426"/>
    <cellStyle name="20% - akcent 5 3 4 3" xfId="8539"/>
    <cellStyle name="20% - akcent 5 3 4 3 2" xfId="8540"/>
    <cellStyle name="20% - akcent 5 3 4 3 2 2" xfId="8541"/>
    <cellStyle name="20% - akcent 5 3 4 3 2 2 2" xfId="8542"/>
    <cellStyle name="20% - akcent 5 3 4 3 2 2 2 2" xfId="23453"/>
    <cellStyle name="20% - akcent 5 3 4 3 2 2 3" xfId="8543"/>
    <cellStyle name="20% - akcent 5 3 4 3 2 2 3 2" xfId="23454"/>
    <cellStyle name="20% - akcent 5 3 4 3 2 2 4" xfId="23452"/>
    <cellStyle name="20% - akcent 5 3 4 3 2 3" xfId="8544"/>
    <cellStyle name="20% - akcent 5 3 4 3 2 3 2" xfId="23455"/>
    <cellStyle name="20% - akcent 5 3 4 3 2 4" xfId="8545"/>
    <cellStyle name="20% - akcent 5 3 4 3 2 4 2" xfId="23456"/>
    <cellStyle name="20% - akcent 5 3 4 3 2 5" xfId="23451"/>
    <cellStyle name="20% - akcent 5 3 4 3 3" xfId="8546"/>
    <cellStyle name="20% - akcent 5 3 4 3 3 2" xfId="8547"/>
    <cellStyle name="20% - akcent 5 3 4 3 3 2 2" xfId="8548"/>
    <cellStyle name="20% - akcent 5 3 4 3 3 2 2 2" xfId="23459"/>
    <cellStyle name="20% - akcent 5 3 4 3 3 2 3" xfId="8549"/>
    <cellStyle name="20% - akcent 5 3 4 3 3 2 3 2" xfId="23460"/>
    <cellStyle name="20% - akcent 5 3 4 3 3 2 4" xfId="23458"/>
    <cellStyle name="20% - akcent 5 3 4 3 3 3" xfId="8550"/>
    <cellStyle name="20% - akcent 5 3 4 3 3 3 2" xfId="23461"/>
    <cellStyle name="20% - akcent 5 3 4 3 3 4" xfId="8551"/>
    <cellStyle name="20% - akcent 5 3 4 3 3 4 2" xfId="23462"/>
    <cellStyle name="20% - akcent 5 3 4 3 3 5" xfId="23457"/>
    <cellStyle name="20% - akcent 5 3 4 3 4" xfId="8552"/>
    <cellStyle name="20% - akcent 5 3 4 3 4 2" xfId="8553"/>
    <cellStyle name="20% - akcent 5 3 4 3 4 2 2" xfId="8554"/>
    <cellStyle name="20% - akcent 5 3 4 3 4 2 2 2" xfId="23465"/>
    <cellStyle name="20% - akcent 5 3 4 3 4 2 3" xfId="8555"/>
    <cellStyle name="20% - akcent 5 3 4 3 4 2 3 2" xfId="23466"/>
    <cellStyle name="20% - akcent 5 3 4 3 4 2 4" xfId="23464"/>
    <cellStyle name="20% - akcent 5 3 4 3 4 3" xfId="8556"/>
    <cellStyle name="20% - akcent 5 3 4 3 4 3 2" xfId="23467"/>
    <cellStyle name="20% - akcent 5 3 4 3 4 4" xfId="8557"/>
    <cellStyle name="20% - akcent 5 3 4 3 4 4 2" xfId="23468"/>
    <cellStyle name="20% - akcent 5 3 4 3 4 5" xfId="23463"/>
    <cellStyle name="20% - akcent 5 3 4 3 5" xfId="8558"/>
    <cellStyle name="20% - akcent 5 3 4 3 5 2" xfId="8559"/>
    <cellStyle name="20% - akcent 5 3 4 3 5 2 2" xfId="23470"/>
    <cellStyle name="20% - akcent 5 3 4 3 5 3" xfId="8560"/>
    <cellStyle name="20% - akcent 5 3 4 3 5 3 2" xfId="23471"/>
    <cellStyle name="20% - akcent 5 3 4 3 5 4" xfId="23469"/>
    <cellStyle name="20% - akcent 5 3 4 3 6" xfId="8561"/>
    <cellStyle name="20% - akcent 5 3 4 3 6 2" xfId="23472"/>
    <cellStyle name="20% - akcent 5 3 4 3 7" xfId="8562"/>
    <cellStyle name="20% - akcent 5 3 4 3 7 2" xfId="23473"/>
    <cellStyle name="20% - akcent 5 3 4 3 8" xfId="23450"/>
    <cellStyle name="20% - akcent 5 3 4 4" xfId="8563"/>
    <cellStyle name="20% - akcent 5 3 4 4 2" xfId="8564"/>
    <cellStyle name="20% - akcent 5 3 4 4 2 2" xfId="8565"/>
    <cellStyle name="20% - akcent 5 3 4 4 2 2 2" xfId="8566"/>
    <cellStyle name="20% - akcent 5 3 4 4 2 2 2 2" xfId="23477"/>
    <cellStyle name="20% - akcent 5 3 4 4 2 2 3" xfId="8567"/>
    <cellStyle name="20% - akcent 5 3 4 4 2 2 3 2" xfId="23478"/>
    <cellStyle name="20% - akcent 5 3 4 4 2 2 4" xfId="23476"/>
    <cellStyle name="20% - akcent 5 3 4 4 2 3" xfId="8568"/>
    <cellStyle name="20% - akcent 5 3 4 4 2 3 2" xfId="23479"/>
    <cellStyle name="20% - akcent 5 3 4 4 2 4" xfId="8569"/>
    <cellStyle name="20% - akcent 5 3 4 4 2 4 2" xfId="23480"/>
    <cellStyle name="20% - akcent 5 3 4 4 2 5" xfId="23475"/>
    <cellStyle name="20% - akcent 5 3 4 4 3" xfId="8570"/>
    <cellStyle name="20% - akcent 5 3 4 4 3 2" xfId="8571"/>
    <cellStyle name="20% - akcent 5 3 4 4 3 2 2" xfId="23482"/>
    <cellStyle name="20% - akcent 5 3 4 4 3 3" xfId="8572"/>
    <cellStyle name="20% - akcent 5 3 4 4 3 3 2" xfId="23483"/>
    <cellStyle name="20% - akcent 5 3 4 4 3 4" xfId="23481"/>
    <cellStyle name="20% - akcent 5 3 4 4 4" xfId="8573"/>
    <cellStyle name="20% - akcent 5 3 4 4 4 2" xfId="23484"/>
    <cellStyle name="20% - akcent 5 3 4 4 5" xfId="8574"/>
    <cellStyle name="20% - akcent 5 3 4 4 5 2" xfId="23485"/>
    <cellStyle name="20% - akcent 5 3 4 4 6" xfId="23474"/>
    <cellStyle name="20% - akcent 5 3 4 5" xfId="8575"/>
    <cellStyle name="20% - akcent 5 3 4 5 2" xfId="8576"/>
    <cellStyle name="20% - akcent 5 3 4 5 2 2" xfId="8577"/>
    <cellStyle name="20% - akcent 5 3 4 5 2 2 2" xfId="23488"/>
    <cellStyle name="20% - akcent 5 3 4 5 2 3" xfId="8578"/>
    <cellStyle name="20% - akcent 5 3 4 5 2 3 2" xfId="23489"/>
    <cellStyle name="20% - akcent 5 3 4 5 2 4" xfId="23487"/>
    <cellStyle name="20% - akcent 5 3 4 5 3" xfId="8579"/>
    <cellStyle name="20% - akcent 5 3 4 5 3 2" xfId="23490"/>
    <cellStyle name="20% - akcent 5 3 4 5 4" xfId="8580"/>
    <cellStyle name="20% - akcent 5 3 4 5 4 2" xfId="23491"/>
    <cellStyle name="20% - akcent 5 3 4 5 5" xfId="23486"/>
    <cellStyle name="20% - akcent 5 3 4 6" xfId="8581"/>
    <cellStyle name="20% - akcent 5 3 4 6 2" xfId="8582"/>
    <cellStyle name="20% - akcent 5 3 4 6 2 2" xfId="8583"/>
    <cellStyle name="20% - akcent 5 3 4 6 2 2 2" xfId="23494"/>
    <cellStyle name="20% - akcent 5 3 4 6 2 3" xfId="8584"/>
    <cellStyle name="20% - akcent 5 3 4 6 2 3 2" xfId="23495"/>
    <cellStyle name="20% - akcent 5 3 4 6 2 4" xfId="23493"/>
    <cellStyle name="20% - akcent 5 3 4 6 3" xfId="8585"/>
    <cellStyle name="20% - akcent 5 3 4 6 3 2" xfId="23496"/>
    <cellStyle name="20% - akcent 5 3 4 6 4" xfId="8586"/>
    <cellStyle name="20% - akcent 5 3 4 6 4 2" xfId="23497"/>
    <cellStyle name="20% - akcent 5 3 4 6 5" xfId="23492"/>
    <cellStyle name="20% - akcent 5 3 4 7" xfId="8587"/>
    <cellStyle name="20% - akcent 5 3 4 7 2" xfId="8588"/>
    <cellStyle name="20% - akcent 5 3 4 7 2 2" xfId="8589"/>
    <cellStyle name="20% - akcent 5 3 4 7 2 2 2" xfId="23500"/>
    <cellStyle name="20% - akcent 5 3 4 7 2 3" xfId="8590"/>
    <cellStyle name="20% - akcent 5 3 4 7 2 3 2" xfId="23501"/>
    <cellStyle name="20% - akcent 5 3 4 7 2 4" xfId="23499"/>
    <cellStyle name="20% - akcent 5 3 4 7 3" xfId="8591"/>
    <cellStyle name="20% - akcent 5 3 4 7 3 2" xfId="23502"/>
    <cellStyle name="20% - akcent 5 3 4 7 4" xfId="8592"/>
    <cellStyle name="20% - akcent 5 3 4 7 4 2" xfId="23503"/>
    <cellStyle name="20% - akcent 5 3 4 7 5" xfId="23498"/>
    <cellStyle name="20% - akcent 5 3 4 8" xfId="8593"/>
    <cellStyle name="20% - akcent 5 3 4 8 2" xfId="8594"/>
    <cellStyle name="20% - akcent 5 3 4 8 2 2" xfId="23505"/>
    <cellStyle name="20% - akcent 5 3 4 8 3" xfId="8595"/>
    <cellStyle name="20% - akcent 5 3 4 8 3 2" xfId="23506"/>
    <cellStyle name="20% - akcent 5 3 4 8 4" xfId="23504"/>
    <cellStyle name="20% - akcent 5 3 4 9" xfId="8596"/>
    <cellStyle name="20% - akcent 5 3 4 9 2" xfId="23507"/>
    <cellStyle name="20% - akcent 5 3 5" xfId="8597"/>
    <cellStyle name="20% - akcent 5 3 5 10" xfId="23508"/>
    <cellStyle name="20% - akcent 5 3 5 2" xfId="8598"/>
    <cellStyle name="20% - akcent 5 3 5 2 2" xfId="8599"/>
    <cellStyle name="20% - akcent 5 3 5 2 2 2" xfId="8600"/>
    <cellStyle name="20% - akcent 5 3 5 2 2 2 2" xfId="8601"/>
    <cellStyle name="20% - akcent 5 3 5 2 2 2 2 2" xfId="23512"/>
    <cellStyle name="20% - akcent 5 3 5 2 2 2 3" xfId="8602"/>
    <cellStyle name="20% - akcent 5 3 5 2 2 2 3 2" xfId="23513"/>
    <cellStyle name="20% - akcent 5 3 5 2 2 2 4" xfId="23511"/>
    <cellStyle name="20% - akcent 5 3 5 2 2 3" xfId="8603"/>
    <cellStyle name="20% - akcent 5 3 5 2 2 3 2" xfId="23514"/>
    <cellStyle name="20% - akcent 5 3 5 2 2 4" xfId="8604"/>
    <cellStyle name="20% - akcent 5 3 5 2 2 4 2" xfId="23515"/>
    <cellStyle name="20% - akcent 5 3 5 2 2 5" xfId="23510"/>
    <cellStyle name="20% - akcent 5 3 5 2 3" xfId="8605"/>
    <cellStyle name="20% - akcent 5 3 5 2 3 2" xfId="8606"/>
    <cellStyle name="20% - akcent 5 3 5 2 3 2 2" xfId="8607"/>
    <cellStyle name="20% - akcent 5 3 5 2 3 2 2 2" xfId="23518"/>
    <cellStyle name="20% - akcent 5 3 5 2 3 2 3" xfId="8608"/>
    <cellStyle name="20% - akcent 5 3 5 2 3 2 3 2" xfId="23519"/>
    <cellStyle name="20% - akcent 5 3 5 2 3 2 4" xfId="23517"/>
    <cellStyle name="20% - akcent 5 3 5 2 3 3" xfId="8609"/>
    <cellStyle name="20% - akcent 5 3 5 2 3 3 2" xfId="23520"/>
    <cellStyle name="20% - akcent 5 3 5 2 3 4" xfId="8610"/>
    <cellStyle name="20% - akcent 5 3 5 2 3 4 2" xfId="23521"/>
    <cellStyle name="20% - akcent 5 3 5 2 3 5" xfId="23516"/>
    <cellStyle name="20% - akcent 5 3 5 2 4" xfId="8611"/>
    <cellStyle name="20% - akcent 5 3 5 2 4 2" xfId="8612"/>
    <cellStyle name="20% - akcent 5 3 5 2 4 2 2" xfId="8613"/>
    <cellStyle name="20% - akcent 5 3 5 2 4 2 2 2" xfId="23524"/>
    <cellStyle name="20% - akcent 5 3 5 2 4 2 3" xfId="8614"/>
    <cellStyle name="20% - akcent 5 3 5 2 4 2 3 2" xfId="23525"/>
    <cellStyle name="20% - akcent 5 3 5 2 4 2 4" xfId="23523"/>
    <cellStyle name="20% - akcent 5 3 5 2 4 3" xfId="8615"/>
    <cellStyle name="20% - akcent 5 3 5 2 4 3 2" xfId="23526"/>
    <cellStyle name="20% - akcent 5 3 5 2 4 4" xfId="8616"/>
    <cellStyle name="20% - akcent 5 3 5 2 4 4 2" xfId="23527"/>
    <cellStyle name="20% - akcent 5 3 5 2 4 5" xfId="23522"/>
    <cellStyle name="20% - akcent 5 3 5 2 5" xfId="8617"/>
    <cellStyle name="20% - akcent 5 3 5 2 5 2" xfId="8618"/>
    <cellStyle name="20% - akcent 5 3 5 2 5 2 2" xfId="23529"/>
    <cellStyle name="20% - akcent 5 3 5 2 5 3" xfId="8619"/>
    <cellStyle name="20% - akcent 5 3 5 2 5 3 2" xfId="23530"/>
    <cellStyle name="20% - akcent 5 3 5 2 5 4" xfId="23528"/>
    <cellStyle name="20% - akcent 5 3 5 2 6" xfId="8620"/>
    <cellStyle name="20% - akcent 5 3 5 2 6 2" xfId="23531"/>
    <cellStyle name="20% - akcent 5 3 5 2 7" xfId="8621"/>
    <cellStyle name="20% - akcent 5 3 5 2 7 2" xfId="23532"/>
    <cellStyle name="20% - akcent 5 3 5 2 8" xfId="23509"/>
    <cellStyle name="20% - akcent 5 3 5 3" xfId="8622"/>
    <cellStyle name="20% - akcent 5 3 5 3 2" xfId="8623"/>
    <cellStyle name="20% - akcent 5 3 5 3 2 2" xfId="8624"/>
    <cellStyle name="20% - akcent 5 3 5 3 2 2 2" xfId="8625"/>
    <cellStyle name="20% - akcent 5 3 5 3 2 2 2 2" xfId="23536"/>
    <cellStyle name="20% - akcent 5 3 5 3 2 2 3" xfId="8626"/>
    <cellStyle name="20% - akcent 5 3 5 3 2 2 3 2" xfId="23537"/>
    <cellStyle name="20% - akcent 5 3 5 3 2 2 4" xfId="23535"/>
    <cellStyle name="20% - akcent 5 3 5 3 2 3" xfId="8627"/>
    <cellStyle name="20% - akcent 5 3 5 3 2 3 2" xfId="23538"/>
    <cellStyle name="20% - akcent 5 3 5 3 2 4" xfId="8628"/>
    <cellStyle name="20% - akcent 5 3 5 3 2 4 2" xfId="23539"/>
    <cellStyle name="20% - akcent 5 3 5 3 2 5" xfId="23534"/>
    <cellStyle name="20% - akcent 5 3 5 3 3" xfId="8629"/>
    <cellStyle name="20% - akcent 5 3 5 3 3 2" xfId="8630"/>
    <cellStyle name="20% - akcent 5 3 5 3 3 2 2" xfId="8631"/>
    <cellStyle name="20% - akcent 5 3 5 3 3 2 2 2" xfId="23542"/>
    <cellStyle name="20% - akcent 5 3 5 3 3 2 3" xfId="8632"/>
    <cellStyle name="20% - akcent 5 3 5 3 3 2 3 2" xfId="23543"/>
    <cellStyle name="20% - akcent 5 3 5 3 3 2 4" xfId="23541"/>
    <cellStyle name="20% - akcent 5 3 5 3 3 3" xfId="8633"/>
    <cellStyle name="20% - akcent 5 3 5 3 3 3 2" xfId="23544"/>
    <cellStyle name="20% - akcent 5 3 5 3 3 4" xfId="8634"/>
    <cellStyle name="20% - akcent 5 3 5 3 3 4 2" xfId="23545"/>
    <cellStyle name="20% - akcent 5 3 5 3 3 5" xfId="23540"/>
    <cellStyle name="20% - akcent 5 3 5 3 4" xfId="8635"/>
    <cellStyle name="20% - akcent 5 3 5 3 4 2" xfId="8636"/>
    <cellStyle name="20% - akcent 5 3 5 3 4 2 2" xfId="8637"/>
    <cellStyle name="20% - akcent 5 3 5 3 4 2 2 2" xfId="23548"/>
    <cellStyle name="20% - akcent 5 3 5 3 4 2 3" xfId="8638"/>
    <cellStyle name="20% - akcent 5 3 5 3 4 2 3 2" xfId="23549"/>
    <cellStyle name="20% - akcent 5 3 5 3 4 2 4" xfId="23547"/>
    <cellStyle name="20% - akcent 5 3 5 3 4 3" xfId="8639"/>
    <cellStyle name="20% - akcent 5 3 5 3 4 3 2" xfId="23550"/>
    <cellStyle name="20% - akcent 5 3 5 3 4 4" xfId="8640"/>
    <cellStyle name="20% - akcent 5 3 5 3 4 4 2" xfId="23551"/>
    <cellStyle name="20% - akcent 5 3 5 3 4 5" xfId="23546"/>
    <cellStyle name="20% - akcent 5 3 5 3 5" xfId="8641"/>
    <cellStyle name="20% - akcent 5 3 5 3 5 2" xfId="8642"/>
    <cellStyle name="20% - akcent 5 3 5 3 5 2 2" xfId="23553"/>
    <cellStyle name="20% - akcent 5 3 5 3 5 3" xfId="8643"/>
    <cellStyle name="20% - akcent 5 3 5 3 5 3 2" xfId="23554"/>
    <cellStyle name="20% - akcent 5 3 5 3 5 4" xfId="23552"/>
    <cellStyle name="20% - akcent 5 3 5 3 6" xfId="8644"/>
    <cellStyle name="20% - akcent 5 3 5 3 6 2" xfId="23555"/>
    <cellStyle name="20% - akcent 5 3 5 3 7" xfId="8645"/>
    <cellStyle name="20% - akcent 5 3 5 3 7 2" xfId="23556"/>
    <cellStyle name="20% - akcent 5 3 5 3 8" xfId="23533"/>
    <cellStyle name="20% - akcent 5 3 5 4" xfId="8646"/>
    <cellStyle name="20% - akcent 5 3 5 4 2" xfId="8647"/>
    <cellStyle name="20% - akcent 5 3 5 4 2 2" xfId="8648"/>
    <cellStyle name="20% - akcent 5 3 5 4 2 2 2" xfId="23559"/>
    <cellStyle name="20% - akcent 5 3 5 4 2 3" xfId="8649"/>
    <cellStyle name="20% - akcent 5 3 5 4 2 3 2" xfId="23560"/>
    <cellStyle name="20% - akcent 5 3 5 4 2 4" xfId="23558"/>
    <cellStyle name="20% - akcent 5 3 5 4 3" xfId="8650"/>
    <cellStyle name="20% - akcent 5 3 5 4 3 2" xfId="23561"/>
    <cellStyle name="20% - akcent 5 3 5 4 4" xfId="8651"/>
    <cellStyle name="20% - akcent 5 3 5 4 4 2" xfId="23562"/>
    <cellStyle name="20% - akcent 5 3 5 4 5" xfId="23557"/>
    <cellStyle name="20% - akcent 5 3 5 5" xfId="8652"/>
    <cellStyle name="20% - akcent 5 3 5 5 2" xfId="8653"/>
    <cellStyle name="20% - akcent 5 3 5 5 2 2" xfId="8654"/>
    <cellStyle name="20% - akcent 5 3 5 5 2 2 2" xfId="23565"/>
    <cellStyle name="20% - akcent 5 3 5 5 2 3" xfId="8655"/>
    <cellStyle name="20% - akcent 5 3 5 5 2 3 2" xfId="23566"/>
    <cellStyle name="20% - akcent 5 3 5 5 2 4" xfId="23564"/>
    <cellStyle name="20% - akcent 5 3 5 5 3" xfId="8656"/>
    <cellStyle name="20% - akcent 5 3 5 5 3 2" xfId="23567"/>
    <cellStyle name="20% - akcent 5 3 5 5 4" xfId="8657"/>
    <cellStyle name="20% - akcent 5 3 5 5 4 2" xfId="23568"/>
    <cellStyle name="20% - akcent 5 3 5 5 5" xfId="23563"/>
    <cellStyle name="20% - akcent 5 3 5 6" xfId="8658"/>
    <cellStyle name="20% - akcent 5 3 5 6 2" xfId="8659"/>
    <cellStyle name="20% - akcent 5 3 5 6 2 2" xfId="8660"/>
    <cellStyle name="20% - akcent 5 3 5 6 2 2 2" xfId="23571"/>
    <cellStyle name="20% - akcent 5 3 5 6 2 3" xfId="8661"/>
    <cellStyle name="20% - akcent 5 3 5 6 2 3 2" xfId="23572"/>
    <cellStyle name="20% - akcent 5 3 5 6 2 4" xfId="23570"/>
    <cellStyle name="20% - akcent 5 3 5 6 3" xfId="8662"/>
    <cellStyle name="20% - akcent 5 3 5 6 3 2" xfId="23573"/>
    <cellStyle name="20% - akcent 5 3 5 6 4" xfId="8663"/>
    <cellStyle name="20% - akcent 5 3 5 6 4 2" xfId="23574"/>
    <cellStyle name="20% - akcent 5 3 5 6 5" xfId="23569"/>
    <cellStyle name="20% - akcent 5 3 5 7" xfId="8664"/>
    <cellStyle name="20% - akcent 5 3 5 7 2" xfId="8665"/>
    <cellStyle name="20% - akcent 5 3 5 7 2 2" xfId="23576"/>
    <cellStyle name="20% - akcent 5 3 5 7 3" xfId="8666"/>
    <cellStyle name="20% - akcent 5 3 5 7 3 2" xfId="23577"/>
    <cellStyle name="20% - akcent 5 3 5 7 4" xfId="23575"/>
    <cellStyle name="20% - akcent 5 3 5 8" xfId="8667"/>
    <cellStyle name="20% - akcent 5 3 5 8 2" xfId="23578"/>
    <cellStyle name="20% - akcent 5 3 5 9" xfId="8668"/>
    <cellStyle name="20% - akcent 5 3 5 9 2" xfId="23579"/>
    <cellStyle name="20% - akcent 5 3 6" xfId="8669"/>
    <cellStyle name="20% - akcent 5 3 6 10" xfId="23580"/>
    <cellStyle name="20% - akcent 5 3 6 2" xfId="8670"/>
    <cellStyle name="20% - akcent 5 3 6 2 2" xfId="8671"/>
    <cellStyle name="20% - akcent 5 3 6 2 2 2" xfId="8672"/>
    <cellStyle name="20% - akcent 5 3 6 2 2 2 2" xfId="8673"/>
    <cellStyle name="20% - akcent 5 3 6 2 2 2 2 2" xfId="23584"/>
    <cellStyle name="20% - akcent 5 3 6 2 2 2 3" xfId="8674"/>
    <cellStyle name="20% - akcent 5 3 6 2 2 2 3 2" xfId="23585"/>
    <cellStyle name="20% - akcent 5 3 6 2 2 2 4" xfId="23583"/>
    <cellStyle name="20% - akcent 5 3 6 2 2 3" xfId="8675"/>
    <cellStyle name="20% - akcent 5 3 6 2 2 3 2" xfId="23586"/>
    <cellStyle name="20% - akcent 5 3 6 2 2 4" xfId="8676"/>
    <cellStyle name="20% - akcent 5 3 6 2 2 4 2" xfId="23587"/>
    <cellStyle name="20% - akcent 5 3 6 2 2 5" xfId="23582"/>
    <cellStyle name="20% - akcent 5 3 6 2 3" xfId="8677"/>
    <cellStyle name="20% - akcent 5 3 6 2 3 2" xfId="8678"/>
    <cellStyle name="20% - akcent 5 3 6 2 3 2 2" xfId="8679"/>
    <cellStyle name="20% - akcent 5 3 6 2 3 2 2 2" xfId="23590"/>
    <cellStyle name="20% - akcent 5 3 6 2 3 2 3" xfId="8680"/>
    <cellStyle name="20% - akcent 5 3 6 2 3 2 3 2" xfId="23591"/>
    <cellStyle name="20% - akcent 5 3 6 2 3 2 4" xfId="23589"/>
    <cellStyle name="20% - akcent 5 3 6 2 3 3" xfId="8681"/>
    <cellStyle name="20% - akcent 5 3 6 2 3 3 2" xfId="23592"/>
    <cellStyle name="20% - akcent 5 3 6 2 3 4" xfId="8682"/>
    <cellStyle name="20% - akcent 5 3 6 2 3 4 2" xfId="23593"/>
    <cellStyle name="20% - akcent 5 3 6 2 3 5" xfId="23588"/>
    <cellStyle name="20% - akcent 5 3 6 2 4" xfId="8683"/>
    <cellStyle name="20% - akcent 5 3 6 2 4 2" xfId="8684"/>
    <cellStyle name="20% - akcent 5 3 6 2 4 2 2" xfId="8685"/>
    <cellStyle name="20% - akcent 5 3 6 2 4 2 2 2" xfId="23596"/>
    <cellStyle name="20% - akcent 5 3 6 2 4 2 3" xfId="8686"/>
    <cellStyle name="20% - akcent 5 3 6 2 4 2 3 2" xfId="23597"/>
    <cellStyle name="20% - akcent 5 3 6 2 4 2 4" xfId="23595"/>
    <cellStyle name="20% - akcent 5 3 6 2 4 3" xfId="8687"/>
    <cellStyle name="20% - akcent 5 3 6 2 4 3 2" xfId="23598"/>
    <cellStyle name="20% - akcent 5 3 6 2 4 4" xfId="8688"/>
    <cellStyle name="20% - akcent 5 3 6 2 4 4 2" xfId="23599"/>
    <cellStyle name="20% - akcent 5 3 6 2 4 5" xfId="23594"/>
    <cellStyle name="20% - akcent 5 3 6 2 5" xfId="8689"/>
    <cellStyle name="20% - akcent 5 3 6 2 5 2" xfId="8690"/>
    <cellStyle name="20% - akcent 5 3 6 2 5 2 2" xfId="23601"/>
    <cellStyle name="20% - akcent 5 3 6 2 5 3" xfId="8691"/>
    <cellStyle name="20% - akcent 5 3 6 2 5 3 2" xfId="23602"/>
    <cellStyle name="20% - akcent 5 3 6 2 5 4" xfId="23600"/>
    <cellStyle name="20% - akcent 5 3 6 2 6" xfId="8692"/>
    <cellStyle name="20% - akcent 5 3 6 2 6 2" xfId="23603"/>
    <cellStyle name="20% - akcent 5 3 6 2 7" xfId="8693"/>
    <cellStyle name="20% - akcent 5 3 6 2 7 2" xfId="23604"/>
    <cellStyle name="20% - akcent 5 3 6 2 8" xfId="23581"/>
    <cellStyle name="20% - akcent 5 3 6 3" xfId="8694"/>
    <cellStyle name="20% - akcent 5 3 6 3 2" xfId="8695"/>
    <cellStyle name="20% - akcent 5 3 6 3 2 2" xfId="8696"/>
    <cellStyle name="20% - akcent 5 3 6 3 2 2 2" xfId="8697"/>
    <cellStyle name="20% - akcent 5 3 6 3 2 2 2 2" xfId="23608"/>
    <cellStyle name="20% - akcent 5 3 6 3 2 2 3" xfId="8698"/>
    <cellStyle name="20% - akcent 5 3 6 3 2 2 3 2" xfId="23609"/>
    <cellStyle name="20% - akcent 5 3 6 3 2 2 4" xfId="23607"/>
    <cellStyle name="20% - akcent 5 3 6 3 2 3" xfId="8699"/>
    <cellStyle name="20% - akcent 5 3 6 3 2 3 2" xfId="23610"/>
    <cellStyle name="20% - akcent 5 3 6 3 2 4" xfId="8700"/>
    <cellStyle name="20% - akcent 5 3 6 3 2 4 2" xfId="23611"/>
    <cellStyle name="20% - akcent 5 3 6 3 2 5" xfId="23606"/>
    <cellStyle name="20% - akcent 5 3 6 3 3" xfId="8701"/>
    <cellStyle name="20% - akcent 5 3 6 3 3 2" xfId="8702"/>
    <cellStyle name="20% - akcent 5 3 6 3 3 2 2" xfId="8703"/>
    <cellStyle name="20% - akcent 5 3 6 3 3 2 2 2" xfId="23614"/>
    <cellStyle name="20% - akcent 5 3 6 3 3 2 3" xfId="8704"/>
    <cellStyle name="20% - akcent 5 3 6 3 3 2 3 2" xfId="23615"/>
    <cellStyle name="20% - akcent 5 3 6 3 3 2 4" xfId="23613"/>
    <cellStyle name="20% - akcent 5 3 6 3 3 3" xfId="8705"/>
    <cellStyle name="20% - akcent 5 3 6 3 3 3 2" xfId="23616"/>
    <cellStyle name="20% - akcent 5 3 6 3 3 4" xfId="8706"/>
    <cellStyle name="20% - akcent 5 3 6 3 3 4 2" xfId="23617"/>
    <cellStyle name="20% - akcent 5 3 6 3 3 5" xfId="23612"/>
    <cellStyle name="20% - akcent 5 3 6 3 4" xfId="8707"/>
    <cellStyle name="20% - akcent 5 3 6 3 4 2" xfId="8708"/>
    <cellStyle name="20% - akcent 5 3 6 3 4 2 2" xfId="8709"/>
    <cellStyle name="20% - akcent 5 3 6 3 4 2 2 2" xfId="23620"/>
    <cellStyle name="20% - akcent 5 3 6 3 4 2 3" xfId="8710"/>
    <cellStyle name="20% - akcent 5 3 6 3 4 2 3 2" xfId="23621"/>
    <cellStyle name="20% - akcent 5 3 6 3 4 2 4" xfId="23619"/>
    <cellStyle name="20% - akcent 5 3 6 3 4 3" xfId="8711"/>
    <cellStyle name="20% - akcent 5 3 6 3 4 3 2" xfId="23622"/>
    <cellStyle name="20% - akcent 5 3 6 3 4 4" xfId="8712"/>
    <cellStyle name="20% - akcent 5 3 6 3 4 4 2" xfId="23623"/>
    <cellStyle name="20% - akcent 5 3 6 3 4 5" xfId="23618"/>
    <cellStyle name="20% - akcent 5 3 6 3 5" xfId="8713"/>
    <cellStyle name="20% - akcent 5 3 6 3 5 2" xfId="8714"/>
    <cellStyle name="20% - akcent 5 3 6 3 5 2 2" xfId="23625"/>
    <cellStyle name="20% - akcent 5 3 6 3 5 3" xfId="8715"/>
    <cellStyle name="20% - akcent 5 3 6 3 5 3 2" xfId="23626"/>
    <cellStyle name="20% - akcent 5 3 6 3 5 4" xfId="23624"/>
    <cellStyle name="20% - akcent 5 3 6 3 6" xfId="8716"/>
    <cellStyle name="20% - akcent 5 3 6 3 6 2" xfId="23627"/>
    <cellStyle name="20% - akcent 5 3 6 3 7" xfId="8717"/>
    <cellStyle name="20% - akcent 5 3 6 3 7 2" xfId="23628"/>
    <cellStyle name="20% - akcent 5 3 6 3 8" xfId="23605"/>
    <cellStyle name="20% - akcent 5 3 6 4" xfId="8718"/>
    <cellStyle name="20% - akcent 5 3 6 4 2" xfId="8719"/>
    <cellStyle name="20% - akcent 5 3 6 4 2 2" xfId="8720"/>
    <cellStyle name="20% - akcent 5 3 6 4 2 2 2" xfId="23631"/>
    <cellStyle name="20% - akcent 5 3 6 4 2 3" xfId="8721"/>
    <cellStyle name="20% - akcent 5 3 6 4 2 3 2" xfId="23632"/>
    <cellStyle name="20% - akcent 5 3 6 4 2 4" xfId="23630"/>
    <cellStyle name="20% - akcent 5 3 6 4 3" xfId="8722"/>
    <cellStyle name="20% - akcent 5 3 6 4 3 2" xfId="23633"/>
    <cellStyle name="20% - akcent 5 3 6 4 4" xfId="8723"/>
    <cellStyle name="20% - akcent 5 3 6 4 4 2" xfId="23634"/>
    <cellStyle name="20% - akcent 5 3 6 4 5" xfId="23629"/>
    <cellStyle name="20% - akcent 5 3 6 5" xfId="8724"/>
    <cellStyle name="20% - akcent 5 3 6 5 2" xfId="8725"/>
    <cellStyle name="20% - akcent 5 3 6 5 2 2" xfId="8726"/>
    <cellStyle name="20% - akcent 5 3 6 5 2 2 2" xfId="23637"/>
    <cellStyle name="20% - akcent 5 3 6 5 2 3" xfId="8727"/>
    <cellStyle name="20% - akcent 5 3 6 5 2 3 2" xfId="23638"/>
    <cellStyle name="20% - akcent 5 3 6 5 2 4" xfId="23636"/>
    <cellStyle name="20% - akcent 5 3 6 5 3" xfId="8728"/>
    <cellStyle name="20% - akcent 5 3 6 5 3 2" xfId="23639"/>
    <cellStyle name="20% - akcent 5 3 6 5 4" xfId="8729"/>
    <cellStyle name="20% - akcent 5 3 6 5 4 2" xfId="23640"/>
    <cellStyle name="20% - akcent 5 3 6 5 5" xfId="23635"/>
    <cellStyle name="20% - akcent 5 3 6 6" xfId="8730"/>
    <cellStyle name="20% - akcent 5 3 6 6 2" xfId="8731"/>
    <cellStyle name="20% - akcent 5 3 6 6 2 2" xfId="8732"/>
    <cellStyle name="20% - akcent 5 3 6 6 2 2 2" xfId="23643"/>
    <cellStyle name="20% - akcent 5 3 6 6 2 3" xfId="8733"/>
    <cellStyle name="20% - akcent 5 3 6 6 2 3 2" xfId="23644"/>
    <cellStyle name="20% - akcent 5 3 6 6 2 4" xfId="23642"/>
    <cellStyle name="20% - akcent 5 3 6 6 3" xfId="8734"/>
    <cellStyle name="20% - akcent 5 3 6 6 3 2" xfId="23645"/>
    <cellStyle name="20% - akcent 5 3 6 6 4" xfId="8735"/>
    <cellStyle name="20% - akcent 5 3 6 6 4 2" xfId="23646"/>
    <cellStyle name="20% - akcent 5 3 6 6 5" xfId="23641"/>
    <cellStyle name="20% - akcent 5 3 6 7" xfId="8736"/>
    <cellStyle name="20% - akcent 5 3 6 7 2" xfId="8737"/>
    <cellStyle name="20% - akcent 5 3 6 7 2 2" xfId="23648"/>
    <cellStyle name="20% - akcent 5 3 6 7 3" xfId="8738"/>
    <cellStyle name="20% - akcent 5 3 6 7 3 2" xfId="23649"/>
    <cellStyle name="20% - akcent 5 3 6 7 4" xfId="23647"/>
    <cellStyle name="20% - akcent 5 3 6 8" xfId="8739"/>
    <cellStyle name="20% - akcent 5 3 6 8 2" xfId="23650"/>
    <cellStyle name="20% - akcent 5 3 6 9" xfId="8740"/>
    <cellStyle name="20% - akcent 5 3 6 9 2" xfId="23651"/>
    <cellStyle name="20% - akcent 5 3 7" xfId="8741"/>
    <cellStyle name="20% - akcent 5 3 7 2" xfId="8742"/>
    <cellStyle name="20% - akcent 5 3 7 2 2" xfId="8743"/>
    <cellStyle name="20% - akcent 5 3 7 2 2 2" xfId="8744"/>
    <cellStyle name="20% - akcent 5 3 7 2 2 2 2" xfId="8745"/>
    <cellStyle name="20% - akcent 5 3 7 2 2 2 2 2" xfId="23656"/>
    <cellStyle name="20% - akcent 5 3 7 2 2 2 3" xfId="8746"/>
    <cellStyle name="20% - akcent 5 3 7 2 2 2 3 2" xfId="23657"/>
    <cellStyle name="20% - akcent 5 3 7 2 2 2 4" xfId="23655"/>
    <cellStyle name="20% - akcent 5 3 7 2 2 3" xfId="8747"/>
    <cellStyle name="20% - akcent 5 3 7 2 2 3 2" xfId="23658"/>
    <cellStyle name="20% - akcent 5 3 7 2 2 4" xfId="8748"/>
    <cellStyle name="20% - akcent 5 3 7 2 2 4 2" xfId="23659"/>
    <cellStyle name="20% - akcent 5 3 7 2 2 5" xfId="23654"/>
    <cellStyle name="20% - akcent 5 3 7 2 3" xfId="8749"/>
    <cellStyle name="20% - akcent 5 3 7 2 3 2" xfId="8750"/>
    <cellStyle name="20% - akcent 5 3 7 2 3 2 2" xfId="8751"/>
    <cellStyle name="20% - akcent 5 3 7 2 3 2 2 2" xfId="23662"/>
    <cellStyle name="20% - akcent 5 3 7 2 3 2 3" xfId="8752"/>
    <cellStyle name="20% - akcent 5 3 7 2 3 2 3 2" xfId="23663"/>
    <cellStyle name="20% - akcent 5 3 7 2 3 2 4" xfId="23661"/>
    <cellStyle name="20% - akcent 5 3 7 2 3 3" xfId="8753"/>
    <cellStyle name="20% - akcent 5 3 7 2 3 3 2" xfId="23664"/>
    <cellStyle name="20% - akcent 5 3 7 2 3 4" xfId="8754"/>
    <cellStyle name="20% - akcent 5 3 7 2 3 4 2" xfId="23665"/>
    <cellStyle name="20% - akcent 5 3 7 2 3 5" xfId="23660"/>
    <cellStyle name="20% - akcent 5 3 7 2 4" xfId="8755"/>
    <cellStyle name="20% - akcent 5 3 7 2 4 2" xfId="8756"/>
    <cellStyle name="20% - akcent 5 3 7 2 4 2 2" xfId="8757"/>
    <cellStyle name="20% - akcent 5 3 7 2 4 2 2 2" xfId="23668"/>
    <cellStyle name="20% - akcent 5 3 7 2 4 2 3" xfId="8758"/>
    <cellStyle name="20% - akcent 5 3 7 2 4 2 3 2" xfId="23669"/>
    <cellStyle name="20% - akcent 5 3 7 2 4 2 4" xfId="23667"/>
    <cellStyle name="20% - akcent 5 3 7 2 4 3" xfId="8759"/>
    <cellStyle name="20% - akcent 5 3 7 2 4 3 2" xfId="23670"/>
    <cellStyle name="20% - akcent 5 3 7 2 4 4" xfId="8760"/>
    <cellStyle name="20% - akcent 5 3 7 2 4 4 2" xfId="23671"/>
    <cellStyle name="20% - akcent 5 3 7 2 4 5" xfId="23666"/>
    <cellStyle name="20% - akcent 5 3 7 2 5" xfId="8761"/>
    <cellStyle name="20% - akcent 5 3 7 2 5 2" xfId="8762"/>
    <cellStyle name="20% - akcent 5 3 7 2 5 2 2" xfId="23673"/>
    <cellStyle name="20% - akcent 5 3 7 2 5 3" xfId="8763"/>
    <cellStyle name="20% - akcent 5 3 7 2 5 3 2" xfId="23674"/>
    <cellStyle name="20% - akcent 5 3 7 2 5 4" xfId="23672"/>
    <cellStyle name="20% - akcent 5 3 7 2 6" xfId="8764"/>
    <cellStyle name="20% - akcent 5 3 7 2 6 2" xfId="23675"/>
    <cellStyle name="20% - akcent 5 3 7 2 7" xfId="8765"/>
    <cellStyle name="20% - akcent 5 3 7 2 7 2" xfId="23676"/>
    <cellStyle name="20% - akcent 5 3 7 2 8" xfId="23653"/>
    <cellStyle name="20% - akcent 5 3 7 3" xfId="8766"/>
    <cellStyle name="20% - akcent 5 3 7 3 2" xfId="8767"/>
    <cellStyle name="20% - akcent 5 3 7 3 2 2" xfId="8768"/>
    <cellStyle name="20% - akcent 5 3 7 3 2 2 2" xfId="23679"/>
    <cellStyle name="20% - akcent 5 3 7 3 2 3" xfId="8769"/>
    <cellStyle name="20% - akcent 5 3 7 3 2 3 2" xfId="23680"/>
    <cellStyle name="20% - akcent 5 3 7 3 2 4" xfId="23678"/>
    <cellStyle name="20% - akcent 5 3 7 3 3" xfId="8770"/>
    <cellStyle name="20% - akcent 5 3 7 3 3 2" xfId="23681"/>
    <cellStyle name="20% - akcent 5 3 7 3 4" xfId="8771"/>
    <cellStyle name="20% - akcent 5 3 7 3 4 2" xfId="23682"/>
    <cellStyle name="20% - akcent 5 3 7 3 5" xfId="23677"/>
    <cellStyle name="20% - akcent 5 3 7 4" xfId="8772"/>
    <cellStyle name="20% - akcent 5 3 7 4 2" xfId="8773"/>
    <cellStyle name="20% - akcent 5 3 7 4 2 2" xfId="8774"/>
    <cellStyle name="20% - akcent 5 3 7 4 2 2 2" xfId="23685"/>
    <cellStyle name="20% - akcent 5 3 7 4 2 3" xfId="8775"/>
    <cellStyle name="20% - akcent 5 3 7 4 2 3 2" xfId="23686"/>
    <cellStyle name="20% - akcent 5 3 7 4 2 4" xfId="23684"/>
    <cellStyle name="20% - akcent 5 3 7 4 3" xfId="8776"/>
    <cellStyle name="20% - akcent 5 3 7 4 3 2" xfId="23687"/>
    <cellStyle name="20% - akcent 5 3 7 4 4" xfId="8777"/>
    <cellStyle name="20% - akcent 5 3 7 4 4 2" xfId="23688"/>
    <cellStyle name="20% - akcent 5 3 7 4 5" xfId="23683"/>
    <cellStyle name="20% - akcent 5 3 7 5" xfId="8778"/>
    <cellStyle name="20% - akcent 5 3 7 5 2" xfId="8779"/>
    <cellStyle name="20% - akcent 5 3 7 5 2 2" xfId="8780"/>
    <cellStyle name="20% - akcent 5 3 7 5 2 2 2" xfId="23691"/>
    <cellStyle name="20% - akcent 5 3 7 5 2 3" xfId="8781"/>
    <cellStyle name="20% - akcent 5 3 7 5 2 3 2" xfId="23692"/>
    <cellStyle name="20% - akcent 5 3 7 5 2 4" xfId="23690"/>
    <cellStyle name="20% - akcent 5 3 7 5 3" xfId="8782"/>
    <cellStyle name="20% - akcent 5 3 7 5 3 2" xfId="23693"/>
    <cellStyle name="20% - akcent 5 3 7 5 4" xfId="8783"/>
    <cellStyle name="20% - akcent 5 3 7 5 4 2" xfId="23694"/>
    <cellStyle name="20% - akcent 5 3 7 5 5" xfId="23689"/>
    <cellStyle name="20% - akcent 5 3 7 6" xfId="8784"/>
    <cellStyle name="20% - akcent 5 3 7 6 2" xfId="8785"/>
    <cellStyle name="20% - akcent 5 3 7 6 2 2" xfId="23696"/>
    <cellStyle name="20% - akcent 5 3 7 6 3" xfId="8786"/>
    <cellStyle name="20% - akcent 5 3 7 6 3 2" xfId="23697"/>
    <cellStyle name="20% - akcent 5 3 7 6 4" xfId="23695"/>
    <cellStyle name="20% - akcent 5 3 7 7" xfId="8787"/>
    <cellStyle name="20% - akcent 5 3 7 7 2" xfId="23698"/>
    <cellStyle name="20% - akcent 5 3 7 8" xfId="8788"/>
    <cellStyle name="20% - akcent 5 3 7 8 2" xfId="23699"/>
    <cellStyle name="20% - akcent 5 3 7 9" xfId="23652"/>
    <cellStyle name="20% - akcent 5 3 8" xfId="8789"/>
    <cellStyle name="20% - akcent 5 3 8 2" xfId="8790"/>
    <cellStyle name="20% - akcent 5 3 8 2 2" xfId="8791"/>
    <cellStyle name="20% - akcent 5 3 8 2 2 2" xfId="8792"/>
    <cellStyle name="20% - akcent 5 3 8 2 2 2 2" xfId="8793"/>
    <cellStyle name="20% - akcent 5 3 8 2 2 2 2 2" xfId="23704"/>
    <cellStyle name="20% - akcent 5 3 8 2 2 2 3" xfId="8794"/>
    <cellStyle name="20% - akcent 5 3 8 2 2 2 3 2" xfId="23705"/>
    <cellStyle name="20% - akcent 5 3 8 2 2 2 4" xfId="23703"/>
    <cellStyle name="20% - akcent 5 3 8 2 2 3" xfId="8795"/>
    <cellStyle name="20% - akcent 5 3 8 2 2 3 2" xfId="23706"/>
    <cellStyle name="20% - akcent 5 3 8 2 2 4" xfId="8796"/>
    <cellStyle name="20% - akcent 5 3 8 2 2 4 2" xfId="23707"/>
    <cellStyle name="20% - akcent 5 3 8 2 2 5" xfId="23702"/>
    <cellStyle name="20% - akcent 5 3 8 2 3" xfId="8797"/>
    <cellStyle name="20% - akcent 5 3 8 2 3 2" xfId="8798"/>
    <cellStyle name="20% - akcent 5 3 8 2 3 2 2" xfId="8799"/>
    <cellStyle name="20% - akcent 5 3 8 2 3 2 2 2" xfId="23710"/>
    <cellStyle name="20% - akcent 5 3 8 2 3 2 3" xfId="8800"/>
    <cellStyle name="20% - akcent 5 3 8 2 3 2 3 2" xfId="23711"/>
    <cellStyle name="20% - akcent 5 3 8 2 3 2 4" xfId="23709"/>
    <cellStyle name="20% - akcent 5 3 8 2 3 3" xfId="8801"/>
    <cellStyle name="20% - akcent 5 3 8 2 3 3 2" xfId="23712"/>
    <cellStyle name="20% - akcent 5 3 8 2 3 4" xfId="8802"/>
    <cellStyle name="20% - akcent 5 3 8 2 3 4 2" xfId="23713"/>
    <cellStyle name="20% - akcent 5 3 8 2 3 5" xfId="23708"/>
    <cellStyle name="20% - akcent 5 3 8 2 4" xfId="8803"/>
    <cellStyle name="20% - akcent 5 3 8 2 4 2" xfId="8804"/>
    <cellStyle name="20% - akcent 5 3 8 2 4 2 2" xfId="8805"/>
    <cellStyle name="20% - akcent 5 3 8 2 4 2 2 2" xfId="23716"/>
    <cellStyle name="20% - akcent 5 3 8 2 4 2 3" xfId="8806"/>
    <cellStyle name="20% - akcent 5 3 8 2 4 2 3 2" xfId="23717"/>
    <cellStyle name="20% - akcent 5 3 8 2 4 2 4" xfId="23715"/>
    <cellStyle name="20% - akcent 5 3 8 2 4 3" xfId="8807"/>
    <cellStyle name="20% - akcent 5 3 8 2 4 3 2" xfId="23718"/>
    <cellStyle name="20% - akcent 5 3 8 2 4 4" xfId="8808"/>
    <cellStyle name="20% - akcent 5 3 8 2 4 4 2" xfId="23719"/>
    <cellStyle name="20% - akcent 5 3 8 2 4 5" xfId="23714"/>
    <cellStyle name="20% - akcent 5 3 8 2 5" xfId="8809"/>
    <cellStyle name="20% - akcent 5 3 8 2 5 2" xfId="8810"/>
    <cellStyle name="20% - akcent 5 3 8 2 5 2 2" xfId="23721"/>
    <cellStyle name="20% - akcent 5 3 8 2 5 3" xfId="8811"/>
    <cellStyle name="20% - akcent 5 3 8 2 5 3 2" xfId="23722"/>
    <cellStyle name="20% - akcent 5 3 8 2 5 4" xfId="23720"/>
    <cellStyle name="20% - akcent 5 3 8 2 6" xfId="8812"/>
    <cellStyle name="20% - akcent 5 3 8 2 6 2" xfId="23723"/>
    <cellStyle name="20% - akcent 5 3 8 2 7" xfId="8813"/>
    <cellStyle name="20% - akcent 5 3 8 2 7 2" xfId="23724"/>
    <cellStyle name="20% - akcent 5 3 8 2 8" xfId="23701"/>
    <cellStyle name="20% - akcent 5 3 8 3" xfId="8814"/>
    <cellStyle name="20% - akcent 5 3 8 3 2" xfId="8815"/>
    <cellStyle name="20% - akcent 5 3 8 3 2 2" xfId="8816"/>
    <cellStyle name="20% - akcent 5 3 8 3 2 2 2" xfId="23727"/>
    <cellStyle name="20% - akcent 5 3 8 3 2 3" xfId="8817"/>
    <cellStyle name="20% - akcent 5 3 8 3 2 3 2" xfId="23728"/>
    <cellStyle name="20% - akcent 5 3 8 3 2 4" xfId="23726"/>
    <cellStyle name="20% - akcent 5 3 8 3 3" xfId="8818"/>
    <cellStyle name="20% - akcent 5 3 8 3 3 2" xfId="23729"/>
    <cellStyle name="20% - akcent 5 3 8 3 4" xfId="8819"/>
    <cellStyle name="20% - akcent 5 3 8 3 4 2" xfId="23730"/>
    <cellStyle name="20% - akcent 5 3 8 3 5" xfId="23725"/>
    <cellStyle name="20% - akcent 5 3 8 4" xfId="8820"/>
    <cellStyle name="20% - akcent 5 3 8 4 2" xfId="8821"/>
    <cellStyle name="20% - akcent 5 3 8 4 2 2" xfId="8822"/>
    <cellStyle name="20% - akcent 5 3 8 4 2 2 2" xfId="23733"/>
    <cellStyle name="20% - akcent 5 3 8 4 2 3" xfId="8823"/>
    <cellStyle name="20% - akcent 5 3 8 4 2 3 2" xfId="23734"/>
    <cellStyle name="20% - akcent 5 3 8 4 2 4" xfId="23732"/>
    <cellStyle name="20% - akcent 5 3 8 4 3" xfId="8824"/>
    <cellStyle name="20% - akcent 5 3 8 4 3 2" xfId="23735"/>
    <cellStyle name="20% - akcent 5 3 8 4 4" xfId="8825"/>
    <cellStyle name="20% - akcent 5 3 8 4 4 2" xfId="23736"/>
    <cellStyle name="20% - akcent 5 3 8 4 5" xfId="23731"/>
    <cellStyle name="20% - akcent 5 3 8 5" xfId="8826"/>
    <cellStyle name="20% - akcent 5 3 8 5 2" xfId="8827"/>
    <cellStyle name="20% - akcent 5 3 8 5 2 2" xfId="8828"/>
    <cellStyle name="20% - akcent 5 3 8 5 2 2 2" xfId="23739"/>
    <cellStyle name="20% - akcent 5 3 8 5 2 3" xfId="8829"/>
    <cellStyle name="20% - akcent 5 3 8 5 2 3 2" xfId="23740"/>
    <cellStyle name="20% - akcent 5 3 8 5 2 4" xfId="23738"/>
    <cellStyle name="20% - akcent 5 3 8 5 3" xfId="8830"/>
    <cellStyle name="20% - akcent 5 3 8 5 3 2" xfId="23741"/>
    <cellStyle name="20% - akcent 5 3 8 5 4" xfId="8831"/>
    <cellStyle name="20% - akcent 5 3 8 5 4 2" xfId="23742"/>
    <cellStyle name="20% - akcent 5 3 8 5 5" xfId="23737"/>
    <cellStyle name="20% - akcent 5 3 8 6" xfId="8832"/>
    <cellStyle name="20% - akcent 5 3 8 6 2" xfId="8833"/>
    <cellStyle name="20% - akcent 5 3 8 6 2 2" xfId="23744"/>
    <cellStyle name="20% - akcent 5 3 8 6 3" xfId="8834"/>
    <cellStyle name="20% - akcent 5 3 8 6 3 2" xfId="23745"/>
    <cellStyle name="20% - akcent 5 3 8 6 4" xfId="23743"/>
    <cellStyle name="20% - akcent 5 3 8 7" xfId="8835"/>
    <cellStyle name="20% - akcent 5 3 8 7 2" xfId="23746"/>
    <cellStyle name="20% - akcent 5 3 8 8" xfId="8836"/>
    <cellStyle name="20% - akcent 5 3 8 8 2" xfId="23747"/>
    <cellStyle name="20% - akcent 5 3 8 9" xfId="23700"/>
    <cellStyle name="20% - akcent 5 3 9" xfId="8837"/>
    <cellStyle name="20% - akcent 5 3 9 2" xfId="8838"/>
    <cellStyle name="20% - akcent 5 3 9 2 2" xfId="8839"/>
    <cellStyle name="20% - akcent 5 3 9 2 2 2" xfId="8840"/>
    <cellStyle name="20% - akcent 5 3 9 2 2 2 2" xfId="23751"/>
    <cellStyle name="20% - akcent 5 3 9 2 2 3" xfId="8841"/>
    <cellStyle name="20% - akcent 5 3 9 2 2 3 2" xfId="23752"/>
    <cellStyle name="20% - akcent 5 3 9 2 2 4" xfId="23750"/>
    <cellStyle name="20% - akcent 5 3 9 2 3" xfId="8842"/>
    <cellStyle name="20% - akcent 5 3 9 2 3 2" xfId="23753"/>
    <cellStyle name="20% - akcent 5 3 9 2 4" xfId="8843"/>
    <cellStyle name="20% - akcent 5 3 9 2 4 2" xfId="23754"/>
    <cellStyle name="20% - akcent 5 3 9 2 5" xfId="23749"/>
    <cellStyle name="20% - akcent 5 3 9 3" xfId="8844"/>
    <cellStyle name="20% - akcent 5 3 9 3 2" xfId="8845"/>
    <cellStyle name="20% - akcent 5 3 9 3 2 2" xfId="8846"/>
    <cellStyle name="20% - akcent 5 3 9 3 2 2 2" xfId="23757"/>
    <cellStyle name="20% - akcent 5 3 9 3 2 3" xfId="8847"/>
    <cellStyle name="20% - akcent 5 3 9 3 2 3 2" xfId="23758"/>
    <cellStyle name="20% - akcent 5 3 9 3 2 4" xfId="23756"/>
    <cellStyle name="20% - akcent 5 3 9 3 3" xfId="8848"/>
    <cellStyle name="20% - akcent 5 3 9 3 3 2" xfId="23759"/>
    <cellStyle name="20% - akcent 5 3 9 3 4" xfId="8849"/>
    <cellStyle name="20% - akcent 5 3 9 3 4 2" xfId="23760"/>
    <cellStyle name="20% - akcent 5 3 9 3 5" xfId="23755"/>
    <cellStyle name="20% - akcent 5 3 9 4" xfId="8850"/>
    <cellStyle name="20% - akcent 5 3 9 4 2" xfId="8851"/>
    <cellStyle name="20% - akcent 5 3 9 4 2 2" xfId="8852"/>
    <cellStyle name="20% - akcent 5 3 9 4 2 2 2" xfId="23763"/>
    <cellStyle name="20% - akcent 5 3 9 4 2 3" xfId="8853"/>
    <cellStyle name="20% - akcent 5 3 9 4 2 3 2" xfId="23764"/>
    <cellStyle name="20% - akcent 5 3 9 4 2 4" xfId="23762"/>
    <cellStyle name="20% - akcent 5 3 9 4 3" xfId="8854"/>
    <cellStyle name="20% - akcent 5 3 9 4 3 2" xfId="23765"/>
    <cellStyle name="20% - akcent 5 3 9 4 4" xfId="8855"/>
    <cellStyle name="20% - akcent 5 3 9 4 4 2" xfId="23766"/>
    <cellStyle name="20% - akcent 5 3 9 4 5" xfId="23761"/>
    <cellStyle name="20% - akcent 5 3 9 5" xfId="8856"/>
    <cellStyle name="20% - akcent 5 3 9 5 2" xfId="8857"/>
    <cellStyle name="20% - akcent 5 3 9 5 2 2" xfId="23768"/>
    <cellStyle name="20% - akcent 5 3 9 5 3" xfId="8858"/>
    <cellStyle name="20% - akcent 5 3 9 5 3 2" xfId="23769"/>
    <cellStyle name="20% - akcent 5 3 9 5 4" xfId="23767"/>
    <cellStyle name="20% - akcent 5 3 9 6" xfId="8859"/>
    <cellStyle name="20% - akcent 5 3 9 6 2" xfId="23770"/>
    <cellStyle name="20% - akcent 5 3 9 7" xfId="8860"/>
    <cellStyle name="20% - akcent 5 3 9 7 2" xfId="23771"/>
    <cellStyle name="20% - akcent 5 3 9 8" xfId="23748"/>
    <cellStyle name="20% - akcent 5 4" xfId="8861"/>
    <cellStyle name="20% - akcent 5 4 2" xfId="23772"/>
    <cellStyle name="20% - akcent 5 5" xfId="8862"/>
    <cellStyle name="20% - akcent 5 5 2" xfId="23773"/>
    <cellStyle name="20% - akcent 5 6" xfId="8863"/>
    <cellStyle name="20% - akcent 5 6 2" xfId="23774"/>
    <cellStyle name="20% - akcent 6 2" xfId="8864"/>
    <cellStyle name="20% - akcent 6 2 2" xfId="8865"/>
    <cellStyle name="20% - akcent 6 2 2 2" xfId="23776"/>
    <cellStyle name="20% - akcent 6 2 3" xfId="8866"/>
    <cellStyle name="20% - akcent 6 2 3 2" xfId="23777"/>
    <cellStyle name="20% - akcent 6 2 4" xfId="8867"/>
    <cellStyle name="20% - akcent 6 2 4 2" xfId="23778"/>
    <cellStyle name="20% - akcent 6 2 5" xfId="22014"/>
    <cellStyle name="20% - akcent 6 2 6" xfId="23775"/>
    <cellStyle name="20% - akcent 6 3" xfId="8868"/>
    <cellStyle name="20% - akcent 6 3 10" xfId="8869"/>
    <cellStyle name="20% - akcent 6 3 10 2" xfId="8870"/>
    <cellStyle name="20% - akcent 6 3 10 2 2" xfId="8871"/>
    <cellStyle name="20% - akcent 6 3 10 2 2 2" xfId="8872"/>
    <cellStyle name="20% - akcent 6 3 10 2 2 2 2" xfId="23783"/>
    <cellStyle name="20% - akcent 6 3 10 2 2 3" xfId="8873"/>
    <cellStyle name="20% - akcent 6 3 10 2 2 3 2" xfId="23784"/>
    <cellStyle name="20% - akcent 6 3 10 2 2 4" xfId="23782"/>
    <cellStyle name="20% - akcent 6 3 10 2 3" xfId="8874"/>
    <cellStyle name="20% - akcent 6 3 10 2 3 2" xfId="23785"/>
    <cellStyle name="20% - akcent 6 3 10 2 4" xfId="8875"/>
    <cellStyle name="20% - akcent 6 3 10 2 4 2" xfId="23786"/>
    <cellStyle name="20% - akcent 6 3 10 2 5" xfId="23781"/>
    <cellStyle name="20% - akcent 6 3 10 3" xfId="8876"/>
    <cellStyle name="20% - akcent 6 3 10 3 2" xfId="8877"/>
    <cellStyle name="20% - akcent 6 3 10 3 2 2" xfId="23788"/>
    <cellStyle name="20% - akcent 6 3 10 3 3" xfId="8878"/>
    <cellStyle name="20% - akcent 6 3 10 3 3 2" xfId="23789"/>
    <cellStyle name="20% - akcent 6 3 10 3 4" xfId="23787"/>
    <cellStyle name="20% - akcent 6 3 10 4" xfId="8879"/>
    <cellStyle name="20% - akcent 6 3 10 4 2" xfId="23790"/>
    <cellStyle name="20% - akcent 6 3 10 5" xfId="8880"/>
    <cellStyle name="20% - akcent 6 3 10 5 2" xfId="23791"/>
    <cellStyle name="20% - akcent 6 3 10 6" xfId="23780"/>
    <cellStyle name="20% - akcent 6 3 11" xfId="8881"/>
    <cellStyle name="20% - akcent 6 3 11 2" xfId="8882"/>
    <cellStyle name="20% - akcent 6 3 11 2 2" xfId="8883"/>
    <cellStyle name="20% - akcent 6 3 11 2 2 2" xfId="23794"/>
    <cellStyle name="20% - akcent 6 3 11 2 3" xfId="8884"/>
    <cellStyle name="20% - akcent 6 3 11 2 3 2" xfId="23795"/>
    <cellStyle name="20% - akcent 6 3 11 2 4" xfId="23793"/>
    <cellStyle name="20% - akcent 6 3 11 3" xfId="8885"/>
    <cellStyle name="20% - akcent 6 3 11 3 2" xfId="23796"/>
    <cellStyle name="20% - akcent 6 3 11 4" xfId="8886"/>
    <cellStyle name="20% - akcent 6 3 11 4 2" xfId="23797"/>
    <cellStyle name="20% - akcent 6 3 11 5" xfId="23792"/>
    <cellStyle name="20% - akcent 6 3 12" xfId="8887"/>
    <cellStyle name="20% - akcent 6 3 12 2" xfId="8888"/>
    <cellStyle name="20% - akcent 6 3 12 2 2" xfId="8889"/>
    <cellStyle name="20% - akcent 6 3 12 2 2 2" xfId="23800"/>
    <cellStyle name="20% - akcent 6 3 12 2 3" xfId="8890"/>
    <cellStyle name="20% - akcent 6 3 12 2 3 2" xfId="23801"/>
    <cellStyle name="20% - akcent 6 3 12 2 4" xfId="23799"/>
    <cellStyle name="20% - akcent 6 3 12 3" xfId="8891"/>
    <cellStyle name="20% - akcent 6 3 12 3 2" xfId="23802"/>
    <cellStyle name="20% - akcent 6 3 12 4" xfId="8892"/>
    <cellStyle name="20% - akcent 6 3 12 4 2" xfId="23803"/>
    <cellStyle name="20% - akcent 6 3 12 5" xfId="23798"/>
    <cellStyle name="20% - akcent 6 3 13" xfId="8893"/>
    <cellStyle name="20% - akcent 6 3 13 2" xfId="8894"/>
    <cellStyle name="20% - akcent 6 3 13 2 2" xfId="8895"/>
    <cellStyle name="20% - akcent 6 3 13 2 2 2" xfId="23806"/>
    <cellStyle name="20% - akcent 6 3 13 2 3" xfId="8896"/>
    <cellStyle name="20% - akcent 6 3 13 2 3 2" xfId="23807"/>
    <cellStyle name="20% - akcent 6 3 13 2 4" xfId="23805"/>
    <cellStyle name="20% - akcent 6 3 13 3" xfId="8897"/>
    <cellStyle name="20% - akcent 6 3 13 3 2" xfId="23808"/>
    <cellStyle name="20% - akcent 6 3 13 4" xfId="8898"/>
    <cellStyle name="20% - akcent 6 3 13 4 2" xfId="23809"/>
    <cellStyle name="20% - akcent 6 3 13 5" xfId="23804"/>
    <cellStyle name="20% - akcent 6 3 14" xfId="8899"/>
    <cellStyle name="20% - akcent 6 3 14 2" xfId="8900"/>
    <cellStyle name="20% - akcent 6 3 14 2 2" xfId="23811"/>
    <cellStyle name="20% - akcent 6 3 14 3" xfId="8901"/>
    <cellStyle name="20% - akcent 6 3 14 3 2" xfId="23812"/>
    <cellStyle name="20% - akcent 6 3 14 4" xfId="23810"/>
    <cellStyle name="20% - akcent 6 3 15" xfId="8902"/>
    <cellStyle name="20% - akcent 6 3 15 2" xfId="8903"/>
    <cellStyle name="20% - akcent 6 3 15 2 2" xfId="23814"/>
    <cellStyle name="20% - akcent 6 3 15 3" xfId="8904"/>
    <cellStyle name="20% - akcent 6 3 15 3 2" xfId="23815"/>
    <cellStyle name="20% - akcent 6 3 15 4" xfId="23813"/>
    <cellStyle name="20% - akcent 6 3 16" xfId="8905"/>
    <cellStyle name="20% - akcent 6 3 16 2" xfId="23816"/>
    <cellStyle name="20% - akcent 6 3 17" xfId="8906"/>
    <cellStyle name="20% - akcent 6 3 17 2" xfId="23817"/>
    <cellStyle name="20% - akcent 6 3 18" xfId="8907"/>
    <cellStyle name="20% - akcent 6 3 18 2" xfId="23818"/>
    <cellStyle name="20% - akcent 6 3 19" xfId="22015"/>
    <cellStyle name="20% - akcent 6 3 2" xfId="8908"/>
    <cellStyle name="20% - akcent 6 3 2 10" xfId="8909"/>
    <cellStyle name="20% - akcent 6 3 2 10 2" xfId="8910"/>
    <cellStyle name="20% - akcent 6 3 2 10 2 2" xfId="8911"/>
    <cellStyle name="20% - akcent 6 3 2 10 2 2 2" xfId="23822"/>
    <cellStyle name="20% - akcent 6 3 2 10 2 3" xfId="8912"/>
    <cellStyle name="20% - akcent 6 3 2 10 2 3 2" xfId="23823"/>
    <cellStyle name="20% - akcent 6 3 2 10 2 4" xfId="23821"/>
    <cellStyle name="20% - akcent 6 3 2 10 3" xfId="8913"/>
    <cellStyle name="20% - akcent 6 3 2 10 3 2" xfId="23824"/>
    <cellStyle name="20% - akcent 6 3 2 10 4" xfId="8914"/>
    <cellStyle name="20% - akcent 6 3 2 10 4 2" xfId="23825"/>
    <cellStyle name="20% - akcent 6 3 2 10 5" xfId="23820"/>
    <cellStyle name="20% - akcent 6 3 2 11" xfId="8915"/>
    <cellStyle name="20% - akcent 6 3 2 11 2" xfId="8916"/>
    <cellStyle name="20% - akcent 6 3 2 11 2 2" xfId="23827"/>
    <cellStyle name="20% - akcent 6 3 2 11 3" xfId="8917"/>
    <cellStyle name="20% - akcent 6 3 2 11 3 2" xfId="23828"/>
    <cellStyle name="20% - akcent 6 3 2 11 4" xfId="23826"/>
    <cellStyle name="20% - akcent 6 3 2 12" xfId="8918"/>
    <cellStyle name="20% - akcent 6 3 2 12 2" xfId="8919"/>
    <cellStyle name="20% - akcent 6 3 2 12 2 2" xfId="23830"/>
    <cellStyle name="20% - akcent 6 3 2 12 3" xfId="8920"/>
    <cellStyle name="20% - akcent 6 3 2 12 3 2" xfId="23831"/>
    <cellStyle name="20% - akcent 6 3 2 12 4" xfId="23829"/>
    <cellStyle name="20% - akcent 6 3 2 13" xfId="8921"/>
    <cellStyle name="20% - akcent 6 3 2 13 2" xfId="23832"/>
    <cellStyle name="20% - akcent 6 3 2 14" xfId="8922"/>
    <cellStyle name="20% - akcent 6 3 2 14 2" xfId="23833"/>
    <cellStyle name="20% - akcent 6 3 2 15" xfId="8923"/>
    <cellStyle name="20% - akcent 6 3 2 15 2" xfId="23834"/>
    <cellStyle name="20% - akcent 6 3 2 16" xfId="23819"/>
    <cellStyle name="20% - akcent 6 3 2 2" xfId="8924"/>
    <cellStyle name="20% - akcent 6 3 2 2 10" xfId="8925"/>
    <cellStyle name="20% - akcent 6 3 2 2 10 2" xfId="23836"/>
    <cellStyle name="20% - akcent 6 3 2 2 11" xfId="8926"/>
    <cellStyle name="20% - akcent 6 3 2 2 11 2" xfId="23837"/>
    <cellStyle name="20% - akcent 6 3 2 2 12" xfId="23835"/>
    <cellStyle name="20% - akcent 6 3 2 2 2" xfId="8927"/>
    <cellStyle name="20% - akcent 6 3 2 2 2 10" xfId="23838"/>
    <cellStyle name="20% - akcent 6 3 2 2 2 2" xfId="8928"/>
    <cellStyle name="20% - akcent 6 3 2 2 2 2 2" xfId="8929"/>
    <cellStyle name="20% - akcent 6 3 2 2 2 2 2 2" xfId="8930"/>
    <cellStyle name="20% - akcent 6 3 2 2 2 2 2 2 2" xfId="8931"/>
    <cellStyle name="20% - akcent 6 3 2 2 2 2 2 2 2 2" xfId="23842"/>
    <cellStyle name="20% - akcent 6 3 2 2 2 2 2 2 3" xfId="8932"/>
    <cellStyle name="20% - akcent 6 3 2 2 2 2 2 2 3 2" xfId="23843"/>
    <cellStyle name="20% - akcent 6 3 2 2 2 2 2 2 4" xfId="23841"/>
    <cellStyle name="20% - akcent 6 3 2 2 2 2 2 3" xfId="8933"/>
    <cellStyle name="20% - akcent 6 3 2 2 2 2 2 3 2" xfId="23844"/>
    <cellStyle name="20% - akcent 6 3 2 2 2 2 2 4" xfId="8934"/>
    <cellStyle name="20% - akcent 6 3 2 2 2 2 2 4 2" xfId="23845"/>
    <cellStyle name="20% - akcent 6 3 2 2 2 2 2 5" xfId="23840"/>
    <cellStyle name="20% - akcent 6 3 2 2 2 2 3" xfId="8935"/>
    <cellStyle name="20% - akcent 6 3 2 2 2 2 3 2" xfId="8936"/>
    <cellStyle name="20% - akcent 6 3 2 2 2 2 3 2 2" xfId="8937"/>
    <cellStyle name="20% - akcent 6 3 2 2 2 2 3 2 2 2" xfId="23848"/>
    <cellStyle name="20% - akcent 6 3 2 2 2 2 3 2 3" xfId="8938"/>
    <cellStyle name="20% - akcent 6 3 2 2 2 2 3 2 3 2" xfId="23849"/>
    <cellStyle name="20% - akcent 6 3 2 2 2 2 3 2 4" xfId="23847"/>
    <cellStyle name="20% - akcent 6 3 2 2 2 2 3 3" xfId="8939"/>
    <cellStyle name="20% - akcent 6 3 2 2 2 2 3 3 2" xfId="23850"/>
    <cellStyle name="20% - akcent 6 3 2 2 2 2 3 4" xfId="8940"/>
    <cellStyle name="20% - akcent 6 3 2 2 2 2 3 4 2" xfId="23851"/>
    <cellStyle name="20% - akcent 6 3 2 2 2 2 3 5" xfId="23846"/>
    <cellStyle name="20% - akcent 6 3 2 2 2 2 4" xfId="8941"/>
    <cellStyle name="20% - akcent 6 3 2 2 2 2 4 2" xfId="8942"/>
    <cellStyle name="20% - akcent 6 3 2 2 2 2 4 2 2" xfId="8943"/>
    <cellStyle name="20% - akcent 6 3 2 2 2 2 4 2 2 2" xfId="23854"/>
    <cellStyle name="20% - akcent 6 3 2 2 2 2 4 2 3" xfId="8944"/>
    <cellStyle name="20% - akcent 6 3 2 2 2 2 4 2 3 2" xfId="23855"/>
    <cellStyle name="20% - akcent 6 3 2 2 2 2 4 2 4" xfId="23853"/>
    <cellStyle name="20% - akcent 6 3 2 2 2 2 4 3" xfId="8945"/>
    <cellStyle name="20% - akcent 6 3 2 2 2 2 4 3 2" xfId="23856"/>
    <cellStyle name="20% - akcent 6 3 2 2 2 2 4 4" xfId="8946"/>
    <cellStyle name="20% - akcent 6 3 2 2 2 2 4 4 2" xfId="23857"/>
    <cellStyle name="20% - akcent 6 3 2 2 2 2 4 5" xfId="23852"/>
    <cellStyle name="20% - akcent 6 3 2 2 2 2 5" xfId="8947"/>
    <cellStyle name="20% - akcent 6 3 2 2 2 2 5 2" xfId="8948"/>
    <cellStyle name="20% - akcent 6 3 2 2 2 2 5 2 2" xfId="23859"/>
    <cellStyle name="20% - akcent 6 3 2 2 2 2 5 3" xfId="8949"/>
    <cellStyle name="20% - akcent 6 3 2 2 2 2 5 3 2" xfId="23860"/>
    <cellStyle name="20% - akcent 6 3 2 2 2 2 5 4" xfId="23858"/>
    <cellStyle name="20% - akcent 6 3 2 2 2 2 6" xfId="8950"/>
    <cellStyle name="20% - akcent 6 3 2 2 2 2 6 2" xfId="23861"/>
    <cellStyle name="20% - akcent 6 3 2 2 2 2 7" xfId="8951"/>
    <cellStyle name="20% - akcent 6 3 2 2 2 2 7 2" xfId="23862"/>
    <cellStyle name="20% - akcent 6 3 2 2 2 2 8" xfId="23839"/>
    <cellStyle name="20% - akcent 6 3 2 2 2 3" xfId="8952"/>
    <cellStyle name="20% - akcent 6 3 2 2 2 3 2" xfId="8953"/>
    <cellStyle name="20% - akcent 6 3 2 2 2 3 2 2" xfId="8954"/>
    <cellStyle name="20% - akcent 6 3 2 2 2 3 2 2 2" xfId="8955"/>
    <cellStyle name="20% - akcent 6 3 2 2 2 3 2 2 2 2" xfId="23866"/>
    <cellStyle name="20% - akcent 6 3 2 2 2 3 2 2 3" xfId="8956"/>
    <cellStyle name="20% - akcent 6 3 2 2 2 3 2 2 3 2" xfId="23867"/>
    <cellStyle name="20% - akcent 6 3 2 2 2 3 2 2 4" xfId="23865"/>
    <cellStyle name="20% - akcent 6 3 2 2 2 3 2 3" xfId="8957"/>
    <cellStyle name="20% - akcent 6 3 2 2 2 3 2 3 2" xfId="23868"/>
    <cellStyle name="20% - akcent 6 3 2 2 2 3 2 4" xfId="8958"/>
    <cellStyle name="20% - akcent 6 3 2 2 2 3 2 4 2" xfId="23869"/>
    <cellStyle name="20% - akcent 6 3 2 2 2 3 2 5" xfId="23864"/>
    <cellStyle name="20% - akcent 6 3 2 2 2 3 3" xfId="8959"/>
    <cellStyle name="20% - akcent 6 3 2 2 2 3 3 2" xfId="8960"/>
    <cellStyle name="20% - akcent 6 3 2 2 2 3 3 2 2" xfId="8961"/>
    <cellStyle name="20% - akcent 6 3 2 2 2 3 3 2 2 2" xfId="23872"/>
    <cellStyle name="20% - akcent 6 3 2 2 2 3 3 2 3" xfId="8962"/>
    <cellStyle name="20% - akcent 6 3 2 2 2 3 3 2 3 2" xfId="23873"/>
    <cellStyle name="20% - akcent 6 3 2 2 2 3 3 2 4" xfId="23871"/>
    <cellStyle name="20% - akcent 6 3 2 2 2 3 3 3" xfId="8963"/>
    <cellStyle name="20% - akcent 6 3 2 2 2 3 3 3 2" xfId="23874"/>
    <cellStyle name="20% - akcent 6 3 2 2 2 3 3 4" xfId="8964"/>
    <cellStyle name="20% - akcent 6 3 2 2 2 3 3 4 2" xfId="23875"/>
    <cellStyle name="20% - akcent 6 3 2 2 2 3 3 5" xfId="23870"/>
    <cellStyle name="20% - akcent 6 3 2 2 2 3 4" xfId="8965"/>
    <cellStyle name="20% - akcent 6 3 2 2 2 3 4 2" xfId="8966"/>
    <cellStyle name="20% - akcent 6 3 2 2 2 3 4 2 2" xfId="8967"/>
    <cellStyle name="20% - akcent 6 3 2 2 2 3 4 2 2 2" xfId="23878"/>
    <cellStyle name="20% - akcent 6 3 2 2 2 3 4 2 3" xfId="8968"/>
    <cellStyle name="20% - akcent 6 3 2 2 2 3 4 2 3 2" xfId="23879"/>
    <cellStyle name="20% - akcent 6 3 2 2 2 3 4 2 4" xfId="23877"/>
    <cellStyle name="20% - akcent 6 3 2 2 2 3 4 3" xfId="8969"/>
    <cellStyle name="20% - akcent 6 3 2 2 2 3 4 3 2" xfId="23880"/>
    <cellStyle name="20% - akcent 6 3 2 2 2 3 4 4" xfId="8970"/>
    <cellStyle name="20% - akcent 6 3 2 2 2 3 4 4 2" xfId="23881"/>
    <cellStyle name="20% - akcent 6 3 2 2 2 3 4 5" xfId="23876"/>
    <cellStyle name="20% - akcent 6 3 2 2 2 3 5" xfId="8971"/>
    <cellStyle name="20% - akcent 6 3 2 2 2 3 5 2" xfId="8972"/>
    <cellStyle name="20% - akcent 6 3 2 2 2 3 5 2 2" xfId="23883"/>
    <cellStyle name="20% - akcent 6 3 2 2 2 3 5 3" xfId="8973"/>
    <cellStyle name="20% - akcent 6 3 2 2 2 3 5 3 2" xfId="23884"/>
    <cellStyle name="20% - akcent 6 3 2 2 2 3 5 4" xfId="23882"/>
    <cellStyle name="20% - akcent 6 3 2 2 2 3 6" xfId="8974"/>
    <cellStyle name="20% - akcent 6 3 2 2 2 3 6 2" xfId="23885"/>
    <cellStyle name="20% - akcent 6 3 2 2 2 3 7" xfId="8975"/>
    <cellStyle name="20% - akcent 6 3 2 2 2 3 7 2" xfId="23886"/>
    <cellStyle name="20% - akcent 6 3 2 2 2 3 8" xfId="23863"/>
    <cellStyle name="20% - akcent 6 3 2 2 2 4" xfId="8976"/>
    <cellStyle name="20% - akcent 6 3 2 2 2 4 2" xfId="8977"/>
    <cellStyle name="20% - akcent 6 3 2 2 2 4 2 2" xfId="8978"/>
    <cellStyle name="20% - akcent 6 3 2 2 2 4 2 2 2" xfId="23889"/>
    <cellStyle name="20% - akcent 6 3 2 2 2 4 2 3" xfId="8979"/>
    <cellStyle name="20% - akcent 6 3 2 2 2 4 2 3 2" xfId="23890"/>
    <cellStyle name="20% - akcent 6 3 2 2 2 4 2 4" xfId="23888"/>
    <cellStyle name="20% - akcent 6 3 2 2 2 4 3" xfId="8980"/>
    <cellStyle name="20% - akcent 6 3 2 2 2 4 3 2" xfId="23891"/>
    <cellStyle name="20% - akcent 6 3 2 2 2 4 4" xfId="8981"/>
    <cellStyle name="20% - akcent 6 3 2 2 2 4 4 2" xfId="23892"/>
    <cellStyle name="20% - akcent 6 3 2 2 2 4 5" xfId="23887"/>
    <cellStyle name="20% - akcent 6 3 2 2 2 5" xfId="8982"/>
    <cellStyle name="20% - akcent 6 3 2 2 2 5 2" xfId="8983"/>
    <cellStyle name="20% - akcent 6 3 2 2 2 5 2 2" xfId="8984"/>
    <cellStyle name="20% - akcent 6 3 2 2 2 5 2 2 2" xfId="23895"/>
    <cellStyle name="20% - akcent 6 3 2 2 2 5 2 3" xfId="8985"/>
    <cellStyle name="20% - akcent 6 3 2 2 2 5 2 3 2" xfId="23896"/>
    <cellStyle name="20% - akcent 6 3 2 2 2 5 2 4" xfId="23894"/>
    <cellStyle name="20% - akcent 6 3 2 2 2 5 3" xfId="8986"/>
    <cellStyle name="20% - akcent 6 3 2 2 2 5 3 2" xfId="23897"/>
    <cellStyle name="20% - akcent 6 3 2 2 2 5 4" xfId="8987"/>
    <cellStyle name="20% - akcent 6 3 2 2 2 5 4 2" xfId="23898"/>
    <cellStyle name="20% - akcent 6 3 2 2 2 5 5" xfId="23893"/>
    <cellStyle name="20% - akcent 6 3 2 2 2 6" xfId="8988"/>
    <cellStyle name="20% - akcent 6 3 2 2 2 6 2" xfId="8989"/>
    <cellStyle name="20% - akcent 6 3 2 2 2 6 2 2" xfId="8990"/>
    <cellStyle name="20% - akcent 6 3 2 2 2 6 2 2 2" xfId="23901"/>
    <cellStyle name="20% - akcent 6 3 2 2 2 6 2 3" xfId="8991"/>
    <cellStyle name="20% - akcent 6 3 2 2 2 6 2 3 2" xfId="23902"/>
    <cellStyle name="20% - akcent 6 3 2 2 2 6 2 4" xfId="23900"/>
    <cellStyle name="20% - akcent 6 3 2 2 2 6 3" xfId="8992"/>
    <cellStyle name="20% - akcent 6 3 2 2 2 6 3 2" xfId="23903"/>
    <cellStyle name="20% - akcent 6 3 2 2 2 6 4" xfId="8993"/>
    <cellStyle name="20% - akcent 6 3 2 2 2 6 4 2" xfId="23904"/>
    <cellStyle name="20% - akcent 6 3 2 2 2 6 5" xfId="23899"/>
    <cellStyle name="20% - akcent 6 3 2 2 2 7" xfId="8994"/>
    <cellStyle name="20% - akcent 6 3 2 2 2 7 2" xfId="8995"/>
    <cellStyle name="20% - akcent 6 3 2 2 2 7 2 2" xfId="23906"/>
    <cellStyle name="20% - akcent 6 3 2 2 2 7 3" xfId="8996"/>
    <cellStyle name="20% - akcent 6 3 2 2 2 7 3 2" xfId="23907"/>
    <cellStyle name="20% - akcent 6 3 2 2 2 7 4" xfId="23905"/>
    <cellStyle name="20% - akcent 6 3 2 2 2 8" xfId="8997"/>
    <cellStyle name="20% - akcent 6 3 2 2 2 8 2" xfId="23908"/>
    <cellStyle name="20% - akcent 6 3 2 2 2 9" xfId="8998"/>
    <cellStyle name="20% - akcent 6 3 2 2 2 9 2" xfId="23909"/>
    <cellStyle name="20% - akcent 6 3 2 2 3" xfId="8999"/>
    <cellStyle name="20% - akcent 6 3 2 2 3 2" xfId="9000"/>
    <cellStyle name="20% - akcent 6 3 2 2 3 2 2" xfId="9001"/>
    <cellStyle name="20% - akcent 6 3 2 2 3 2 2 2" xfId="9002"/>
    <cellStyle name="20% - akcent 6 3 2 2 3 2 2 2 2" xfId="23913"/>
    <cellStyle name="20% - akcent 6 3 2 2 3 2 2 3" xfId="9003"/>
    <cellStyle name="20% - akcent 6 3 2 2 3 2 2 3 2" xfId="23914"/>
    <cellStyle name="20% - akcent 6 3 2 2 3 2 2 4" xfId="23912"/>
    <cellStyle name="20% - akcent 6 3 2 2 3 2 3" xfId="9004"/>
    <cellStyle name="20% - akcent 6 3 2 2 3 2 3 2" xfId="23915"/>
    <cellStyle name="20% - akcent 6 3 2 2 3 2 4" xfId="9005"/>
    <cellStyle name="20% - akcent 6 3 2 2 3 2 4 2" xfId="23916"/>
    <cellStyle name="20% - akcent 6 3 2 2 3 2 5" xfId="23911"/>
    <cellStyle name="20% - akcent 6 3 2 2 3 3" xfId="9006"/>
    <cellStyle name="20% - akcent 6 3 2 2 3 3 2" xfId="9007"/>
    <cellStyle name="20% - akcent 6 3 2 2 3 3 2 2" xfId="9008"/>
    <cellStyle name="20% - akcent 6 3 2 2 3 3 2 2 2" xfId="23919"/>
    <cellStyle name="20% - akcent 6 3 2 2 3 3 2 3" xfId="9009"/>
    <cellStyle name="20% - akcent 6 3 2 2 3 3 2 3 2" xfId="23920"/>
    <cellStyle name="20% - akcent 6 3 2 2 3 3 2 4" xfId="23918"/>
    <cellStyle name="20% - akcent 6 3 2 2 3 3 3" xfId="9010"/>
    <cellStyle name="20% - akcent 6 3 2 2 3 3 3 2" xfId="23921"/>
    <cellStyle name="20% - akcent 6 3 2 2 3 3 4" xfId="9011"/>
    <cellStyle name="20% - akcent 6 3 2 2 3 3 4 2" xfId="23922"/>
    <cellStyle name="20% - akcent 6 3 2 2 3 3 5" xfId="23917"/>
    <cellStyle name="20% - akcent 6 3 2 2 3 4" xfId="9012"/>
    <cellStyle name="20% - akcent 6 3 2 2 3 4 2" xfId="9013"/>
    <cellStyle name="20% - akcent 6 3 2 2 3 4 2 2" xfId="9014"/>
    <cellStyle name="20% - akcent 6 3 2 2 3 4 2 2 2" xfId="23925"/>
    <cellStyle name="20% - akcent 6 3 2 2 3 4 2 3" xfId="9015"/>
    <cellStyle name="20% - akcent 6 3 2 2 3 4 2 3 2" xfId="23926"/>
    <cellStyle name="20% - akcent 6 3 2 2 3 4 2 4" xfId="23924"/>
    <cellStyle name="20% - akcent 6 3 2 2 3 4 3" xfId="9016"/>
    <cellStyle name="20% - akcent 6 3 2 2 3 4 3 2" xfId="23927"/>
    <cellStyle name="20% - akcent 6 3 2 2 3 4 4" xfId="9017"/>
    <cellStyle name="20% - akcent 6 3 2 2 3 4 4 2" xfId="23928"/>
    <cellStyle name="20% - akcent 6 3 2 2 3 4 5" xfId="23923"/>
    <cellStyle name="20% - akcent 6 3 2 2 3 5" xfId="9018"/>
    <cellStyle name="20% - akcent 6 3 2 2 3 5 2" xfId="9019"/>
    <cellStyle name="20% - akcent 6 3 2 2 3 5 2 2" xfId="23930"/>
    <cellStyle name="20% - akcent 6 3 2 2 3 5 3" xfId="9020"/>
    <cellStyle name="20% - akcent 6 3 2 2 3 5 3 2" xfId="23931"/>
    <cellStyle name="20% - akcent 6 3 2 2 3 5 4" xfId="23929"/>
    <cellStyle name="20% - akcent 6 3 2 2 3 6" xfId="9021"/>
    <cellStyle name="20% - akcent 6 3 2 2 3 6 2" xfId="23932"/>
    <cellStyle name="20% - akcent 6 3 2 2 3 7" xfId="9022"/>
    <cellStyle name="20% - akcent 6 3 2 2 3 7 2" xfId="23933"/>
    <cellStyle name="20% - akcent 6 3 2 2 3 8" xfId="23910"/>
    <cellStyle name="20% - akcent 6 3 2 2 4" xfId="9023"/>
    <cellStyle name="20% - akcent 6 3 2 2 4 2" xfId="9024"/>
    <cellStyle name="20% - akcent 6 3 2 2 4 2 2" xfId="9025"/>
    <cellStyle name="20% - akcent 6 3 2 2 4 2 2 2" xfId="9026"/>
    <cellStyle name="20% - akcent 6 3 2 2 4 2 2 2 2" xfId="23937"/>
    <cellStyle name="20% - akcent 6 3 2 2 4 2 2 3" xfId="9027"/>
    <cellStyle name="20% - akcent 6 3 2 2 4 2 2 3 2" xfId="23938"/>
    <cellStyle name="20% - akcent 6 3 2 2 4 2 2 4" xfId="23936"/>
    <cellStyle name="20% - akcent 6 3 2 2 4 2 3" xfId="9028"/>
    <cellStyle name="20% - akcent 6 3 2 2 4 2 3 2" xfId="23939"/>
    <cellStyle name="20% - akcent 6 3 2 2 4 2 4" xfId="9029"/>
    <cellStyle name="20% - akcent 6 3 2 2 4 2 4 2" xfId="23940"/>
    <cellStyle name="20% - akcent 6 3 2 2 4 2 5" xfId="23935"/>
    <cellStyle name="20% - akcent 6 3 2 2 4 3" xfId="9030"/>
    <cellStyle name="20% - akcent 6 3 2 2 4 3 2" xfId="9031"/>
    <cellStyle name="20% - akcent 6 3 2 2 4 3 2 2" xfId="9032"/>
    <cellStyle name="20% - akcent 6 3 2 2 4 3 2 2 2" xfId="23943"/>
    <cellStyle name="20% - akcent 6 3 2 2 4 3 2 3" xfId="9033"/>
    <cellStyle name="20% - akcent 6 3 2 2 4 3 2 3 2" xfId="23944"/>
    <cellStyle name="20% - akcent 6 3 2 2 4 3 2 4" xfId="23942"/>
    <cellStyle name="20% - akcent 6 3 2 2 4 3 3" xfId="9034"/>
    <cellStyle name="20% - akcent 6 3 2 2 4 3 3 2" xfId="23945"/>
    <cellStyle name="20% - akcent 6 3 2 2 4 3 4" xfId="9035"/>
    <cellStyle name="20% - akcent 6 3 2 2 4 3 4 2" xfId="23946"/>
    <cellStyle name="20% - akcent 6 3 2 2 4 3 5" xfId="23941"/>
    <cellStyle name="20% - akcent 6 3 2 2 4 4" xfId="9036"/>
    <cellStyle name="20% - akcent 6 3 2 2 4 4 2" xfId="9037"/>
    <cellStyle name="20% - akcent 6 3 2 2 4 4 2 2" xfId="9038"/>
    <cellStyle name="20% - akcent 6 3 2 2 4 4 2 2 2" xfId="23949"/>
    <cellStyle name="20% - akcent 6 3 2 2 4 4 2 3" xfId="9039"/>
    <cellStyle name="20% - akcent 6 3 2 2 4 4 2 3 2" xfId="23950"/>
    <cellStyle name="20% - akcent 6 3 2 2 4 4 2 4" xfId="23948"/>
    <cellStyle name="20% - akcent 6 3 2 2 4 4 3" xfId="9040"/>
    <cellStyle name="20% - akcent 6 3 2 2 4 4 3 2" xfId="23951"/>
    <cellStyle name="20% - akcent 6 3 2 2 4 4 4" xfId="9041"/>
    <cellStyle name="20% - akcent 6 3 2 2 4 4 4 2" xfId="23952"/>
    <cellStyle name="20% - akcent 6 3 2 2 4 4 5" xfId="23947"/>
    <cellStyle name="20% - akcent 6 3 2 2 4 5" xfId="9042"/>
    <cellStyle name="20% - akcent 6 3 2 2 4 5 2" xfId="9043"/>
    <cellStyle name="20% - akcent 6 3 2 2 4 5 2 2" xfId="23954"/>
    <cellStyle name="20% - akcent 6 3 2 2 4 5 3" xfId="9044"/>
    <cellStyle name="20% - akcent 6 3 2 2 4 5 3 2" xfId="23955"/>
    <cellStyle name="20% - akcent 6 3 2 2 4 5 4" xfId="23953"/>
    <cellStyle name="20% - akcent 6 3 2 2 4 6" xfId="9045"/>
    <cellStyle name="20% - akcent 6 3 2 2 4 6 2" xfId="23956"/>
    <cellStyle name="20% - akcent 6 3 2 2 4 7" xfId="9046"/>
    <cellStyle name="20% - akcent 6 3 2 2 4 7 2" xfId="23957"/>
    <cellStyle name="20% - akcent 6 3 2 2 4 8" xfId="23934"/>
    <cellStyle name="20% - akcent 6 3 2 2 5" xfId="9047"/>
    <cellStyle name="20% - akcent 6 3 2 2 5 2" xfId="9048"/>
    <cellStyle name="20% - akcent 6 3 2 2 5 2 2" xfId="9049"/>
    <cellStyle name="20% - akcent 6 3 2 2 5 2 2 2" xfId="9050"/>
    <cellStyle name="20% - akcent 6 3 2 2 5 2 2 2 2" xfId="23961"/>
    <cellStyle name="20% - akcent 6 3 2 2 5 2 2 3" xfId="9051"/>
    <cellStyle name="20% - akcent 6 3 2 2 5 2 2 3 2" xfId="23962"/>
    <cellStyle name="20% - akcent 6 3 2 2 5 2 2 4" xfId="23960"/>
    <cellStyle name="20% - akcent 6 3 2 2 5 2 3" xfId="9052"/>
    <cellStyle name="20% - akcent 6 3 2 2 5 2 3 2" xfId="23963"/>
    <cellStyle name="20% - akcent 6 3 2 2 5 2 4" xfId="9053"/>
    <cellStyle name="20% - akcent 6 3 2 2 5 2 4 2" xfId="23964"/>
    <cellStyle name="20% - akcent 6 3 2 2 5 2 5" xfId="23959"/>
    <cellStyle name="20% - akcent 6 3 2 2 5 3" xfId="9054"/>
    <cellStyle name="20% - akcent 6 3 2 2 5 3 2" xfId="9055"/>
    <cellStyle name="20% - akcent 6 3 2 2 5 3 2 2" xfId="23966"/>
    <cellStyle name="20% - akcent 6 3 2 2 5 3 3" xfId="9056"/>
    <cellStyle name="20% - akcent 6 3 2 2 5 3 3 2" xfId="23967"/>
    <cellStyle name="20% - akcent 6 3 2 2 5 3 4" xfId="23965"/>
    <cellStyle name="20% - akcent 6 3 2 2 5 4" xfId="9057"/>
    <cellStyle name="20% - akcent 6 3 2 2 5 4 2" xfId="23968"/>
    <cellStyle name="20% - akcent 6 3 2 2 5 5" xfId="9058"/>
    <cellStyle name="20% - akcent 6 3 2 2 5 5 2" xfId="23969"/>
    <cellStyle name="20% - akcent 6 3 2 2 5 6" xfId="23958"/>
    <cellStyle name="20% - akcent 6 3 2 2 6" xfId="9059"/>
    <cellStyle name="20% - akcent 6 3 2 2 6 2" xfId="9060"/>
    <cellStyle name="20% - akcent 6 3 2 2 6 2 2" xfId="9061"/>
    <cellStyle name="20% - akcent 6 3 2 2 6 2 2 2" xfId="23972"/>
    <cellStyle name="20% - akcent 6 3 2 2 6 2 3" xfId="9062"/>
    <cellStyle name="20% - akcent 6 3 2 2 6 2 3 2" xfId="23973"/>
    <cellStyle name="20% - akcent 6 3 2 2 6 2 4" xfId="23971"/>
    <cellStyle name="20% - akcent 6 3 2 2 6 3" xfId="9063"/>
    <cellStyle name="20% - akcent 6 3 2 2 6 3 2" xfId="23974"/>
    <cellStyle name="20% - akcent 6 3 2 2 6 4" xfId="9064"/>
    <cellStyle name="20% - akcent 6 3 2 2 6 4 2" xfId="23975"/>
    <cellStyle name="20% - akcent 6 3 2 2 6 5" xfId="23970"/>
    <cellStyle name="20% - akcent 6 3 2 2 7" xfId="9065"/>
    <cellStyle name="20% - akcent 6 3 2 2 7 2" xfId="9066"/>
    <cellStyle name="20% - akcent 6 3 2 2 7 2 2" xfId="9067"/>
    <cellStyle name="20% - akcent 6 3 2 2 7 2 2 2" xfId="23978"/>
    <cellStyle name="20% - akcent 6 3 2 2 7 2 3" xfId="9068"/>
    <cellStyle name="20% - akcent 6 3 2 2 7 2 3 2" xfId="23979"/>
    <cellStyle name="20% - akcent 6 3 2 2 7 2 4" xfId="23977"/>
    <cellStyle name="20% - akcent 6 3 2 2 7 3" xfId="9069"/>
    <cellStyle name="20% - akcent 6 3 2 2 7 3 2" xfId="23980"/>
    <cellStyle name="20% - akcent 6 3 2 2 7 4" xfId="9070"/>
    <cellStyle name="20% - akcent 6 3 2 2 7 4 2" xfId="23981"/>
    <cellStyle name="20% - akcent 6 3 2 2 7 5" xfId="23976"/>
    <cellStyle name="20% - akcent 6 3 2 2 8" xfId="9071"/>
    <cellStyle name="20% - akcent 6 3 2 2 8 2" xfId="9072"/>
    <cellStyle name="20% - akcent 6 3 2 2 8 2 2" xfId="9073"/>
    <cellStyle name="20% - akcent 6 3 2 2 8 2 2 2" xfId="23984"/>
    <cellStyle name="20% - akcent 6 3 2 2 8 2 3" xfId="9074"/>
    <cellStyle name="20% - akcent 6 3 2 2 8 2 3 2" xfId="23985"/>
    <cellStyle name="20% - akcent 6 3 2 2 8 2 4" xfId="23983"/>
    <cellStyle name="20% - akcent 6 3 2 2 8 3" xfId="9075"/>
    <cellStyle name="20% - akcent 6 3 2 2 8 3 2" xfId="23986"/>
    <cellStyle name="20% - akcent 6 3 2 2 8 4" xfId="9076"/>
    <cellStyle name="20% - akcent 6 3 2 2 8 4 2" xfId="23987"/>
    <cellStyle name="20% - akcent 6 3 2 2 8 5" xfId="23982"/>
    <cellStyle name="20% - akcent 6 3 2 2 9" xfId="9077"/>
    <cellStyle name="20% - akcent 6 3 2 2 9 2" xfId="9078"/>
    <cellStyle name="20% - akcent 6 3 2 2 9 2 2" xfId="23989"/>
    <cellStyle name="20% - akcent 6 3 2 2 9 3" xfId="9079"/>
    <cellStyle name="20% - akcent 6 3 2 2 9 3 2" xfId="23990"/>
    <cellStyle name="20% - akcent 6 3 2 2 9 4" xfId="23988"/>
    <cellStyle name="20% - akcent 6 3 2 3" xfId="9080"/>
    <cellStyle name="20% - akcent 6 3 2 3 10" xfId="9081"/>
    <cellStyle name="20% - akcent 6 3 2 3 10 2" xfId="23992"/>
    <cellStyle name="20% - akcent 6 3 2 3 11" xfId="23991"/>
    <cellStyle name="20% - akcent 6 3 2 3 2" xfId="9082"/>
    <cellStyle name="20% - akcent 6 3 2 3 2 2" xfId="9083"/>
    <cellStyle name="20% - akcent 6 3 2 3 2 2 2" xfId="9084"/>
    <cellStyle name="20% - akcent 6 3 2 3 2 2 2 2" xfId="9085"/>
    <cellStyle name="20% - akcent 6 3 2 3 2 2 2 2 2" xfId="23996"/>
    <cellStyle name="20% - akcent 6 3 2 3 2 2 2 3" xfId="9086"/>
    <cellStyle name="20% - akcent 6 3 2 3 2 2 2 3 2" xfId="23997"/>
    <cellStyle name="20% - akcent 6 3 2 3 2 2 2 4" xfId="23995"/>
    <cellStyle name="20% - akcent 6 3 2 3 2 2 3" xfId="9087"/>
    <cellStyle name="20% - akcent 6 3 2 3 2 2 3 2" xfId="23998"/>
    <cellStyle name="20% - akcent 6 3 2 3 2 2 4" xfId="9088"/>
    <cellStyle name="20% - akcent 6 3 2 3 2 2 4 2" xfId="23999"/>
    <cellStyle name="20% - akcent 6 3 2 3 2 2 5" xfId="23994"/>
    <cellStyle name="20% - akcent 6 3 2 3 2 3" xfId="9089"/>
    <cellStyle name="20% - akcent 6 3 2 3 2 3 2" xfId="9090"/>
    <cellStyle name="20% - akcent 6 3 2 3 2 3 2 2" xfId="9091"/>
    <cellStyle name="20% - akcent 6 3 2 3 2 3 2 2 2" xfId="24002"/>
    <cellStyle name="20% - akcent 6 3 2 3 2 3 2 3" xfId="9092"/>
    <cellStyle name="20% - akcent 6 3 2 3 2 3 2 3 2" xfId="24003"/>
    <cellStyle name="20% - akcent 6 3 2 3 2 3 2 4" xfId="24001"/>
    <cellStyle name="20% - akcent 6 3 2 3 2 3 3" xfId="9093"/>
    <cellStyle name="20% - akcent 6 3 2 3 2 3 3 2" xfId="24004"/>
    <cellStyle name="20% - akcent 6 3 2 3 2 3 4" xfId="9094"/>
    <cellStyle name="20% - akcent 6 3 2 3 2 3 4 2" xfId="24005"/>
    <cellStyle name="20% - akcent 6 3 2 3 2 3 5" xfId="24000"/>
    <cellStyle name="20% - akcent 6 3 2 3 2 4" xfId="9095"/>
    <cellStyle name="20% - akcent 6 3 2 3 2 4 2" xfId="9096"/>
    <cellStyle name="20% - akcent 6 3 2 3 2 4 2 2" xfId="9097"/>
    <cellStyle name="20% - akcent 6 3 2 3 2 4 2 2 2" xfId="24008"/>
    <cellStyle name="20% - akcent 6 3 2 3 2 4 2 3" xfId="9098"/>
    <cellStyle name="20% - akcent 6 3 2 3 2 4 2 3 2" xfId="24009"/>
    <cellStyle name="20% - akcent 6 3 2 3 2 4 2 4" xfId="24007"/>
    <cellStyle name="20% - akcent 6 3 2 3 2 4 3" xfId="9099"/>
    <cellStyle name="20% - akcent 6 3 2 3 2 4 3 2" xfId="24010"/>
    <cellStyle name="20% - akcent 6 3 2 3 2 4 4" xfId="9100"/>
    <cellStyle name="20% - akcent 6 3 2 3 2 4 4 2" xfId="24011"/>
    <cellStyle name="20% - akcent 6 3 2 3 2 4 5" xfId="24006"/>
    <cellStyle name="20% - akcent 6 3 2 3 2 5" xfId="9101"/>
    <cellStyle name="20% - akcent 6 3 2 3 2 5 2" xfId="9102"/>
    <cellStyle name="20% - akcent 6 3 2 3 2 5 2 2" xfId="24013"/>
    <cellStyle name="20% - akcent 6 3 2 3 2 5 3" xfId="9103"/>
    <cellStyle name="20% - akcent 6 3 2 3 2 5 3 2" xfId="24014"/>
    <cellStyle name="20% - akcent 6 3 2 3 2 5 4" xfId="24012"/>
    <cellStyle name="20% - akcent 6 3 2 3 2 6" xfId="9104"/>
    <cellStyle name="20% - akcent 6 3 2 3 2 6 2" xfId="24015"/>
    <cellStyle name="20% - akcent 6 3 2 3 2 7" xfId="9105"/>
    <cellStyle name="20% - akcent 6 3 2 3 2 7 2" xfId="24016"/>
    <cellStyle name="20% - akcent 6 3 2 3 2 8" xfId="23993"/>
    <cellStyle name="20% - akcent 6 3 2 3 3" xfId="9106"/>
    <cellStyle name="20% - akcent 6 3 2 3 3 2" xfId="9107"/>
    <cellStyle name="20% - akcent 6 3 2 3 3 2 2" xfId="9108"/>
    <cellStyle name="20% - akcent 6 3 2 3 3 2 2 2" xfId="9109"/>
    <cellStyle name="20% - akcent 6 3 2 3 3 2 2 2 2" xfId="24020"/>
    <cellStyle name="20% - akcent 6 3 2 3 3 2 2 3" xfId="9110"/>
    <cellStyle name="20% - akcent 6 3 2 3 3 2 2 3 2" xfId="24021"/>
    <cellStyle name="20% - akcent 6 3 2 3 3 2 2 4" xfId="24019"/>
    <cellStyle name="20% - akcent 6 3 2 3 3 2 3" xfId="9111"/>
    <cellStyle name="20% - akcent 6 3 2 3 3 2 3 2" xfId="24022"/>
    <cellStyle name="20% - akcent 6 3 2 3 3 2 4" xfId="9112"/>
    <cellStyle name="20% - akcent 6 3 2 3 3 2 4 2" xfId="24023"/>
    <cellStyle name="20% - akcent 6 3 2 3 3 2 5" xfId="24018"/>
    <cellStyle name="20% - akcent 6 3 2 3 3 3" xfId="9113"/>
    <cellStyle name="20% - akcent 6 3 2 3 3 3 2" xfId="9114"/>
    <cellStyle name="20% - akcent 6 3 2 3 3 3 2 2" xfId="9115"/>
    <cellStyle name="20% - akcent 6 3 2 3 3 3 2 2 2" xfId="24026"/>
    <cellStyle name="20% - akcent 6 3 2 3 3 3 2 3" xfId="9116"/>
    <cellStyle name="20% - akcent 6 3 2 3 3 3 2 3 2" xfId="24027"/>
    <cellStyle name="20% - akcent 6 3 2 3 3 3 2 4" xfId="24025"/>
    <cellStyle name="20% - akcent 6 3 2 3 3 3 3" xfId="9117"/>
    <cellStyle name="20% - akcent 6 3 2 3 3 3 3 2" xfId="24028"/>
    <cellStyle name="20% - akcent 6 3 2 3 3 3 4" xfId="9118"/>
    <cellStyle name="20% - akcent 6 3 2 3 3 3 4 2" xfId="24029"/>
    <cellStyle name="20% - akcent 6 3 2 3 3 3 5" xfId="24024"/>
    <cellStyle name="20% - akcent 6 3 2 3 3 4" xfId="9119"/>
    <cellStyle name="20% - akcent 6 3 2 3 3 4 2" xfId="9120"/>
    <cellStyle name="20% - akcent 6 3 2 3 3 4 2 2" xfId="9121"/>
    <cellStyle name="20% - akcent 6 3 2 3 3 4 2 2 2" xfId="24032"/>
    <cellStyle name="20% - akcent 6 3 2 3 3 4 2 3" xfId="9122"/>
    <cellStyle name="20% - akcent 6 3 2 3 3 4 2 3 2" xfId="24033"/>
    <cellStyle name="20% - akcent 6 3 2 3 3 4 2 4" xfId="24031"/>
    <cellStyle name="20% - akcent 6 3 2 3 3 4 3" xfId="9123"/>
    <cellStyle name="20% - akcent 6 3 2 3 3 4 3 2" xfId="24034"/>
    <cellStyle name="20% - akcent 6 3 2 3 3 4 4" xfId="9124"/>
    <cellStyle name="20% - akcent 6 3 2 3 3 4 4 2" xfId="24035"/>
    <cellStyle name="20% - akcent 6 3 2 3 3 4 5" xfId="24030"/>
    <cellStyle name="20% - akcent 6 3 2 3 3 5" xfId="9125"/>
    <cellStyle name="20% - akcent 6 3 2 3 3 5 2" xfId="9126"/>
    <cellStyle name="20% - akcent 6 3 2 3 3 5 2 2" xfId="24037"/>
    <cellStyle name="20% - akcent 6 3 2 3 3 5 3" xfId="9127"/>
    <cellStyle name="20% - akcent 6 3 2 3 3 5 3 2" xfId="24038"/>
    <cellStyle name="20% - akcent 6 3 2 3 3 5 4" xfId="24036"/>
    <cellStyle name="20% - akcent 6 3 2 3 3 6" xfId="9128"/>
    <cellStyle name="20% - akcent 6 3 2 3 3 6 2" xfId="24039"/>
    <cellStyle name="20% - akcent 6 3 2 3 3 7" xfId="9129"/>
    <cellStyle name="20% - akcent 6 3 2 3 3 7 2" xfId="24040"/>
    <cellStyle name="20% - akcent 6 3 2 3 3 8" xfId="24017"/>
    <cellStyle name="20% - akcent 6 3 2 3 4" xfId="9130"/>
    <cellStyle name="20% - akcent 6 3 2 3 4 2" xfId="9131"/>
    <cellStyle name="20% - akcent 6 3 2 3 4 2 2" xfId="9132"/>
    <cellStyle name="20% - akcent 6 3 2 3 4 2 2 2" xfId="9133"/>
    <cellStyle name="20% - akcent 6 3 2 3 4 2 2 2 2" xfId="24044"/>
    <cellStyle name="20% - akcent 6 3 2 3 4 2 2 3" xfId="9134"/>
    <cellStyle name="20% - akcent 6 3 2 3 4 2 2 3 2" xfId="24045"/>
    <cellStyle name="20% - akcent 6 3 2 3 4 2 2 4" xfId="24043"/>
    <cellStyle name="20% - akcent 6 3 2 3 4 2 3" xfId="9135"/>
    <cellStyle name="20% - akcent 6 3 2 3 4 2 3 2" xfId="24046"/>
    <cellStyle name="20% - akcent 6 3 2 3 4 2 4" xfId="9136"/>
    <cellStyle name="20% - akcent 6 3 2 3 4 2 4 2" xfId="24047"/>
    <cellStyle name="20% - akcent 6 3 2 3 4 2 5" xfId="24042"/>
    <cellStyle name="20% - akcent 6 3 2 3 4 3" xfId="9137"/>
    <cellStyle name="20% - akcent 6 3 2 3 4 3 2" xfId="9138"/>
    <cellStyle name="20% - akcent 6 3 2 3 4 3 2 2" xfId="24049"/>
    <cellStyle name="20% - akcent 6 3 2 3 4 3 3" xfId="9139"/>
    <cellStyle name="20% - akcent 6 3 2 3 4 3 3 2" xfId="24050"/>
    <cellStyle name="20% - akcent 6 3 2 3 4 3 4" xfId="24048"/>
    <cellStyle name="20% - akcent 6 3 2 3 4 4" xfId="9140"/>
    <cellStyle name="20% - akcent 6 3 2 3 4 4 2" xfId="24051"/>
    <cellStyle name="20% - akcent 6 3 2 3 4 5" xfId="9141"/>
    <cellStyle name="20% - akcent 6 3 2 3 4 5 2" xfId="24052"/>
    <cellStyle name="20% - akcent 6 3 2 3 4 6" xfId="24041"/>
    <cellStyle name="20% - akcent 6 3 2 3 5" xfId="9142"/>
    <cellStyle name="20% - akcent 6 3 2 3 5 2" xfId="9143"/>
    <cellStyle name="20% - akcent 6 3 2 3 5 2 2" xfId="9144"/>
    <cellStyle name="20% - akcent 6 3 2 3 5 2 2 2" xfId="24055"/>
    <cellStyle name="20% - akcent 6 3 2 3 5 2 3" xfId="9145"/>
    <cellStyle name="20% - akcent 6 3 2 3 5 2 3 2" xfId="24056"/>
    <cellStyle name="20% - akcent 6 3 2 3 5 2 4" xfId="24054"/>
    <cellStyle name="20% - akcent 6 3 2 3 5 3" xfId="9146"/>
    <cellStyle name="20% - akcent 6 3 2 3 5 3 2" xfId="24057"/>
    <cellStyle name="20% - akcent 6 3 2 3 5 4" xfId="9147"/>
    <cellStyle name="20% - akcent 6 3 2 3 5 4 2" xfId="24058"/>
    <cellStyle name="20% - akcent 6 3 2 3 5 5" xfId="24053"/>
    <cellStyle name="20% - akcent 6 3 2 3 6" xfId="9148"/>
    <cellStyle name="20% - akcent 6 3 2 3 6 2" xfId="9149"/>
    <cellStyle name="20% - akcent 6 3 2 3 6 2 2" xfId="9150"/>
    <cellStyle name="20% - akcent 6 3 2 3 6 2 2 2" xfId="24061"/>
    <cellStyle name="20% - akcent 6 3 2 3 6 2 3" xfId="9151"/>
    <cellStyle name="20% - akcent 6 3 2 3 6 2 3 2" xfId="24062"/>
    <cellStyle name="20% - akcent 6 3 2 3 6 2 4" xfId="24060"/>
    <cellStyle name="20% - akcent 6 3 2 3 6 3" xfId="9152"/>
    <cellStyle name="20% - akcent 6 3 2 3 6 3 2" xfId="24063"/>
    <cellStyle name="20% - akcent 6 3 2 3 6 4" xfId="9153"/>
    <cellStyle name="20% - akcent 6 3 2 3 6 4 2" xfId="24064"/>
    <cellStyle name="20% - akcent 6 3 2 3 6 5" xfId="24059"/>
    <cellStyle name="20% - akcent 6 3 2 3 7" xfId="9154"/>
    <cellStyle name="20% - akcent 6 3 2 3 7 2" xfId="9155"/>
    <cellStyle name="20% - akcent 6 3 2 3 7 2 2" xfId="9156"/>
    <cellStyle name="20% - akcent 6 3 2 3 7 2 2 2" xfId="24067"/>
    <cellStyle name="20% - akcent 6 3 2 3 7 2 3" xfId="9157"/>
    <cellStyle name="20% - akcent 6 3 2 3 7 2 3 2" xfId="24068"/>
    <cellStyle name="20% - akcent 6 3 2 3 7 2 4" xfId="24066"/>
    <cellStyle name="20% - akcent 6 3 2 3 7 3" xfId="9158"/>
    <cellStyle name="20% - akcent 6 3 2 3 7 3 2" xfId="24069"/>
    <cellStyle name="20% - akcent 6 3 2 3 7 4" xfId="9159"/>
    <cellStyle name="20% - akcent 6 3 2 3 7 4 2" xfId="24070"/>
    <cellStyle name="20% - akcent 6 3 2 3 7 5" xfId="24065"/>
    <cellStyle name="20% - akcent 6 3 2 3 8" xfId="9160"/>
    <cellStyle name="20% - akcent 6 3 2 3 8 2" xfId="9161"/>
    <cellStyle name="20% - akcent 6 3 2 3 8 2 2" xfId="24072"/>
    <cellStyle name="20% - akcent 6 3 2 3 8 3" xfId="9162"/>
    <cellStyle name="20% - akcent 6 3 2 3 8 3 2" xfId="24073"/>
    <cellStyle name="20% - akcent 6 3 2 3 8 4" xfId="24071"/>
    <cellStyle name="20% - akcent 6 3 2 3 9" xfId="9163"/>
    <cellStyle name="20% - akcent 6 3 2 3 9 2" xfId="24074"/>
    <cellStyle name="20% - akcent 6 3 2 4" xfId="9164"/>
    <cellStyle name="20% - akcent 6 3 2 4 10" xfId="24075"/>
    <cellStyle name="20% - akcent 6 3 2 4 2" xfId="9165"/>
    <cellStyle name="20% - akcent 6 3 2 4 2 2" xfId="9166"/>
    <cellStyle name="20% - akcent 6 3 2 4 2 2 2" xfId="9167"/>
    <cellStyle name="20% - akcent 6 3 2 4 2 2 2 2" xfId="9168"/>
    <cellStyle name="20% - akcent 6 3 2 4 2 2 2 2 2" xfId="24079"/>
    <cellStyle name="20% - akcent 6 3 2 4 2 2 2 3" xfId="9169"/>
    <cellStyle name="20% - akcent 6 3 2 4 2 2 2 3 2" xfId="24080"/>
    <cellStyle name="20% - akcent 6 3 2 4 2 2 2 4" xfId="24078"/>
    <cellStyle name="20% - akcent 6 3 2 4 2 2 3" xfId="9170"/>
    <cellStyle name="20% - akcent 6 3 2 4 2 2 3 2" xfId="24081"/>
    <cellStyle name="20% - akcent 6 3 2 4 2 2 4" xfId="9171"/>
    <cellStyle name="20% - akcent 6 3 2 4 2 2 4 2" xfId="24082"/>
    <cellStyle name="20% - akcent 6 3 2 4 2 2 5" xfId="24077"/>
    <cellStyle name="20% - akcent 6 3 2 4 2 3" xfId="9172"/>
    <cellStyle name="20% - akcent 6 3 2 4 2 3 2" xfId="9173"/>
    <cellStyle name="20% - akcent 6 3 2 4 2 3 2 2" xfId="9174"/>
    <cellStyle name="20% - akcent 6 3 2 4 2 3 2 2 2" xfId="24085"/>
    <cellStyle name="20% - akcent 6 3 2 4 2 3 2 3" xfId="9175"/>
    <cellStyle name="20% - akcent 6 3 2 4 2 3 2 3 2" xfId="24086"/>
    <cellStyle name="20% - akcent 6 3 2 4 2 3 2 4" xfId="24084"/>
    <cellStyle name="20% - akcent 6 3 2 4 2 3 3" xfId="9176"/>
    <cellStyle name="20% - akcent 6 3 2 4 2 3 3 2" xfId="24087"/>
    <cellStyle name="20% - akcent 6 3 2 4 2 3 4" xfId="9177"/>
    <cellStyle name="20% - akcent 6 3 2 4 2 3 4 2" xfId="24088"/>
    <cellStyle name="20% - akcent 6 3 2 4 2 3 5" xfId="24083"/>
    <cellStyle name="20% - akcent 6 3 2 4 2 4" xfId="9178"/>
    <cellStyle name="20% - akcent 6 3 2 4 2 4 2" xfId="9179"/>
    <cellStyle name="20% - akcent 6 3 2 4 2 4 2 2" xfId="9180"/>
    <cellStyle name="20% - akcent 6 3 2 4 2 4 2 2 2" xfId="24091"/>
    <cellStyle name="20% - akcent 6 3 2 4 2 4 2 3" xfId="9181"/>
    <cellStyle name="20% - akcent 6 3 2 4 2 4 2 3 2" xfId="24092"/>
    <cellStyle name="20% - akcent 6 3 2 4 2 4 2 4" xfId="24090"/>
    <cellStyle name="20% - akcent 6 3 2 4 2 4 3" xfId="9182"/>
    <cellStyle name="20% - akcent 6 3 2 4 2 4 3 2" xfId="24093"/>
    <cellStyle name="20% - akcent 6 3 2 4 2 4 4" xfId="9183"/>
    <cellStyle name="20% - akcent 6 3 2 4 2 4 4 2" xfId="24094"/>
    <cellStyle name="20% - akcent 6 3 2 4 2 4 5" xfId="24089"/>
    <cellStyle name="20% - akcent 6 3 2 4 2 5" xfId="9184"/>
    <cellStyle name="20% - akcent 6 3 2 4 2 5 2" xfId="9185"/>
    <cellStyle name="20% - akcent 6 3 2 4 2 5 2 2" xfId="24096"/>
    <cellStyle name="20% - akcent 6 3 2 4 2 5 3" xfId="9186"/>
    <cellStyle name="20% - akcent 6 3 2 4 2 5 3 2" xfId="24097"/>
    <cellStyle name="20% - akcent 6 3 2 4 2 5 4" xfId="24095"/>
    <cellStyle name="20% - akcent 6 3 2 4 2 6" xfId="9187"/>
    <cellStyle name="20% - akcent 6 3 2 4 2 6 2" xfId="24098"/>
    <cellStyle name="20% - akcent 6 3 2 4 2 7" xfId="9188"/>
    <cellStyle name="20% - akcent 6 3 2 4 2 7 2" xfId="24099"/>
    <cellStyle name="20% - akcent 6 3 2 4 2 8" xfId="24076"/>
    <cellStyle name="20% - akcent 6 3 2 4 3" xfId="9189"/>
    <cellStyle name="20% - akcent 6 3 2 4 3 2" xfId="9190"/>
    <cellStyle name="20% - akcent 6 3 2 4 3 2 2" xfId="9191"/>
    <cellStyle name="20% - akcent 6 3 2 4 3 2 2 2" xfId="9192"/>
    <cellStyle name="20% - akcent 6 3 2 4 3 2 2 2 2" xfId="24103"/>
    <cellStyle name="20% - akcent 6 3 2 4 3 2 2 3" xfId="9193"/>
    <cellStyle name="20% - akcent 6 3 2 4 3 2 2 3 2" xfId="24104"/>
    <cellStyle name="20% - akcent 6 3 2 4 3 2 2 4" xfId="24102"/>
    <cellStyle name="20% - akcent 6 3 2 4 3 2 3" xfId="9194"/>
    <cellStyle name="20% - akcent 6 3 2 4 3 2 3 2" xfId="24105"/>
    <cellStyle name="20% - akcent 6 3 2 4 3 2 4" xfId="9195"/>
    <cellStyle name="20% - akcent 6 3 2 4 3 2 4 2" xfId="24106"/>
    <cellStyle name="20% - akcent 6 3 2 4 3 2 5" xfId="24101"/>
    <cellStyle name="20% - akcent 6 3 2 4 3 3" xfId="9196"/>
    <cellStyle name="20% - akcent 6 3 2 4 3 3 2" xfId="9197"/>
    <cellStyle name="20% - akcent 6 3 2 4 3 3 2 2" xfId="9198"/>
    <cellStyle name="20% - akcent 6 3 2 4 3 3 2 2 2" xfId="24109"/>
    <cellStyle name="20% - akcent 6 3 2 4 3 3 2 3" xfId="9199"/>
    <cellStyle name="20% - akcent 6 3 2 4 3 3 2 3 2" xfId="24110"/>
    <cellStyle name="20% - akcent 6 3 2 4 3 3 2 4" xfId="24108"/>
    <cellStyle name="20% - akcent 6 3 2 4 3 3 3" xfId="9200"/>
    <cellStyle name="20% - akcent 6 3 2 4 3 3 3 2" xfId="24111"/>
    <cellStyle name="20% - akcent 6 3 2 4 3 3 4" xfId="9201"/>
    <cellStyle name="20% - akcent 6 3 2 4 3 3 4 2" xfId="24112"/>
    <cellStyle name="20% - akcent 6 3 2 4 3 3 5" xfId="24107"/>
    <cellStyle name="20% - akcent 6 3 2 4 3 4" xfId="9202"/>
    <cellStyle name="20% - akcent 6 3 2 4 3 4 2" xfId="9203"/>
    <cellStyle name="20% - akcent 6 3 2 4 3 4 2 2" xfId="9204"/>
    <cellStyle name="20% - akcent 6 3 2 4 3 4 2 2 2" xfId="24115"/>
    <cellStyle name="20% - akcent 6 3 2 4 3 4 2 3" xfId="9205"/>
    <cellStyle name="20% - akcent 6 3 2 4 3 4 2 3 2" xfId="24116"/>
    <cellStyle name="20% - akcent 6 3 2 4 3 4 2 4" xfId="24114"/>
    <cellStyle name="20% - akcent 6 3 2 4 3 4 3" xfId="9206"/>
    <cellStyle name="20% - akcent 6 3 2 4 3 4 3 2" xfId="24117"/>
    <cellStyle name="20% - akcent 6 3 2 4 3 4 4" xfId="9207"/>
    <cellStyle name="20% - akcent 6 3 2 4 3 4 4 2" xfId="24118"/>
    <cellStyle name="20% - akcent 6 3 2 4 3 4 5" xfId="24113"/>
    <cellStyle name="20% - akcent 6 3 2 4 3 5" xfId="9208"/>
    <cellStyle name="20% - akcent 6 3 2 4 3 5 2" xfId="9209"/>
    <cellStyle name="20% - akcent 6 3 2 4 3 5 2 2" xfId="24120"/>
    <cellStyle name="20% - akcent 6 3 2 4 3 5 3" xfId="9210"/>
    <cellStyle name="20% - akcent 6 3 2 4 3 5 3 2" xfId="24121"/>
    <cellStyle name="20% - akcent 6 3 2 4 3 5 4" xfId="24119"/>
    <cellStyle name="20% - akcent 6 3 2 4 3 6" xfId="9211"/>
    <cellStyle name="20% - akcent 6 3 2 4 3 6 2" xfId="24122"/>
    <cellStyle name="20% - akcent 6 3 2 4 3 7" xfId="9212"/>
    <cellStyle name="20% - akcent 6 3 2 4 3 7 2" xfId="24123"/>
    <cellStyle name="20% - akcent 6 3 2 4 3 8" xfId="24100"/>
    <cellStyle name="20% - akcent 6 3 2 4 4" xfId="9213"/>
    <cellStyle name="20% - akcent 6 3 2 4 4 2" xfId="9214"/>
    <cellStyle name="20% - akcent 6 3 2 4 4 2 2" xfId="9215"/>
    <cellStyle name="20% - akcent 6 3 2 4 4 2 2 2" xfId="24126"/>
    <cellStyle name="20% - akcent 6 3 2 4 4 2 3" xfId="9216"/>
    <cellStyle name="20% - akcent 6 3 2 4 4 2 3 2" xfId="24127"/>
    <cellStyle name="20% - akcent 6 3 2 4 4 2 4" xfId="24125"/>
    <cellStyle name="20% - akcent 6 3 2 4 4 3" xfId="9217"/>
    <cellStyle name="20% - akcent 6 3 2 4 4 3 2" xfId="24128"/>
    <cellStyle name="20% - akcent 6 3 2 4 4 4" xfId="9218"/>
    <cellStyle name="20% - akcent 6 3 2 4 4 4 2" xfId="24129"/>
    <cellStyle name="20% - akcent 6 3 2 4 4 5" xfId="24124"/>
    <cellStyle name="20% - akcent 6 3 2 4 5" xfId="9219"/>
    <cellStyle name="20% - akcent 6 3 2 4 5 2" xfId="9220"/>
    <cellStyle name="20% - akcent 6 3 2 4 5 2 2" xfId="9221"/>
    <cellStyle name="20% - akcent 6 3 2 4 5 2 2 2" xfId="24132"/>
    <cellStyle name="20% - akcent 6 3 2 4 5 2 3" xfId="9222"/>
    <cellStyle name="20% - akcent 6 3 2 4 5 2 3 2" xfId="24133"/>
    <cellStyle name="20% - akcent 6 3 2 4 5 2 4" xfId="24131"/>
    <cellStyle name="20% - akcent 6 3 2 4 5 3" xfId="9223"/>
    <cellStyle name="20% - akcent 6 3 2 4 5 3 2" xfId="24134"/>
    <cellStyle name="20% - akcent 6 3 2 4 5 4" xfId="9224"/>
    <cellStyle name="20% - akcent 6 3 2 4 5 4 2" xfId="24135"/>
    <cellStyle name="20% - akcent 6 3 2 4 5 5" xfId="24130"/>
    <cellStyle name="20% - akcent 6 3 2 4 6" xfId="9225"/>
    <cellStyle name="20% - akcent 6 3 2 4 6 2" xfId="9226"/>
    <cellStyle name="20% - akcent 6 3 2 4 6 2 2" xfId="9227"/>
    <cellStyle name="20% - akcent 6 3 2 4 6 2 2 2" xfId="24138"/>
    <cellStyle name="20% - akcent 6 3 2 4 6 2 3" xfId="9228"/>
    <cellStyle name="20% - akcent 6 3 2 4 6 2 3 2" xfId="24139"/>
    <cellStyle name="20% - akcent 6 3 2 4 6 2 4" xfId="24137"/>
    <cellStyle name="20% - akcent 6 3 2 4 6 3" xfId="9229"/>
    <cellStyle name="20% - akcent 6 3 2 4 6 3 2" xfId="24140"/>
    <cellStyle name="20% - akcent 6 3 2 4 6 4" xfId="9230"/>
    <cellStyle name="20% - akcent 6 3 2 4 6 4 2" xfId="24141"/>
    <cellStyle name="20% - akcent 6 3 2 4 6 5" xfId="24136"/>
    <cellStyle name="20% - akcent 6 3 2 4 7" xfId="9231"/>
    <cellStyle name="20% - akcent 6 3 2 4 7 2" xfId="9232"/>
    <cellStyle name="20% - akcent 6 3 2 4 7 2 2" xfId="24143"/>
    <cellStyle name="20% - akcent 6 3 2 4 7 3" xfId="9233"/>
    <cellStyle name="20% - akcent 6 3 2 4 7 3 2" xfId="24144"/>
    <cellStyle name="20% - akcent 6 3 2 4 7 4" xfId="24142"/>
    <cellStyle name="20% - akcent 6 3 2 4 8" xfId="9234"/>
    <cellStyle name="20% - akcent 6 3 2 4 8 2" xfId="24145"/>
    <cellStyle name="20% - akcent 6 3 2 4 9" xfId="9235"/>
    <cellStyle name="20% - akcent 6 3 2 4 9 2" xfId="24146"/>
    <cellStyle name="20% - akcent 6 3 2 5" xfId="9236"/>
    <cellStyle name="20% - akcent 6 3 2 5 2" xfId="9237"/>
    <cellStyle name="20% - akcent 6 3 2 5 2 2" xfId="9238"/>
    <cellStyle name="20% - akcent 6 3 2 5 2 2 2" xfId="9239"/>
    <cellStyle name="20% - akcent 6 3 2 5 2 2 2 2" xfId="24150"/>
    <cellStyle name="20% - akcent 6 3 2 5 2 2 3" xfId="9240"/>
    <cellStyle name="20% - akcent 6 3 2 5 2 2 3 2" xfId="24151"/>
    <cellStyle name="20% - akcent 6 3 2 5 2 2 4" xfId="24149"/>
    <cellStyle name="20% - akcent 6 3 2 5 2 3" xfId="9241"/>
    <cellStyle name="20% - akcent 6 3 2 5 2 3 2" xfId="24152"/>
    <cellStyle name="20% - akcent 6 3 2 5 2 4" xfId="9242"/>
    <cellStyle name="20% - akcent 6 3 2 5 2 4 2" xfId="24153"/>
    <cellStyle name="20% - akcent 6 3 2 5 2 5" xfId="24148"/>
    <cellStyle name="20% - akcent 6 3 2 5 3" xfId="9243"/>
    <cellStyle name="20% - akcent 6 3 2 5 3 2" xfId="9244"/>
    <cellStyle name="20% - akcent 6 3 2 5 3 2 2" xfId="9245"/>
    <cellStyle name="20% - akcent 6 3 2 5 3 2 2 2" xfId="24156"/>
    <cellStyle name="20% - akcent 6 3 2 5 3 2 3" xfId="9246"/>
    <cellStyle name="20% - akcent 6 3 2 5 3 2 3 2" xfId="24157"/>
    <cellStyle name="20% - akcent 6 3 2 5 3 2 4" xfId="24155"/>
    <cellStyle name="20% - akcent 6 3 2 5 3 3" xfId="9247"/>
    <cellStyle name="20% - akcent 6 3 2 5 3 3 2" xfId="24158"/>
    <cellStyle name="20% - akcent 6 3 2 5 3 4" xfId="9248"/>
    <cellStyle name="20% - akcent 6 3 2 5 3 4 2" xfId="24159"/>
    <cellStyle name="20% - akcent 6 3 2 5 3 5" xfId="24154"/>
    <cellStyle name="20% - akcent 6 3 2 5 4" xfId="9249"/>
    <cellStyle name="20% - akcent 6 3 2 5 4 2" xfId="9250"/>
    <cellStyle name="20% - akcent 6 3 2 5 4 2 2" xfId="9251"/>
    <cellStyle name="20% - akcent 6 3 2 5 4 2 2 2" xfId="24162"/>
    <cellStyle name="20% - akcent 6 3 2 5 4 2 3" xfId="9252"/>
    <cellStyle name="20% - akcent 6 3 2 5 4 2 3 2" xfId="24163"/>
    <cellStyle name="20% - akcent 6 3 2 5 4 2 4" xfId="24161"/>
    <cellStyle name="20% - akcent 6 3 2 5 4 3" xfId="9253"/>
    <cellStyle name="20% - akcent 6 3 2 5 4 3 2" xfId="24164"/>
    <cellStyle name="20% - akcent 6 3 2 5 4 4" xfId="9254"/>
    <cellStyle name="20% - akcent 6 3 2 5 4 4 2" xfId="24165"/>
    <cellStyle name="20% - akcent 6 3 2 5 4 5" xfId="24160"/>
    <cellStyle name="20% - akcent 6 3 2 5 5" xfId="9255"/>
    <cellStyle name="20% - akcent 6 3 2 5 5 2" xfId="9256"/>
    <cellStyle name="20% - akcent 6 3 2 5 5 2 2" xfId="24167"/>
    <cellStyle name="20% - akcent 6 3 2 5 5 3" xfId="9257"/>
    <cellStyle name="20% - akcent 6 3 2 5 5 3 2" xfId="24168"/>
    <cellStyle name="20% - akcent 6 3 2 5 5 4" xfId="24166"/>
    <cellStyle name="20% - akcent 6 3 2 5 6" xfId="9258"/>
    <cellStyle name="20% - akcent 6 3 2 5 6 2" xfId="24169"/>
    <cellStyle name="20% - akcent 6 3 2 5 7" xfId="9259"/>
    <cellStyle name="20% - akcent 6 3 2 5 7 2" xfId="24170"/>
    <cellStyle name="20% - akcent 6 3 2 5 8" xfId="24147"/>
    <cellStyle name="20% - akcent 6 3 2 6" xfId="9260"/>
    <cellStyle name="20% - akcent 6 3 2 6 2" xfId="9261"/>
    <cellStyle name="20% - akcent 6 3 2 6 2 2" xfId="9262"/>
    <cellStyle name="20% - akcent 6 3 2 6 2 2 2" xfId="9263"/>
    <cellStyle name="20% - akcent 6 3 2 6 2 2 2 2" xfId="24174"/>
    <cellStyle name="20% - akcent 6 3 2 6 2 2 3" xfId="9264"/>
    <cellStyle name="20% - akcent 6 3 2 6 2 2 3 2" xfId="24175"/>
    <cellStyle name="20% - akcent 6 3 2 6 2 2 4" xfId="24173"/>
    <cellStyle name="20% - akcent 6 3 2 6 2 3" xfId="9265"/>
    <cellStyle name="20% - akcent 6 3 2 6 2 3 2" xfId="24176"/>
    <cellStyle name="20% - akcent 6 3 2 6 2 4" xfId="9266"/>
    <cellStyle name="20% - akcent 6 3 2 6 2 4 2" xfId="24177"/>
    <cellStyle name="20% - akcent 6 3 2 6 2 5" xfId="24172"/>
    <cellStyle name="20% - akcent 6 3 2 6 3" xfId="9267"/>
    <cellStyle name="20% - akcent 6 3 2 6 3 2" xfId="9268"/>
    <cellStyle name="20% - akcent 6 3 2 6 3 2 2" xfId="9269"/>
    <cellStyle name="20% - akcent 6 3 2 6 3 2 2 2" xfId="24180"/>
    <cellStyle name="20% - akcent 6 3 2 6 3 2 3" xfId="9270"/>
    <cellStyle name="20% - akcent 6 3 2 6 3 2 3 2" xfId="24181"/>
    <cellStyle name="20% - akcent 6 3 2 6 3 2 4" xfId="24179"/>
    <cellStyle name="20% - akcent 6 3 2 6 3 3" xfId="9271"/>
    <cellStyle name="20% - akcent 6 3 2 6 3 3 2" xfId="24182"/>
    <cellStyle name="20% - akcent 6 3 2 6 3 4" xfId="9272"/>
    <cellStyle name="20% - akcent 6 3 2 6 3 4 2" xfId="24183"/>
    <cellStyle name="20% - akcent 6 3 2 6 3 5" xfId="24178"/>
    <cellStyle name="20% - akcent 6 3 2 6 4" xfId="9273"/>
    <cellStyle name="20% - akcent 6 3 2 6 4 2" xfId="9274"/>
    <cellStyle name="20% - akcent 6 3 2 6 4 2 2" xfId="9275"/>
    <cellStyle name="20% - akcent 6 3 2 6 4 2 2 2" xfId="24186"/>
    <cellStyle name="20% - akcent 6 3 2 6 4 2 3" xfId="9276"/>
    <cellStyle name="20% - akcent 6 3 2 6 4 2 3 2" xfId="24187"/>
    <cellStyle name="20% - akcent 6 3 2 6 4 2 4" xfId="24185"/>
    <cellStyle name="20% - akcent 6 3 2 6 4 3" xfId="9277"/>
    <cellStyle name="20% - akcent 6 3 2 6 4 3 2" xfId="24188"/>
    <cellStyle name="20% - akcent 6 3 2 6 4 4" xfId="9278"/>
    <cellStyle name="20% - akcent 6 3 2 6 4 4 2" xfId="24189"/>
    <cellStyle name="20% - akcent 6 3 2 6 4 5" xfId="24184"/>
    <cellStyle name="20% - akcent 6 3 2 6 5" xfId="9279"/>
    <cellStyle name="20% - akcent 6 3 2 6 5 2" xfId="9280"/>
    <cellStyle name="20% - akcent 6 3 2 6 5 2 2" xfId="24191"/>
    <cellStyle name="20% - akcent 6 3 2 6 5 3" xfId="9281"/>
    <cellStyle name="20% - akcent 6 3 2 6 5 3 2" xfId="24192"/>
    <cellStyle name="20% - akcent 6 3 2 6 5 4" xfId="24190"/>
    <cellStyle name="20% - akcent 6 3 2 6 6" xfId="9282"/>
    <cellStyle name="20% - akcent 6 3 2 6 6 2" xfId="24193"/>
    <cellStyle name="20% - akcent 6 3 2 6 7" xfId="9283"/>
    <cellStyle name="20% - akcent 6 3 2 6 7 2" xfId="24194"/>
    <cellStyle name="20% - akcent 6 3 2 6 8" xfId="24171"/>
    <cellStyle name="20% - akcent 6 3 2 7" xfId="9284"/>
    <cellStyle name="20% - akcent 6 3 2 7 2" xfId="9285"/>
    <cellStyle name="20% - akcent 6 3 2 7 2 2" xfId="9286"/>
    <cellStyle name="20% - akcent 6 3 2 7 2 2 2" xfId="9287"/>
    <cellStyle name="20% - akcent 6 3 2 7 2 2 2 2" xfId="24198"/>
    <cellStyle name="20% - akcent 6 3 2 7 2 2 3" xfId="9288"/>
    <cellStyle name="20% - akcent 6 3 2 7 2 2 3 2" xfId="24199"/>
    <cellStyle name="20% - akcent 6 3 2 7 2 2 4" xfId="24197"/>
    <cellStyle name="20% - akcent 6 3 2 7 2 3" xfId="9289"/>
    <cellStyle name="20% - akcent 6 3 2 7 2 3 2" xfId="24200"/>
    <cellStyle name="20% - akcent 6 3 2 7 2 4" xfId="9290"/>
    <cellStyle name="20% - akcent 6 3 2 7 2 4 2" xfId="24201"/>
    <cellStyle name="20% - akcent 6 3 2 7 2 5" xfId="24196"/>
    <cellStyle name="20% - akcent 6 3 2 7 3" xfId="9291"/>
    <cellStyle name="20% - akcent 6 3 2 7 3 2" xfId="9292"/>
    <cellStyle name="20% - akcent 6 3 2 7 3 2 2" xfId="24203"/>
    <cellStyle name="20% - akcent 6 3 2 7 3 3" xfId="9293"/>
    <cellStyle name="20% - akcent 6 3 2 7 3 3 2" xfId="24204"/>
    <cellStyle name="20% - akcent 6 3 2 7 3 4" xfId="24202"/>
    <cellStyle name="20% - akcent 6 3 2 7 4" xfId="9294"/>
    <cellStyle name="20% - akcent 6 3 2 7 4 2" xfId="24205"/>
    <cellStyle name="20% - akcent 6 3 2 7 5" xfId="9295"/>
    <cellStyle name="20% - akcent 6 3 2 7 5 2" xfId="24206"/>
    <cellStyle name="20% - akcent 6 3 2 7 6" xfId="24195"/>
    <cellStyle name="20% - akcent 6 3 2 8" xfId="9296"/>
    <cellStyle name="20% - akcent 6 3 2 8 2" xfId="9297"/>
    <cellStyle name="20% - akcent 6 3 2 8 2 2" xfId="9298"/>
    <cellStyle name="20% - akcent 6 3 2 8 2 2 2" xfId="24209"/>
    <cellStyle name="20% - akcent 6 3 2 8 2 3" xfId="9299"/>
    <cellStyle name="20% - akcent 6 3 2 8 2 3 2" xfId="24210"/>
    <cellStyle name="20% - akcent 6 3 2 8 2 4" xfId="24208"/>
    <cellStyle name="20% - akcent 6 3 2 8 3" xfId="9300"/>
    <cellStyle name="20% - akcent 6 3 2 8 3 2" xfId="24211"/>
    <cellStyle name="20% - akcent 6 3 2 8 4" xfId="9301"/>
    <cellStyle name="20% - akcent 6 3 2 8 4 2" xfId="24212"/>
    <cellStyle name="20% - akcent 6 3 2 8 5" xfId="24207"/>
    <cellStyle name="20% - akcent 6 3 2 9" xfId="9302"/>
    <cellStyle name="20% - akcent 6 3 2 9 2" xfId="9303"/>
    <cellStyle name="20% - akcent 6 3 2 9 2 2" xfId="9304"/>
    <cellStyle name="20% - akcent 6 3 2 9 2 2 2" xfId="24215"/>
    <cellStyle name="20% - akcent 6 3 2 9 2 3" xfId="9305"/>
    <cellStyle name="20% - akcent 6 3 2 9 2 3 2" xfId="24216"/>
    <cellStyle name="20% - akcent 6 3 2 9 2 4" xfId="24214"/>
    <cellStyle name="20% - akcent 6 3 2 9 3" xfId="9306"/>
    <cellStyle name="20% - akcent 6 3 2 9 3 2" xfId="24217"/>
    <cellStyle name="20% - akcent 6 3 2 9 4" xfId="9307"/>
    <cellStyle name="20% - akcent 6 3 2 9 4 2" xfId="24218"/>
    <cellStyle name="20% - akcent 6 3 2 9 5" xfId="24213"/>
    <cellStyle name="20% - akcent 6 3 20" xfId="23779"/>
    <cellStyle name="20% - akcent 6 3 3" xfId="9308"/>
    <cellStyle name="20% - akcent 6 3 3 10" xfId="9309"/>
    <cellStyle name="20% - akcent 6 3 3 10 2" xfId="24220"/>
    <cellStyle name="20% - akcent 6 3 3 11" xfId="9310"/>
    <cellStyle name="20% - akcent 6 3 3 11 2" xfId="24221"/>
    <cellStyle name="20% - akcent 6 3 3 12" xfId="24219"/>
    <cellStyle name="20% - akcent 6 3 3 2" xfId="9311"/>
    <cellStyle name="20% - akcent 6 3 3 2 10" xfId="9312"/>
    <cellStyle name="20% - akcent 6 3 3 2 10 2" xfId="24223"/>
    <cellStyle name="20% - akcent 6 3 3 2 11" xfId="24222"/>
    <cellStyle name="20% - akcent 6 3 3 2 2" xfId="9313"/>
    <cellStyle name="20% - akcent 6 3 3 2 2 2" xfId="9314"/>
    <cellStyle name="20% - akcent 6 3 3 2 2 2 2" xfId="9315"/>
    <cellStyle name="20% - akcent 6 3 3 2 2 2 2 2" xfId="9316"/>
    <cellStyle name="20% - akcent 6 3 3 2 2 2 2 2 2" xfId="24227"/>
    <cellStyle name="20% - akcent 6 3 3 2 2 2 2 3" xfId="9317"/>
    <cellStyle name="20% - akcent 6 3 3 2 2 2 2 3 2" xfId="24228"/>
    <cellStyle name="20% - akcent 6 3 3 2 2 2 2 4" xfId="24226"/>
    <cellStyle name="20% - akcent 6 3 3 2 2 2 3" xfId="9318"/>
    <cellStyle name="20% - akcent 6 3 3 2 2 2 3 2" xfId="24229"/>
    <cellStyle name="20% - akcent 6 3 3 2 2 2 4" xfId="9319"/>
    <cellStyle name="20% - akcent 6 3 3 2 2 2 4 2" xfId="24230"/>
    <cellStyle name="20% - akcent 6 3 3 2 2 2 5" xfId="24225"/>
    <cellStyle name="20% - akcent 6 3 3 2 2 3" xfId="9320"/>
    <cellStyle name="20% - akcent 6 3 3 2 2 3 2" xfId="9321"/>
    <cellStyle name="20% - akcent 6 3 3 2 2 3 2 2" xfId="9322"/>
    <cellStyle name="20% - akcent 6 3 3 2 2 3 2 2 2" xfId="24233"/>
    <cellStyle name="20% - akcent 6 3 3 2 2 3 2 3" xfId="9323"/>
    <cellStyle name="20% - akcent 6 3 3 2 2 3 2 3 2" xfId="24234"/>
    <cellStyle name="20% - akcent 6 3 3 2 2 3 2 4" xfId="24232"/>
    <cellStyle name="20% - akcent 6 3 3 2 2 3 3" xfId="9324"/>
    <cellStyle name="20% - akcent 6 3 3 2 2 3 3 2" xfId="24235"/>
    <cellStyle name="20% - akcent 6 3 3 2 2 3 4" xfId="9325"/>
    <cellStyle name="20% - akcent 6 3 3 2 2 3 4 2" xfId="24236"/>
    <cellStyle name="20% - akcent 6 3 3 2 2 3 5" xfId="24231"/>
    <cellStyle name="20% - akcent 6 3 3 2 2 4" xfId="9326"/>
    <cellStyle name="20% - akcent 6 3 3 2 2 4 2" xfId="9327"/>
    <cellStyle name="20% - akcent 6 3 3 2 2 4 2 2" xfId="9328"/>
    <cellStyle name="20% - akcent 6 3 3 2 2 4 2 2 2" xfId="24239"/>
    <cellStyle name="20% - akcent 6 3 3 2 2 4 2 3" xfId="9329"/>
    <cellStyle name="20% - akcent 6 3 3 2 2 4 2 3 2" xfId="24240"/>
    <cellStyle name="20% - akcent 6 3 3 2 2 4 2 4" xfId="24238"/>
    <cellStyle name="20% - akcent 6 3 3 2 2 4 3" xfId="9330"/>
    <cellStyle name="20% - akcent 6 3 3 2 2 4 3 2" xfId="24241"/>
    <cellStyle name="20% - akcent 6 3 3 2 2 4 4" xfId="9331"/>
    <cellStyle name="20% - akcent 6 3 3 2 2 4 4 2" xfId="24242"/>
    <cellStyle name="20% - akcent 6 3 3 2 2 4 5" xfId="24237"/>
    <cellStyle name="20% - akcent 6 3 3 2 2 5" xfId="9332"/>
    <cellStyle name="20% - akcent 6 3 3 2 2 5 2" xfId="9333"/>
    <cellStyle name="20% - akcent 6 3 3 2 2 5 2 2" xfId="24244"/>
    <cellStyle name="20% - akcent 6 3 3 2 2 5 3" xfId="9334"/>
    <cellStyle name="20% - akcent 6 3 3 2 2 5 3 2" xfId="24245"/>
    <cellStyle name="20% - akcent 6 3 3 2 2 5 4" xfId="24243"/>
    <cellStyle name="20% - akcent 6 3 3 2 2 6" xfId="9335"/>
    <cellStyle name="20% - akcent 6 3 3 2 2 6 2" xfId="24246"/>
    <cellStyle name="20% - akcent 6 3 3 2 2 7" xfId="9336"/>
    <cellStyle name="20% - akcent 6 3 3 2 2 7 2" xfId="24247"/>
    <cellStyle name="20% - akcent 6 3 3 2 2 8" xfId="24224"/>
    <cellStyle name="20% - akcent 6 3 3 2 3" xfId="9337"/>
    <cellStyle name="20% - akcent 6 3 3 2 3 2" xfId="9338"/>
    <cellStyle name="20% - akcent 6 3 3 2 3 2 2" xfId="9339"/>
    <cellStyle name="20% - akcent 6 3 3 2 3 2 2 2" xfId="9340"/>
    <cellStyle name="20% - akcent 6 3 3 2 3 2 2 2 2" xfId="24251"/>
    <cellStyle name="20% - akcent 6 3 3 2 3 2 2 3" xfId="9341"/>
    <cellStyle name="20% - akcent 6 3 3 2 3 2 2 3 2" xfId="24252"/>
    <cellStyle name="20% - akcent 6 3 3 2 3 2 2 4" xfId="24250"/>
    <cellStyle name="20% - akcent 6 3 3 2 3 2 3" xfId="9342"/>
    <cellStyle name="20% - akcent 6 3 3 2 3 2 3 2" xfId="24253"/>
    <cellStyle name="20% - akcent 6 3 3 2 3 2 4" xfId="9343"/>
    <cellStyle name="20% - akcent 6 3 3 2 3 2 4 2" xfId="24254"/>
    <cellStyle name="20% - akcent 6 3 3 2 3 2 5" xfId="24249"/>
    <cellStyle name="20% - akcent 6 3 3 2 3 3" xfId="9344"/>
    <cellStyle name="20% - akcent 6 3 3 2 3 3 2" xfId="9345"/>
    <cellStyle name="20% - akcent 6 3 3 2 3 3 2 2" xfId="9346"/>
    <cellStyle name="20% - akcent 6 3 3 2 3 3 2 2 2" xfId="24257"/>
    <cellStyle name="20% - akcent 6 3 3 2 3 3 2 3" xfId="9347"/>
    <cellStyle name="20% - akcent 6 3 3 2 3 3 2 3 2" xfId="24258"/>
    <cellStyle name="20% - akcent 6 3 3 2 3 3 2 4" xfId="24256"/>
    <cellStyle name="20% - akcent 6 3 3 2 3 3 3" xfId="9348"/>
    <cellStyle name="20% - akcent 6 3 3 2 3 3 3 2" xfId="24259"/>
    <cellStyle name="20% - akcent 6 3 3 2 3 3 4" xfId="9349"/>
    <cellStyle name="20% - akcent 6 3 3 2 3 3 4 2" xfId="24260"/>
    <cellStyle name="20% - akcent 6 3 3 2 3 3 5" xfId="24255"/>
    <cellStyle name="20% - akcent 6 3 3 2 3 4" xfId="9350"/>
    <cellStyle name="20% - akcent 6 3 3 2 3 4 2" xfId="9351"/>
    <cellStyle name="20% - akcent 6 3 3 2 3 4 2 2" xfId="9352"/>
    <cellStyle name="20% - akcent 6 3 3 2 3 4 2 2 2" xfId="24263"/>
    <cellStyle name="20% - akcent 6 3 3 2 3 4 2 3" xfId="9353"/>
    <cellStyle name="20% - akcent 6 3 3 2 3 4 2 3 2" xfId="24264"/>
    <cellStyle name="20% - akcent 6 3 3 2 3 4 2 4" xfId="24262"/>
    <cellStyle name="20% - akcent 6 3 3 2 3 4 3" xfId="9354"/>
    <cellStyle name="20% - akcent 6 3 3 2 3 4 3 2" xfId="24265"/>
    <cellStyle name="20% - akcent 6 3 3 2 3 4 4" xfId="9355"/>
    <cellStyle name="20% - akcent 6 3 3 2 3 4 4 2" xfId="24266"/>
    <cellStyle name="20% - akcent 6 3 3 2 3 4 5" xfId="24261"/>
    <cellStyle name="20% - akcent 6 3 3 2 3 5" xfId="9356"/>
    <cellStyle name="20% - akcent 6 3 3 2 3 5 2" xfId="9357"/>
    <cellStyle name="20% - akcent 6 3 3 2 3 5 2 2" xfId="24268"/>
    <cellStyle name="20% - akcent 6 3 3 2 3 5 3" xfId="9358"/>
    <cellStyle name="20% - akcent 6 3 3 2 3 5 3 2" xfId="24269"/>
    <cellStyle name="20% - akcent 6 3 3 2 3 5 4" xfId="24267"/>
    <cellStyle name="20% - akcent 6 3 3 2 3 6" xfId="9359"/>
    <cellStyle name="20% - akcent 6 3 3 2 3 6 2" xfId="24270"/>
    <cellStyle name="20% - akcent 6 3 3 2 3 7" xfId="9360"/>
    <cellStyle name="20% - akcent 6 3 3 2 3 7 2" xfId="24271"/>
    <cellStyle name="20% - akcent 6 3 3 2 3 8" xfId="24248"/>
    <cellStyle name="20% - akcent 6 3 3 2 4" xfId="9361"/>
    <cellStyle name="20% - akcent 6 3 3 2 4 2" xfId="9362"/>
    <cellStyle name="20% - akcent 6 3 3 2 4 2 2" xfId="9363"/>
    <cellStyle name="20% - akcent 6 3 3 2 4 2 2 2" xfId="9364"/>
    <cellStyle name="20% - akcent 6 3 3 2 4 2 2 2 2" xfId="24275"/>
    <cellStyle name="20% - akcent 6 3 3 2 4 2 2 3" xfId="9365"/>
    <cellStyle name="20% - akcent 6 3 3 2 4 2 2 3 2" xfId="24276"/>
    <cellStyle name="20% - akcent 6 3 3 2 4 2 2 4" xfId="24274"/>
    <cellStyle name="20% - akcent 6 3 3 2 4 2 3" xfId="9366"/>
    <cellStyle name="20% - akcent 6 3 3 2 4 2 3 2" xfId="24277"/>
    <cellStyle name="20% - akcent 6 3 3 2 4 2 4" xfId="9367"/>
    <cellStyle name="20% - akcent 6 3 3 2 4 2 4 2" xfId="24278"/>
    <cellStyle name="20% - akcent 6 3 3 2 4 2 5" xfId="24273"/>
    <cellStyle name="20% - akcent 6 3 3 2 4 3" xfId="9368"/>
    <cellStyle name="20% - akcent 6 3 3 2 4 3 2" xfId="9369"/>
    <cellStyle name="20% - akcent 6 3 3 2 4 3 2 2" xfId="24280"/>
    <cellStyle name="20% - akcent 6 3 3 2 4 3 3" xfId="9370"/>
    <cellStyle name="20% - akcent 6 3 3 2 4 3 3 2" xfId="24281"/>
    <cellStyle name="20% - akcent 6 3 3 2 4 3 4" xfId="24279"/>
    <cellStyle name="20% - akcent 6 3 3 2 4 4" xfId="9371"/>
    <cellStyle name="20% - akcent 6 3 3 2 4 4 2" xfId="24282"/>
    <cellStyle name="20% - akcent 6 3 3 2 4 5" xfId="9372"/>
    <cellStyle name="20% - akcent 6 3 3 2 4 5 2" xfId="24283"/>
    <cellStyle name="20% - akcent 6 3 3 2 4 6" xfId="24272"/>
    <cellStyle name="20% - akcent 6 3 3 2 5" xfId="9373"/>
    <cellStyle name="20% - akcent 6 3 3 2 5 2" xfId="9374"/>
    <cellStyle name="20% - akcent 6 3 3 2 5 2 2" xfId="9375"/>
    <cellStyle name="20% - akcent 6 3 3 2 5 2 2 2" xfId="24286"/>
    <cellStyle name="20% - akcent 6 3 3 2 5 2 3" xfId="9376"/>
    <cellStyle name="20% - akcent 6 3 3 2 5 2 3 2" xfId="24287"/>
    <cellStyle name="20% - akcent 6 3 3 2 5 2 4" xfId="24285"/>
    <cellStyle name="20% - akcent 6 3 3 2 5 3" xfId="9377"/>
    <cellStyle name="20% - akcent 6 3 3 2 5 3 2" xfId="24288"/>
    <cellStyle name="20% - akcent 6 3 3 2 5 4" xfId="9378"/>
    <cellStyle name="20% - akcent 6 3 3 2 5 4 2" xfId="24289"/>
    <cellStyle name="20% - akcent 6 3 3 2 5 5" xfId="24284"/>
    <cellStyle name="20% - akcent 6 3 3 2 6" xfId="9379"/>
    <cellStyle name="20% - akcent 6 3 3 2 6 2" xfId="9380"/>
    <cellStyle name="20% - akcent 6 3 3 2 6 2 2" xfId="9381"/>
    <cellStyle name="20% - akcent 6 3 3 2 6 2 2 2" xfId="24292"/>
    <cellStyle name="20% - akcent 6 3 3 2 6 2 3" xfId="9382"/>
    <cellStyle name="20% - akcent 6 3 3 2 6 2 3 2" xfId="24293"/>
    <cellStyle name="20% - akcent 6 3 3 2 6 2 4" xfId="24291"/>
    <cellStyle name="20% - akcent 6 3 3 2 6 3" xfId="9383"/>
    <cellStyle name="20% - akcent 6 3 3 2 6 3 2" xfId="24294"/>
    <cellStyle name="20% - akcent 6 3 3 2 6 4" xfId="9384"/>
    <cellStyle name="20% - akcent 6 3 3 2 6 4 2" xfId="24295"/>
    <cellStyle name="20% - akcent 6 3 3 2 6 5" xfId="24290"/>
    <cellStyle name="20% - akcent 6 3 3 2 7" xfId="9385"/>
    <cellStyle name="20% - akcent 6 3 3 2 7 2" xfId="9386"/>
    <cellStyle name="20% - akcent 6 3 3 2 7 2 2" xfId="9387"/>
    <cellStyle name="20% - akcent 6 3 3 2 7 2 2 2" xfId="24298"/>
    <cellStyle name="20% - akcent 6 3 3 2 7 2 3" xfId="9388"/>
    <cellStyle name="20% - akcent 6 3 3 2 7 2 3 2" xfId="24299"/>
    <cellStyle name="20% - akcent 6 3 3 2 7 2 4" xfId="24297"/>
    <cellStyle name="20% - akcent 6 3 3 2 7 3" xfId="9389"/>
    <cellStyle name="20% - akcent 6 3 3 2 7 3 2" xfId="24300"/>
    <cellStyle name="20% - akcent 6 3 3 2 7 4" xfId="9390"/>
    <cellStyle name="20% - akcent 6 3 3 2 7 4 2" xfId="24301"/>
    <cellStyle name="20% - akcent 6 3 3 2 7 5" xfId="24296"/>
    <cellStyle name="20% - akcent 6 3 3 2 8" xfId="9391"/>
    <cellStyle name="20% - akcent 6 3 3 2 8 2" xfId="9392"/>
    <cellStyle name="20% - akcent 6 3 3 2 8 2 2" xfId="24303"/>
    <cellStyle name="20% - akcent 6 3 3 2 8 3" xfId="9393"/>
    <cellStyle name="20% - akcent 6 3 3 2 8 3 2" xfId="24304"/>
    <cellStyle name="20% - akcent 6 3 3 2 8 4" xfId="24302"/>
    <cellStyle name="20% - akcent 6 3 3 2 9" xfId="9394"/>
    <cellStyle name="20% - akcent 6 3 3 2 9 2" xfId="24305"/>
    <cellStyle name="20% - akcent 6 3 3 3" xfId="9395"/>
    <cellStyle name="20% - akcent 6 3 3 3 2" xfId="9396"/>
    <cellStyle name="20% - akcent 6 3 3 3 2 2" xfId="9397"/>
    <cellStyle name="20% - akcent 6 3 3 3 2 2 2" xfId="9398"/>
    <cellStyle name="20% - akcent 6 3 3 3 2 2 2 2" xfId="24309"/>
    <cellStyle name="20% - akcent 6 3 3 3 2 2 3" xfId="9399"/>
    <cellStyle name="20% - akcent 6 3 3 3 2 2 3 2" xfId="24310"/>
    <cellStyle name="20% - akcent 6 3 3 3 2 2 4" xfId="24308"/>
    <cellStyle name="20% - akcent 6 3 3 3 2 3" xfId="9400"/>
    <cellStyle name="20% - akcent 6 3 3 3 2 3 2" xfId="24311"/>
    <cellStyle name="20% - akcent 6 3 3 3 2 4" xfId="9401"/>
    <cellStyle name="20% - akcent 6 3 3 3 2 4 2" xfId="24312"/>
    <cellStyle name="20% - akcent 6 3 3 3 2 5" xfId="24307"/>
    <cellStyle name="20% - akcent 6 3 3 3 3" xfId="9402"/>
    <cellStyle name="20% - akcent 6 3 3 3 3 2" xfId="9403"/>
    <cellStyle name="20% - akcent 6 3 3 3 3 2 2" xfId="9404"/>
    <cellStyle name="20% - akcent 6 3 3 3 3 2 2 2" xfId="24315"/>
    <cellStyle name="20% - akcent 6 3 3 3 3 2 3" xfId="9405"/>
    <cellStyle name="20% - akcent 6 3 3 3 3 2 3 2" xfId="24316"/>
    <cellStyle name="20% - akcent 6 3 3 3 3 2 4" xfId="24314"/>
    <cellStyle name="20% - akcent 6 3 3 3 3 3" xfId="9406"/>
    <cellStyle name="20% - akcent 6 3 3 3 3 3 2" xfId="24317"/>
    <cellStyle name="20% - akcent 6 3 3 3 3 4" xfId="9407"/>
    <cellStyle name="20% - akcent 6 3 3 3 3 4 2" xfId="24318"/>
    <cellStyle name="20% - akcent 6 3 3 3 3 5" xfId="24313"/>
    <cellStyle name="20% - akcent 6 3 3 3 4" xfId="9408"/>
    <cellStyle name="20% - akcent 6 3 3 3 4 2" xfId="9409"/>
    <cellStyle name="20% - akcent 6 3 3 3 4 2 2" xfId="9410"/>
    <cellStyle name="20% - akcent 6 3 3 3 4 2 2 2" xfId="24321"/>
    <cellStyle name="20% - akcent 6 3 3 3 4 2 3" xfId="9411"/>
    <cellStyle name="20% - akcent 6 3 3 3 4 2 3 2" xfId="24322"/>
    <cellStyle name="20% - akcent 6 3 3 3 4 2 4" xfId="24320"/>
    <cellStyle name="20% - akcent 6 3 3 3 4 3" xfId="9412"/>
    <cellStyle name="20% - akcent 6 3 3 3 4 3 2" xfId="24323"/>
    <cellStyle name="20% - akcent 6 3 3 3 4 4" xfId="9413"/>
    <cellStyle name="20% - akcent 6 3 3 3 4 4 2" xfId="24324"/>
    <cellStyle name="20% - akcent 6 3 3 3 4 5" xfId="24319"/>
    <cellStyle name="20% - akcent 6 3 3 3 5" xfId="9414"/>
    <cellStyle name="20% - akcent 6 3 3 3 5 2" xfId="9415"/>
    <cellStyle name="20% - akcent 6 3 3 3 5 2 2" xfId="24326"/>
    <cellStyle name="20% - akcent 6 3 3 3 5 3" xfId="9416"/>
    <cellStyle name="20% - akcent 6 3 3 3 5 3 2" xfId="24327"/>
    <cellStyle name="20% - akcent 6 3 3 3 5 4" xfId="24325"/>
    <cellStyle name="20% - akcent 6 3 3 3 6" xfId="9417"/>
    <cellStyle name="20% - akcent 6 3 3 3 6 2" xfId="24328"/>
    <cellStyle name="20% - akcent 6 3 3 3 7" xfId="9418"/>
    <cellStyle name="20% - akcent 6 3 3 3 7 2" xfId="24329"/>
    <cellStyle name="20% - akcent 6 3 3 3 8" xfId="24306"/>
    <cellStyle name="20% - akcent 6 3 3 4" xfId="9419"/>
    <cellStyle name="20% - akcent 6 3 3 4 2" xfId="9420"/>
    <cellStyle name="20% - akcent 6 3 3 4 2 2" xfId="9421"/>
    <cellStyle name="20% - akcent 6 3 3 4 2 2 2" xfId="9422"/>
    <cellStyle name="20% - akcent 6 3 3 4 2 2 2 2" xfId="24333"/>
    <cellStyle name="20% - akcent 6 3 3 4 2 2 3" xfId="9423"/>
    <cellStyle name="20% - akcent 6 3 3 4 2 2 3 2" xfId="24334"/>
    <cellStyle name="20% - akcent 6 3 3 4 2 2 4" xfId="24332"/>
    <cellStyle name="20% - akcent 6 3 3 4 2 3" xfId="9424"/>
    <cellStyle name="20% - akcent 6 3 3 4 2 3 2" xfId="24335"/>
    <cellStyle name="20% - akcent 6 3 3 4 2 4" xfId="9425"/>
    <cellStyle name="20% - akcent 6 3 3 4 2 4 2" xfId="24336"/>
    <cellStyle name="20% - akcent 6 3 3 4 2 5" xfId="24331"/>
    <cellStyle name="20% - akcent 6 3 3 4 3" xfId="9426"/>
    <cellStyle name="20% - akcent 6 3 3 4 3 2" xfId="9427"/>
    <cellStyle name="20% - akcent 6 3 3 4 3 2 2" xfId="9428"/>
    <cellStyle name="20% - akcent 6 3 3 4 3 2 2 2" xfId="24339"/>
    <cellStyle name="20% - akcent 6 3 3 4 3 2 3" xfId="9429"/>
    <cellStyle name="20% - akcent 6 3 3 4 3 2 3 2" xfId="24340"/>
    <cellStyle name="20% - akcent 6 3 3 4 3 2 4" xfId="24338"/>
    <cellStyle name="20% - akcent 6 3 3 4 3 3" xfId="9430"/>
    <cellStyle name="20% - akcent 6 3 3 4 3 3 2" xfId="24341"/>
    <cellStyle name="20% - akcent 6 3 3 4 3 4" xfId="9431"/>
    <cellStyle name="20% - akcent 6 3 3 4 3 4 2" xfId="24342"/>
    <cellStyle name="20% - akcent 6 3 3 4 3 5" xfId="24337"/>
    <cellStyle name="20% - akcent 6 3 3 4 4" xfId="9432"/>
    <cellStyle name="20% - akcent 6 3 3 4 4 2" xfId="9433"/>
    <cellStyle name="20% - akcent 6 3 3 4 4 2 2" xfId="9434"/>
    <cellStyle name="20% - akcent 6 3 3 4 4 2 2 2" xfId="24345"/>
    <cellStyle name="20% - akcent 6 3 3 4 4 2 3" xfId="9435"/>
    <cellStyle name="20% - akcent 6 3 3 4 4 2 3 2" xfId="24346"/>
    <cellStyle name="20% - akcent 6 3 3 4 4 2 4" xfId="24344"/>
    <cellStyle name="20% - akcent 6 3 3 4 4 3" xfId="9436"/>
    <cellStyle name="20% - akcent 6 3 3 4 4 3 2" xfId="24347"/>
    <cellStyle name="20% - akcent 6 3 3 4 4 4" xfId="9437"/>
    <cellStyle name="20% - akcent 6 3 3 4 4 4 2" xfId="24348"/>
    <cellStyle name="20% - akcent 6 3 3 4 4 5" xfId="24343"/>
    <cellStyle name="20% - akcent 6 3 3 4 5" xfId="9438"/>
    <cellStyle name="20% - akcent 6 3 3 4 5 2" xfId="9439"/>
    <cellStyle name="20% - akcent 6 3 3 4 5 2 2" xfId="24350"/>
    <cellStyle name="20% - akcent 6 3 3 4 5 3" xfId="9440"/>
    <cellStyle name="20% - akcent 6 3 3 4 5 3 2" xfId="24351"/>
    <cellStyle name="20% - akcent 6 3 3 4 5 4" xfId="24349"/>
    <cellStyle name="20% - akcent 6 3 3 4 6" xfId="9441"/>
    <cellStyle name="20% - akcent 6 3 3 4 6 2" xfId="24352"/>
    <cellStyle name="20% - akcent 6 3 3 4 7" xfId="9442"/>
    <cellStyle name="20% - akcent 6 3 3 4 7 2" xfId="24353"/>
    <cellStyle name="20% - akcent 6 3 3 4 8" xfId="24330"/>
    <cellStyle name="20% - akcent 6 3 3 5" xfId="9443"/>
    <cellStyle name="20% - akcent 6 3 3 5 2" xfId="9444"/>
    <cellStyle name="20% - akcent 6 3 3 5 2 2" xfId="9445"/>
    <cellStyle name="20% - akcent 6 3 3 5 2 2 2" xfId="9446"/>
    <cellStyle name="20% - akcent 6 3 3 5 2 2 2 2" xfId="24357"/>
    <cellStyle name="20% - akcent 6 3 3 5 2 2 3" xfId="9447"/>
    <cellStyle name="20% - akcent 6 3 3 5 2 2 3 2" xfId="24358"/>
    <cellStyle name="20% - akcent 6 3 3 5 2 2 4" xfId="24356"/>
    <cellStyle name="20% - akcent 6 3 3 5 2 3" xfId="9448"/>
    <cellStyle name="20% - akcent 6 3 3 5 2 3 2" xfId="24359"/>
    <cellStyle name="20% - akcent 6 3 3 5 2 4" xfId="9449"/>
    <cellStyle name="20% - akcent 6 3 3 5 2 4 2" xfId="24360"/>
    <cellStyle name="20% - akcent 6 3 3 5 2 5" xfId="24355"/>
    <cellStyle name="20% - akcent 6 3 3 5 3" xfId="9450"/>
    <cellStyle name="20% - akcent 6 3 3 5 3 2" xfId="9451"/>
    <cellStyle name="20% - akcent 6 3 3 5 3 2 2" xfId="24362"/>
    <cellStyle name="20% - akcent 6 3 3 5 3 3" xfId="9452"/>
    <cellStyle name="20% - akcent 6 3 3 5 3 3 2" xfId="24363"/>
    <cellStyle name="20% - akcent 6 3 3 5 3 4" xfId="24361"/>
    <cellStyle name="20% - akcent 6 3 3 5 4" xfId="9453"/>
    <cellStyle name="20% - akcent 6 3 3 5 4 2" xfId="24364"/>
    <cellStyle name="20% - akcent 6 3 3 5 5" xfId="9454"/>
    <cellStyle name="20% - akcent 6 3 3 5 5 2" xfId="24365"/>
    <cellStyle name="20% - akcent 6 3 3 5 6" xfId="24354"/>
    <cellStyle name="20% - akcent 6 3 3 6" xfId="9455"/>
    <cellStyle name="20% - akcent 6 3 3 6 2" xfId="9456"/>
    <cellStyle name="20% - akcent 6 3 3 6 2 2" xfId="9457"/>
    <cellStyle name="20% - akcent 6 3 3 6 2 2 2" xfId="24368"/>
    <cellStyle name="20% - akcent 6 3 3 6 2 3" xfId="9458"/>
    <cellStyle name="20% - akcent 6 3 3 6 2 3 2" xfId="24369"/>
    <cellStyle name="20% - akcent 6 3 3 6 2 4" xfId="24367"/>
    <cellStyle name="20% - akcent 6 3 3 6 3" xfId="9459"/>
    <cellStyle name="20% - akcent 6 3 3 6 3 2" xfId="24370"/>
    <cellStyle name="20% - akcent 6 3 3 6 4" xfId="9460"/>
    <cellStyle name="20% - akcent 6 3 3 6 4 2" xfId="24371"/>
    <cellStyle name="20% - akcent 6 3 3 6 5" xfId="24366"/>
    <cellStyle name="20% - akcent 6 3 3 7" xfId="9461"/>
    <cellStyle name="20% - akcent 6 3 3 7 2" xfId="9462"/>
    <cellStyle name="20% - akcent 6 3 3 7 2 2" xfId="9463"/>
    <cellStyle name="20% - akcent 6 3 3 7 2 2 2" xfId="24374"/>
    <cellStyle name="20% - akcent 6 3 3 7 2 3" xfId="9464"/>
    <cellStyle name="20% - akcent 6 3 3 7 2 3 2" xfId="24375"/>
    <cellStyle name="20% - akcent 6 3 3 7 2 4" xfId="24373"/>
    <cellStyle name="20% - akcent 6 3 3 7 3" xfId="9465"/>
    <cellStyle name="20% - akcent 6 3 3 7 3 2" xfId="24376"/>
    <cellStyle name="20% - akcent 6 3 3 7 4" xfId="9466"/>
    <cellStyle name="20% - akcent 6 3 3 7 4 2" xfId="24377"/>
    <cellStyle name="20% - akcent 6 3 3 7 5" xfId="24372"/>
    <cellStyle name="20% - akcent 6 3 3 8" xfId="9467"/>
    <cellStyle name="20% - akcent 6 3 3 8 2" xfId="9468"/>
    <cellStyle name="20% - akcent 6 3 3 8 2 2" xfId="9469"/>
    <cellStyle name="20% - akcent 6 3 3 8 2 2 2" xfId="24380"/>
    <cellStyle name="20% - akcent 6 3 3 8 2 3" xfId="9470"/>
    <cellStyle name="20% - akcent 6 3 3 8 2 3 2" xfId="24381"/>
    <cellStyle name="20% - akcent 6 3 3 8 2 4" xfId="24379"/>
    <cellStyle name="20% - akcent 6 3 3 8 3" xfId="9471"/>
    <cellStyle name="20% - akcent 6 3 3 8 3 2" xfId="24382"/>
    <cellStyle name="20% - akcent 6 3 3 8 4" xfId="9472"/>
    <cellStyle name="20% - akcent 6 3 3 8 4 2" xfId="24383"/>
    <cellStyle name="20% - akcent 6 3 3 8 5" xfId="24378"/>
    <cellStyle name="20% - akcent 6 3 3 9" xfId="9473"/>
    <cellStyle name="20% - akcent 6 3 3 9 2" xfId="9474"/>
    <cellStyle name="20% - akcent 6 3 3 9 2 2" xfId="24385"/>
    <cellStyle name="20% - akcent 6 3 3 9 3" xfId="9475"/>
    <cellStyle name="20% - akcent 6 3 3 9 3 2" xfId="24386"/>
    <cellStyle name="20% - akcent 6 3 3 9 4" xfId="24384"/>
    <cellStyle name="20% - akcent 6 3 4" xfId="9476"/>
    <cellStyle name="20% - akcent 6 3 4 10" xfId="9477"/>
    <cellStyle name="20% - akcent 6 3 4 10 2" xfId="24388"/>
    <cellStyle name="20% - akcent 6 3 4 11" xfId="24387"/>
    <cellStyle name="20% - akcent 6 3 4 2" xfId="9478"/>
    <cellStyle name="20% - akcent 6 3 4 2 2" xfId="9479"/>
    <cellStyle name="20% - akcent 6 3 4 2 2 2" xfId="9480"/>
    <cellStyle name="20% - akcent 6 3 4 2 2 2 2" xfId="9481"/>
    <cellStyle name="20% - akcent 6 3 4 2 2 2 2 2" xfId="24392"/>
    <cellStyle name="20% - akcent 6 3 4 2 2 2 3" xfId="9482"/>
    <cellStyle name="20% - akcent 6 3 4 2 2 2 3 2" xfId="24393"/>
    <cellStyle name="20% - akcent 6 3 4 2 2 2 4" xfId="24391"/>
    <cellStyle name="20% - akcent 6 3 4 2 2 3" xfId="9483"/>
    <cellStyle name="20% - akcent 6 3 4 2 2 3 2" xfId="24394"/>
    <cellStyle name="20% - akcent 6 3 4 2 2 4" xfId="9484"/>
    <cellStyle name="20% - akcent 6 3 4 2 2 4 2" xfId="24395"/>
    <cellStyle name="20% - akcent 6 3 4 2 2 5" xfId="24390"/>
    <cellStyle name="20% - akcent 6 3 4 2 3" xfId="9485"/>
    <cellStyle name="20% - akcent 6 3 4 2 3 2" xfId="9486"/>
    <cellStyle name="20% - akcent 6 3 4 2 3 2 2" xfId="9487"/>
    <cellStyle name="20% - akcent 6 3 4 2 3 2 2 2" xfId="24398"/>
    <cellStyle name="20% - akcent 6 3 4 2 3 2 3" xfId="9488"/>
    <cellStyle name="20% - akcent 6 3 4 2 3 2 3 2" xfId="24399"/>
    <cellStyle name="20% - akcent 6 3 4 2 3 2 4" xfId="24397"/>
    <cellStyle name="20% - akcent 6 3 4 2 3 3" xfId="9489"/>
    <cellStyle name="20% - akcent 6 3 4 2 3 3 2" xfId="24400"/>
    <cellStyle name="20% - akcent 6 3 4 2 3 4" xfId="9490"/>
    <cellStyle name="20% - akcent 6 3 4 2 3 4 2" xfId="24401"/>
    <cellStyle name="20% - akcent 6 3 4 2 3 5" xfId="24396"/>
    <cellStyle name="20% - akcent 6 3 4 2 4" xfId="9491"/>
    <cellStyle name="20% - akcent 6 3 4 2 4 2" xfId="9492"/>
    <cellStyle name="20% - akcent 6 3 4 2 4 2 2" xfId="9493"/>
    <cellStyle name="20% - akcent 6 3 4 2 4 2 2 2" xfId="24404"/>
    <cellStyle name="20% - akcent 6 3 4 2 4 2 3" xfId="9494"/>
    <cellStyle name="20% - akcent 6 3 4 2 4 2 3 2" xfId="24405"/>
    <cellStyle name="20% - akcent 6 3 4 2 4 2 4" xfId="24403"/>
    <cellStyle name="20% - akcent 6 3 4 2 4 3" xfId="9495"/>
    <cellStyle name="20% - akcent 6 3 4 2 4 3 2" xfId="24406"/>
    <cellStyle name="20% - akcent 6 3 4 2 4 4" xfId="9496"/>
    <cellStyle name="20% - akcent 6 3 4 2 4 4 2" xfId="24407"/>
    <cellStyle name="20% - akcent 6 3 4 2 4 5" xfId="24402"/>
    <cellStyle name="20% - akcent 6 3 4 2 5" xfId="9497"/>
    <cellStyle name="20% - akcent 6 3 4 2 5 2" xfId="9498"/>
    <cellStyle name="20% - akcent 6 3 4 2 5 2 2" xfId="24409"/>
    <cellStyle name="20% - akcent 6 3 4 2 5 3" xfId="9499"/>
    <cellStyle name="20% - akcent 6 3 4 2 5 3 2" xfId="24410"/>
    <cellStyle name="20% - akcent 6 3 4 2 5 4" xfId="24408"/>
    <cellStyle name="20% - akcent 6 3 4 2 6" xfId="9500"/>
    <cellStyle name="20% - akcent 6 3 4 2 6 2" xfId="24411"/>
    <cellStyle name="20% - akcent 6 3 4 2 7" xfId="9501"/>
    <cellStyle name="20% - akcent 6 3 4 2 7 2" xfId="24412"/>
    <cellStyle name="20% - akcent 6 3 4 2 8" xfId="24389"/>
    <cellStyle name="20% - akcent 6 3 4 3" xfId="9502"/>
    <cellStyle name="20% - akcent 6 3 4 3 2" xfId="9503"/>
    <cellStyle name="20% - akcent 6 3 4 3 2 2" xfId="9504"/>
    <cellStyle name="20% - akcent 6 3 4 3 2 2 2" xfId="9505"/>
    <cellStyle name="20% - akcent 6 3 4 3 2 2 2 2" xfId="24416"/>
    <cellStyle name="20% - akcent 6 3 4 3 2 2 3" xfId="9506"/>
    <cellStyle name="20% - akcent 6 3 4 3 2 2 3 2" xfId="24417"/>
    <cellStyle name="20% - akcent 6 3 4 3 2 2 4" xfId="24415"/>
    <cellStyle name="20% - akcent 6 3 4 3 2 3" xfId="9507"/>
    <cellStyle name="20% - akcent 6 3 4 3 2 3 2" xfId="24418"/>
    <cellStyle name="20% - akcent 6 3 4 3 2 4" xfId="9508"/>
    <cellStyle name="20% - akcent 6 3 4 3 2 4 2" xfId="24419"/>
    <cellStyle name="20% - akcent 6 3 4 3 2 5" xfId="24414"/>
    <cellStyle name="20% - akcent 6 3 4 3 3" xfId="9509"/>
    <cellStyle name="20% - akcent 6 3 4 3 3 2" xfId="9510"/>
    <cellStyle name="20% - akcent 6 3 4 3 3 2 2" xfId="9511"/>
    <cellStyle name="20% - akcent 6 3 4 3 3 2 2 2" xfId="24422"/>
    <cellStyle name="20% - akcent 6 3 4 3 3 2 3" xfId="9512"/>
    <cellStyle name="20% - akcent 6 3 4 3 3 2 3 2" xfId="24423"/>
    <cellStyle name="20% - akcent 6 3 4 3 3 2 4" xfId="24421"/>
    <cellStyle name="20% - akcent 6 3 4 3 3 3" xfId="9513"/>
    <cellStyle name="20% - akcent 6 3 4 3 3 3 2" xfId="24424"/>
    <cellStyle name="20% - akcent 6 3 4 3 3 4" xfId="9514"/>
    <cellStyle name="20% - akcent 6 3 4 3 3 4 2" xfId="24425"/>
    <cellStyle name="20% - akcent 6 3 4 3 3 5" xfId="24420"/>
    <cellStyle name="20% - akcent 6 3 4 3 4" xfId="9515"/>
    <cellStyle name="20% - akcent 6 3 4 3 4 2" xfId="9516"/>
    <cellStyle name="20% - akcent 6 3 4 3 4 2 2" xfId="9517"/>
    <cellStyle name="20% - akcent 6 3 4 3 4 2 2 2" xfId="24428"/>
    <cellStyle name="20% - akcent 6 3 4 3 4 2 3" xfId="9518"/>
    <cellStyle name="20% - akcent 6 3 4 3 4 2 3 2" xfId="24429"/>
    <cellStyle name="20% - akcent 6 3 4 3 4 2 4" xfId="24427"/>
    <cellStyle name="20% - akcent 6 3 4 3 4 3" xfId="9519"/>
    <cellStyle name="20% - akcent 6 3 4 3 4 3 2" xfId="24430"/>
    <cellStyle name="20% - akcent 6 3 4 3 4 4" xfId="9520"/>
    <cellStyle name="20% - akcent 6 3 4 3 4 4 2" xfId="24431"/>
    <cellStyle name="20% - akcent 6 3 4 3 4 5" xfId="24426"/>
    <cellStyle name="20% - akcent 6 3 4 3 5" xfId="9521"/>
    <cellStyle name="20% - akcent 6 3 4 3 5 2" xfId="9522"/>
    <cellStyle name="20% - akcent 6 3 4 3 5 2 2" xfId="24433"/>
    <cellStyle name="20% - akcent 6 3 4 3 5 3" xfId="9523"/>
    <cellStyle name="20% - akcent 6 3 4 3 5 3 2" xfId="24434"/>
    <cellStyle name="20% - akcent 6 3 4 3 5 4" xfId="24432"/>
    <cellStyle name="20% - akcent 6 3 4 3 6" xfId="9524"/>
    <cellStyle name="20% - akcent 6 3 4 3 6 2" xfId="24435"/>
    <cellStyle name="20% - akcent 6 3 4 3 7" xfId="9525"/>
    <cellStyle name="20% - akcent 6 3 4 3 7 2" xfId="24436"/>
    <cellStyle name="20% - akcent 6 3 4 3 8" xfId="24413"/>
    <cellStyle name="20% - akcent 6 3 4 4" xfId="9526"/>
    <cellStyle name="20% - akcent 6 3 4 4 2" xfId="9527"/>
    <cellStyle name="20% - akcent 6 3 4 4 2 2" xfId="9528"/>
    <cellStyle name="20% - akcent 6 3 4 4 2 2 2" xfId="9529"/>
    <cellStyle name="20% - akcent 6 3 4 4 2 2 2 2" xfId="24440"/>
    <cellStyle name="20% - akcent 6 3 4 4 2 2 3" xfId="9530"/>
    <cellStyle name="20% - akcent 6 3 4 4 2 2 3 2" xfId="24441"/>
    <cellStyle name="20% - akcent 6 3 4 4 2 2 4" xfId="24439"/>
    <cellStyle name="20% - akcent 6 3 4 4 2 3" xfId="9531"/>
    <cellStyle name="20% - akcent 6 3 4 4 2 3 2" xfId="24442"/>
    <cellStyle name="20% - akcent 6 3 4 4 2 4" xfId="9532"/>
    <cellStyle name="20% - akcent 6 3 4 4 2 4 2" xfId="24443"/>
    <cellStyle name="20% - akcent 6 3 4 4 2 5" xfId="24438"/>
    <cellStyle name="20% - akcent 6 3 4 4 3" xfId="9533"/>
    <cellStyle name="20% - akcent 6 3 4 4 3 2" xfId="9534"/>
    <cellStyle name="20% - akcent 6 3 4 4 3 2 2" xfId="24445"/>
    <cellStyle name="20% - akcent 6 3 4 4 3 3" xfId="9535"/>
    <cellStyle name="20% - akcent 6 3 4 4 3 3 2" xfId="24446"/>
    <cellStyle name="20% - akcent 6 3 4 4 3 4" xfId="24444"/>
    <cellStyle name="20% - akcent 6 3 4 4 4" xfId="9536"/>
    <cellStyle name="20% - akcent 6 3 4 4 4 2" xfId="24447"/>
    <cellStyle name="20% - akcent 6 3 4 4 5" xfId="9537"/>
    <cellStyle name="20% - akcent 6 3 4 4 5 2" xfId="24448"/>
    <cellStyle name="20% - akcent 6 3 4 4 6" xfId="24437"/>
    <cellStyle name="20% - akcent 6 3 4 5" xfId="9538"/>
    <cellStyle name="20% - akcent 6 3 4 5 2" xfId="9539"/>
    <cellStyle name="20% - akcent 6 3 4 5 2 2" xfId="9540"/>
    <cellStyle name="20% - akcent 6 3 4 5 2 2 2" xfId="24451"/>
    <cellStyle name="20% - akcent 6 3 4 5 2 3" xfId="9541"/>
    <cellStyle name="20% - akcent 6 3 4 5 2 3 2" xfId="24452"/>
    <cellStyle name="20% - akcent 6 3 4 5 2 4" xfId="24450"/>
    <cellStyle name="20% - akcent 6 3 4 5 3" xfId="9542"/>
    <cellStyle name="20% - akcent 6 3 4 5 3 2" xfId="24453"/>
    <cellStyle name="20% - akcent 6 3 4 5 4" xfId="9543"/>
    <cellStyle name="20% - akcent 6 3 4 5 4 2" xfId="24454"/>
    <cellStyle name="20% - akcent 6 3 4 5 5" xfId="24449"/>
    <cellStyle name="20% - akcent 6 3 4 6" xfId="9544"/>
    <cellStyle name="20% - akcent 6 3 4 6 2" xfId="9545"/>
    <cellStyle name="20% - akcent 6 3 4 6 2 2" xfId="9546"/>
    <cellStyle name="20% - akcent 6 3 4 6 2 2 2" xfId="24457"/>
    <cellStyle name="20% - akcent 6 3 4 6 2 3" xfId="9547"/>
    <cellStyle name="20% - akcent 6 3 4 6 2 3 2" xfId="24458"/>
    <cellStyle name="20% - akcent 6 3 4 6 2 4" xfId="24456"/>
    <cellStyle name="20% - akcent 6 3 4 6 3" xfId="9548"/>
    <cellStyle name="20% - akcent 6 3 4 6 3 2" xfId="24459"/>
    <cellStyle name="20% - akcent 6 3 4 6 4" xfId="9549"/>
    <cellStyle name="20% - akcent 6 3 4 6 4 2" xfId="24460"/>
    <cellStyle name="20% - akcent 6 3 4 6 5" xfId="24455"/>
    <cellStyle name="20% - akcent 6 3 4 7" xfId="9550"/>
    <cellStyle name="20% - akcent 6 3 4 7 2" xfId="9551"/>
    <cellStyle name="20% - akcent 6 3 4 7 2 2" xfId="9552"/>
    <cellStyle name="20% - akcent 6 3 4 7 2 2 2" xfId="24463"/>
    <cellStyle name="20% - akcent 6 3 4 7 2 3" xfId="9553"/>
    <cellStyle name="20% - akcent 6 3 4 7 2 3 2" xfId="24464"/>
    <cellStyle name="20% - akcent 6 3 4 7 2 4" xfId="24462"/>
    <cellStyle name="20% - akcent 6 3 4 7 3" xfId="9554"/>
    <cellStyle name="20% - akcent 6 3 4 7 3 2" xfId="24465"/>
    <cellStyle name="20% - akcent 6 3 4 7 4" xfId="9555"/>
    <cellStyle name="20% - akcent 6 3 4 7 4 2" xfId="24466"/>
    <cellStyle name="20% - akcent 6 3 4 7 5" xfId="24461"/>
    <cellStyle name="20% - akcent 6 3 4 8" xfId="9556"/>
    <cellStyle name="20% - akcent 6 3 4 8 2" xfId="9557"/>
    <cellStyle name="20% - akcent 6 3 4 8 2 2" xfId="24468"/>
    <cellStyle name="20% - akcent 6 3 4 8 3" xfId="9558"/>
    <cellStyle name="20% - akcent 6 3 4 8 3 2" xfId="24469"/>
    <cellStyle name="20% - akcent 6 3 4 8 4" xfId="24467"/>
    <cellStyle name="20% - akcent 6 3 4 9" xfId="9559"/>
    <cellStyle name="20% - akcent 6 3 4 9 2" xfId="24470"/>
    <cellStyle name="20% - akcent 6 3 5" xfId="9560"/>
    <cellStyle name="20% - akcent 6 3 5 10" xfId="24471"/>
    <cellStyle name="20% - akcent 6 3 5 2" xfId="9561"/>
    <cellStyle name="20% - akcent 6 3 5 2 2" xfId="9562"/>
    <cellStyle name="20% - akcent 6 3 5 2 2 2" xfId="9563"/>
    <cellStyle name="20% - akcent 6 3 5 2 2 2 2" xfId="9564"/>
    <cellStyle name="20% - akcent 6 3 5 2 2 2 2 2" xfId="24475"/>
    <cellStyle name="20% - akcent 6 3 5 2 2 2 3" xfId="9565"/>
    <cellStyle name="20% - akcent 6 3 5 2 2 2 3 2" xfId="24476"/>
    <cellStyle name="20% - akcent 6 3 5 2 2 2 4" xfId="24474"/>
    <cellStyle name="20% - akcent 6 3 5 2 2 3" xfId="9566"/>
    <cellStyle name="20% - akcent 6 3 5 2 2 3 2" xfId="24477"/>
    <cellStyle name="20% - akcent 6 3 5 2 2 4" xfId="9567"/>
    <cellStyle name="20% - akcent 6 3 5 2 2 4 2" xfId="24478"/>
    <cellStyle name="20% - akcent 6 3 5 2 2 5" xfId="24473"/>
    <cellStyle name="20% - akcent 6 3 5 2 3" xfId="9568"/>
    <cellStyle name="20% - akcent 6 3 5 2 3 2" xfId="9569"/>
    <cellStyle name="20% - akcent 6 3 5 2 3 2 2" xfId="9570"/>
    <cellStyle name="20% - akcent 6 3 5 2 3 2 2 2" xfId="24481"/>
    <cellStyle name="20% - akcent 6 3 5 2 3 2 3" xfId="9571"/>
    <cellStyle name="20% - akcent 6 3 5 2 3 2 3 2" xfId="24482"/>
    <cellStyle name="20% - akcent 6 3 5 2 3 2 4" xfId="24480"/>
    <cellStyle name="20% - akcent 6 3 5 2 3 3" xfId="9572"/>
    <cellStyle name="20% - akcent 6 3 5 2 3 3 2" xfId="24483"/>
    <cellStyle name="20% - akcent 6 3 5 2 3 4" xfId="9573"/>
    <cellStyle name="20% - akcent 6 3 5 2 3 4 2" xfId="24484"/>
    <cellStyle name="20% - akcent 6 3 5 2 3 5" xfId="24479"/>
    <cellStyle name="20% - akcent 6 3 5 2 4" xfId="9574"/>
    <cellStyle name="20% - akcent 6 3 5 2 4 2" xfId="9575"/>
    <cellStyle name="20% - akcent 6 3 5 2 4 2 2" xfId="9576"/>
    <cellStyle name="20% - akcent 6 3 5 2 4 2 2 2" xfId="24487"/>
    <cellStyle name="20% - akcent 6 3 5 2 4 2 3" xfId="9577"/>
    <cellStyle name="20% - akcent 6 3 5 2 4 2 3 2" xfId="24488"/>
    <cellStyle name="20% - akcent 6 3 5 2 4 2 4" xfId="24486"/>
    <cellStyle name="20% - akcent 6 3 5 2 4 3" xfId="9578"/>
    <cellStyle name="20% - akcent 6 3 5 2 4 3 2" xfId="24489"/>
    <cellStyle name="20% - akcent 6 3 5 2 4 4" xfId="9579"/>
    <cellStyle name="20% - akcent 6 3 5 2 4 4 2" xfId="24490"/>
    <cellStyle name="20% - akcent 6 3 5 2 4 5" xfId="24485"/>
    <cellStyle name="20% - akcent 6 3 5 2 5" xfId="9580"/>
    <cellStyle name="20% - akcent 6 3 5 2 5 2" xfId="9581"/>
    <cellStyle name="20% - akcent 6 3 5 2 5 2 2" xfId="24492"/>
    <cellStyle name="20% - akcent 6 3 5 2 5 3" xfId="9582"/>
    <cellStyle name="20% - akcent 6 3 5 2 5 3 2" xfId="24493"/>
    <cellStyle name="20% - akcent 6 3 5 2 5 4" xfId="24491"/>
    <cellStyle name="20% - akcent 6 3 5 2 6" xfId="9583"/>
    <cellStyle name="20% - akcent 6 3 5 2 6 2" xfId="24494"/>
    <cellStyle name="20% - akcent 6 3 5 2 7" xfId="9584"/>
    <cellStyle name="20% - akcent 6 3 5 2 7 2" xfId="24495"/>
    <cellStyle name="20% - akcent 6 3 5 2 8" xfId="24472"/>
    <cellStyle name="20% - akcent 6 3 5 3" xfId="9585"/>
    <cellStyle name="20% - akcent 6 3 5 3 2" xfId="9586"/>
    <cellStyle name="20% - akcent 6 3 5 3 2 2" xfId="9587"/>
    <cellStyle name="20% - akcent 6 3 5 3 2 2 2" xfId="9588"/>
    <cellStyle name="20% - akcent 6 3 5 3 2 2 2 2" xfId="24499"/>
    <cellStyle name="20% - akcent 6 3 5 3 2 2 3" xfId="9589"/>
    <cellStyle name="20% - akcent 6 3 5 3 2 2 3 2" xfId="24500"/>
    <cellStyle name="20% - akcent 6 3 5 3 2 2 4" xfId="24498"/>
    <cellStyle name="20% - akcent 6 3 5 3 2 3" xfId="9590"/>
    <cellStyle name="20% - akcent 6 3 5 3 2 3 2" xfId="24501"/>
    <cellStyle name="20% - akcent 6 3 5 3 2 4" xfId="9591"/>
    <cellStyle name="20% - akcent 6 3 5 3 2 4 2" xfId="24502"/>
    <cellStyle name="20% - akcent 6 3 5 3 2 5" xfId="24497"/>
    <cellStyle name="20% - akcent 6 3 5 3 3" xfId="9592"/>
    <cellStyle name="20% - akcent 6 3 5 3 3 2" xfId="9593"/>
    <cellStyle name="20% - akcent 6 3 5 3 3 2 2" xfId="9594"/>
    <cellStyle name="20% - akcent 6 3 5 3 3 2 2 2" xfId="24505"/>
    <cellStyle name="20% - akcent 6 3 5 3 3 2 3" xfId="9595"/>
    <cellStyle name="20% - akcent 6 3 5 3 3 2 3 2" xfId="24506"/>
    <cellStyle name="20% - akcent 6 3 5 3 3 2 4" xfId="24504"/>
    <cellStyle name="20% - akcent 6 3 5 3 3 3" xfId="9596"/>
    <cellStyle name="20% - akcent 6 3 5 3 3 3 2" xfId="24507"/>
    <cellStyle name="20% - akcent 6 3 5 3 3 4" xfId="9597"/>
    <cellStyle name="20% - akcent 6 3 5 3 3 4 2" xfId="24508"/>
    <cellStyle name="20% - akcent 6 3 5 3 3 5" xfId="24503"/>
    <cellStyle name="20% - akcent 6 3 5 3 4" xfId="9598"/>
    <cellStyle name="20% - akcent 6 3 5 3 4 2" xfId="9599"/>
    <cellStyle name="20% - akcent 6 3 5 3 4 2 2" xfId="9600"/>
    <cellStyle name="20% - akcent 6 3 5 3 4 2 2 2" xfId="24511"/>
    <cellStyle name="20% - akcent 6 3 5 3 4 2 3" xfId="9601"/>
    <cellStyle name="20% - akcent 6 3 5 3 4 2 3 2" xfId="24512"/>
    <cellStyle name="20% - akcent 6 3 5 3 4 2 4" xfId="24510"/>
    <cellStyle name="20% - akcent 6 3 5 3 4 3" xfId="9602"/>
    <cellStyle name="20% - akcent 6 3 5 3 4 3 2" xfId="24513"/>
    <cellStyle name="20% - akcent 6 3 5 3 4 4" xfId="9603"/>
    <cellStyle name="20% - akcent 6 3 5 3 4 4 2" xfId="24514"/>
    <cellStyle name="20% - akcent 6 3 5 3 4 5" xfId="24509"/>
    <cellStyle name="20% - akcent 6 3 5 3 5" xfId="9604"/>
    <cellStyle name="20% - akcent 6 3 5 3 5 2" xfId="9605"/>
    <cellStyle name="20% - akcent 6 3 5 3 5 2 2" xfId="24516"/>
    <cellStyle name="20% - akcent 6 3 5 3 5 3" xfId="9606"/>
    <cellStyle name="20% - akcent 6 3 5 3 5 3 2" xfId="24517"/>
    <cellStyle name="20% - akcent 6 3 5 3 5 4" xfId="24515"/>
    <cellStyle name="20% - akcent 6 3 5 3 6" xfId="9607"/>
    <cellStyle name="20% - akcent 6 3 5 3 6 2" xfId="24518"/>
    <cellStyle name="20% - akcent 6 3 5 3 7" xfId="9608"/>
    <cellStyle name="20% - akcent 6 3 5 3 7 2" xfId="24519"/>
    <cellStyle name="20% - akcent 6 3 5 3 8" xfId="24496"/>
    <cellStyle name="20% - akcent 6 3 5 4" xfId="9609"/>
    <cellStyle name="20% - akcent 6 3 5 4 2" xfId="9610"/>
    <cellStyle name="20% - akcent 6 3 5 4 2 2" xfId="9611"/>
    <cellStyle name="20% - akcent 6 3 5 4 2 2 2" xfId="24522"/>
    <cellStyle name="20% - akcent 6 3 5 4 2 3" xfId="9612"/>
    <cellStyle name="20% - akcent 6 3 5 4 2 3 2" xfId="24523"/>
    <cellStyle name="20% - akcent 6 3 5 4 2 4" xfId="24521"/>
    <cellStyle name="20% - akcent 6 3 5 4 3" xfId="9613"/>
    <cellStyle name="20% - akcent 6 3 5 4 3 2" xfId="24524"/>
    <cellStyle name="20% - akcent 6 3 5 4 4" xfId="9614"/>
    <cellStyle name="20% - akcent 6 3 5 4 4 2" xfId="24525"/>
    <cellStyle name="20% - akcent 6 3 5 4 5" xfId="24520"/>
    <cellStyle name="20% - akcent 6 3 5 5" xfId="9615"/>
    <cellStyle name="20% - akcent 6 3 5 5 2" xfId="9616"/>
    <cellStyle name="20% - akcent 6 3 5 5 2 2" xfId="9617"/>
    <cellStyle name="20% - akcent 6 3 5 5 2 2 2" xfId="24528"/>
    <cellStyle name="20% - akcent 6 3 5 5 2 3" xfId="9618"/>
    <cellStyle name="20% - akcent 6 3 5 5 2 3 2" xfId="24529"/>
    <cellStyle name="20% - akcent 6 3 5 5 2 4" xfId="24527"/>
    <cellStyle name="20% - akcent 6 3 5 5 3" xfId="9619"/>
    <cellStyle name="20% - akcent 6 3 5 5 3 2" xfId="24530"/>
    <cellStyle name="20% - akcent 6 3 5 5 4" xfId="9620"/>
    <cellStyle name="20% - akcent 6 3 5 5 4 2" xfId="24531"/>
    <cellStyle name="20% - akcent 6 3 5 5 5" xfId="24526"/>
    <cellStyle name="20% - akcent 6 3 5 6" xfId="9621"/>
    <cellStyle name="20% - akcent 6 3 5 6 2" xfId="9622"/>
    <cellStyle name="20% - akcent 6 3 5 6 2 2" xfId="9623"/>
    <cellStyle name="20% - akcent 6 3 5 6 2 2 2" xfId="24534"/>
    <cellStyle name="20% - akcent 6 3 5 6 2 3" xfId="9624"/>
    <cellStyle name="20% - akcent 6 3 5 6 2 3 2" xfId="24535"/>
    <cellStyle name="20% - akcent 6 3 5 6 2 4" xfId="24533"/>
    <cellStyle name="20% - akcent 6 3 5 6 3" xfId="9625"/>
    <cellStyle name="20% - akcent 6 3 5 6 3 2" xfId="24536"/>
    <cellStyle name="20% - akcent 6 3 5 6 4" xfId="9626"/>
    <cellStyle name="20% - akcent 6 3 5 6 4 2" xfId="24537"/>
    <cellStyle name="20% - akcent 6 3 5 6 5" xfId="24532"/>
    <cellStyle name="20% - akcent 6 3 5 7" xfId="9627"/>
    <cellStyle name="20% - akcent 6 3 5 7 2" xfId="9628"/>
    <cellStyle name="20% - akcent 6 3 5 7 2 2" xfId="24539"/>
    <cellStyle name="20% - akcent 6 3 5 7 3" xfId="9629"/>
    <cellStyle name="20% - akcent 6 3 5 7 3 2" xfId="24540"/>
    <cellStyle name="20% - akcent 6 3 5 7 4" xfId="24538"/>
    <cellStyle name="20% - akcent 6 3 5 8" xfId="9630"/>
    <cellStyle name="20% - akcent 6 3 5 8 2" xfId="24541"/>
    <cellStyle name="20% - akcent 6 3 5 9" xfId="9631"/>
    <cellStyle name="20% - akcent 6 3 5 9 2" xfId="24542"/>
    <cellStyle name="20% - akcent 6 3 6" xfId="9632"/>
    <cellStyle name="20% - akcent 6 3 6 10" xfId="24543"/>
    <cellStyle name="20% - akcent 6 3 6 2" xfId="9633"/>
    <cellStyle name="20% - akcent 6 3 6 2 2" xfId="9634"/>
    <cellStyle name="20% - akcent 6 3 6 2 2 2" xfId="9635"/>
    <cellStyle name="20% - akcent 6 3 6 2 2 2 2" xfId="9636"/>
    <cellStyle name="20% - akcent 6 3 6 2 2 2 2 2" xfId="24547"/>
    <cellStyle name="20% - akcent 6 3 6 2 2 2 3" xfId="9637"/>
    <cellStyle name="20% - akcent 6 3 6 2 2 2 3 2" xfId="24548"/>
    <cellStyle name="20% - akcent 6 3 6 2 2 2 4" xfId="24546"/>
    <cellStyle name="20% - akcent 6 3 6 2 2 3" xfId="9638"/>
    <cellStyle name="20% - akcent 6 3 6 2 2 3 2" xfId="24549"/>
    <cellStyle name="20% - akcent 6 3 6 2 2 4" xfId="9639"/>
    <cellStyle name="20% - akcent 6 3 6 2 2 4 2" xfId="24550"/>
    <cellStyle name="20% - akcent 6 3 6 2 2 5" xfId="24545"/>
    <cellStyle name="20% - akcent 6 3 6 2 3" xfId="9640"/>
    <cellStyle name="20% - akcent 6 3 6 2 3 2" xfId="9641"/>
    <cellStyle name="20% - akcent 6 3 6 2 3 2 2" xfId="9642"/>
    <cellStyle name="20% - akcent 6 3 6 2 3 2 2 2" xfId="24553"/>
    <cellStyle name="20% - akcent 6 3 6 2 3 2 3" xfId="9643"/>
    <cellStyle name="20% - akcent 6 3 6 2 3 2 3 2" xfId="24554"/>
    <cellStyle name="20% - akcent 6 3 6 2 3 2 4" xfId="24552"/>
    <cellStyle name="20% - akcent 6 3 6 2 3 3" xfId="9644"/>
    <cellStyle name="20% - akcent 6 3 6 2 3 3 2" xfId="24555"/>
    <cellStyle name="20% - akcent 6 3 6 2 3 4" xfId="9645"/>
    <cellStyle name="20% - akcent 6 3 6 2 3 4 2" xfId="24556"/>
    <cellStyle name="20% - akcent 6 3 6 2 3 5" xfId="24551"/>
    <cellStyle name="20% - akcent 6 3 6 2 4" xfId="9646"/>
    <cellStyle name="20% - akcent 6 3 6 2 4 2" xfId="9647"/>
    <cellStyle name="20% - akcent 6 3 6 2 4 2 2" xfId="9648"/>
    <cellStyle name="20% - akcent 6 3 6 2 4 2 2 2" xfId="24559"/>
    <cellStyle name="20% - akcent 6 3 6 2 4 2 3" xfId="9649"/>
    <cellStyle name="20% - akcent 6 3 6 2 4 2 3 2" xfId="24560"/>
    <cellStyle name="20% - akcent 6 3 6 2 4 2 4" xfId="24558"/>
    <cellStyle name="20% - akcent 6 3 6 2 4 3" xfId="9650"/>
    <cellStyle name="20% - akcent 6 3 6 2 4 3 2" xfId="24561"/>
    <cellStyle name="20% - akcent 6 3 6 2 4 4" xfId="9651"/>
    <cellStyle name="20% - akcent 6 3 6 2 4 4 2" xfId="24562"/>
    <cellStyle name="20% - akcent 6 3 6 2 4 5" xfId="24557"/>
    <cellStyle name="20% - akcent 6 3 6 2 5" xfId="9652"/>
    <cellStyle name="20% - akcent 6 3 6 2 5 2" xfId="9653"/>
    <cellStyle name="20% - akcent 6 3 6 2 5 2 2" xfId="24564"/>
    <cellStyle name="20% - akcent 6 3 6 2 5 3" xfId="9654"/>
    <cellStyle name="20% - akcent 6 3 6 2 5 3 2" xfId="24565"/>
    <cellStyle name="20% - akcent 6 3 6 2 5 4" xfId="24563"/>
    <cellStyle name="20% - akcent 6 3 6 2 6" xfId="9655"/>
    <cellStyle name="20% - akcent 6 3 6 2 6 2" xfId="24566"/>
    <cellStyle name="20% - akcent 6 3 6 2 7" xfId="9656"/>
    <cellStyle name="20% - akcent 6 3 6 2 7 2" xfId="24567"/>
    <cellStyle name="20% - akcent 6 3 6 2 8" xfId="24544"/>
    <cellStyle name="20% - akcent 6 3 6 3" xfId="9657"/>
    <cellStyle name="20% - akcent 6 3 6 3 2" xfId="9658"/>
    <cellStyle name="20% - akcent 6 3 6 3 2 2" xfId="9659"/>
    <cellStyle name="20% - akcent 6 3 6 3 2 2 2" xfId="9660"/>
    <cellStyle name="20% - akcent 6 3 6 3 2 2 2 2" xfId="24571"/>
    <cellStyle name="20% - akcent 6 3 6 3 2 2 3" xfId="9661"/>
    <cellStyle name="20% - akcent 6 3 6 3 2 2 3 2" xfId="24572"/>
    <cellStyle name="20% - akcent 6 3 6 3 2 2 4" xfId="24570"/>
    <cellStyle name="20% - akcent 6 3 6 3 2 3" xfId="9662"/>
    <cellStyle name="20% - akcent 6 3 6 3 2 3 2" xfId="24573"/>
    <cellStyle name="20% - akcent 6 3 6 3 2 4" xfId="9663"/>
    <cellStyle name="20% - akcent 6 3 6 3 2 4 2" xfId="24574"/>
    <cellStyle name="20% - akcent 6 3 6 3 2 5" xfId="24569"/>
    <cellStyle name="20% - akcent 6 3 6 3 3" xfId="9664"/>
    <cellStyle name="20% - akcent 6 3 6 3 3 2" xfId="9665"/>
    <cellStyle name="20% - akcent 6 3 6 3 3 2 2" xfId="9666"/>
    <cellStyle name="20% - akcent 6 3 6 3 3 2 2 2" xfId="24577"/>
    <cellStyle name="20% - akcent 6 3 6 3 3 2 3" xfId="9667"/>
    <cellStyle name="20% - akcent 6 3 6 3 3 2 3 2" xfId="24578"/>
    <cellStyle name="20% - akcent 6 3 6 3 3 2 4" xfId="24576"/>
    <cellStyle name="20% - akcent 6 3 6 3 3 3" xfId="9668"/>
    <cellStyle name="20% - akcent 6 3 6 3 3 3 2" xfId="24579"/>
    <cellStyle name="20% - akcent 6 3 6 3 3 4" xfId="9669"/>
    <cellStyle name="20% - akcent 6 3 6 3 3 4 2" xfId="24580"/>
    <cellStyle name="20% - akcent 6 3 6 3 3 5" xfId="24575"/>
    <cellStyle name="20% - akcent 6 3 6 3 4" xfId="9670"/>
    <cellStyle name="20% - akcent 6 3 6 3 4 2" xfId="9671"/>
    <cellStyle name="20% - akcent 6 3 6 3 4 2 2" xfId="9672"/>
    <cellStyle name="20% - akcent 6 3 6 3 4 2 2 2" xfId="24583"/>
    <cellStyle name="20% - akcent 6 3 6 3 4 2 3" xfId="9673"/>
    <cellStyle name="20% - akcent 6 3 6 3 4 2 3 2" xfId="24584"/>
    <cellStyle name="20% - akcent 6 3 6 3 4 2 4" xfId="24582"/>
    <cellStyle name="20% - akcent 6 3 6 3 4 3" xfId="9674"/>
    <cellStyle name="20% - akcent 6 3 6 3 4 3 2" xfId="24585"/>
    <cellStyle name="20% - akcent 6 3 6 3 4 4" xfId="9675"/>
    <cellStyle name="20% - akcent 6 3 6 3 4 4 2" xfId="24586"/>
    <cellStyle name="20% - akcent 6 3 6 3 4 5" xfId="24581"/>
    <cellStyle name="20% - akcent 6 3 6 3 5" xfId="9676"/>
    <cellStyle name="20% - akcent 6 3 6 3 5 2" xfId="9677"/>
    <cellStyle name="20% - akcent 6 3 6 3 5 2 2" xfId="24588"/>
    <cellStyle name="20% - akcent 6 3 6 3 5 3" xfId="9678"/>
    <cellStyle name="20% - akcent 6 3 6 3 5 3 2" xfId="24589"/>
    <cellStyle name="20% - akcent 6 3 6 3 5 4" xfId="24587"/>
    <cellStyle name="20% - akcent 6 3 6 3 6" xfId="9679"/>
    <cellStyle name="20% - akcent 6 3 6 3 6 2" xfId="24590"/>
    <cellStyle name="20% - akcent 6 3 6 3 7" xfId="9680"/>
    <cellStyle name="20% - akcent 6 3 6 3 7 2" xfId="24591"/>
    <cellStyle name="20% - akcent 6 3 6 3 8" xfId="24568"/>
    <cellStyle name="20% - akcent 6 3 6 4" xfId="9681"/>
    <cellStyle name="20% - akcent 6 3 6 4 2" xfId="9682"/>
    <cellStyle name="20% - akcent 6 3 6 4 2 2" xfId="9683"/>
    <cellStyle name="20% - akcent 6 3 6 4 2 2 2" xfId="24594"/>
    <cellStyle name="20% - akcent 6 3 6 4 2 3" xfId="9684"/>
    <cellStyle name="20% - akcent 6 3 6 4 2 3 2" xfId="24595"/>
    <cellStyle name="20% - akcent 6 3 6 4 2 4" xfId="24593"/>
    <cellStyle name="20% - akcent 6 3 6 4 3" xfId="9685"/>
    <cellStyle name="20% - akcent 6 3 6 4 3 2" xfId="24596"/>
    <cellStyle name="20% - akcent 6 3 6 4 4" xfId="9686"/>
    <cellStyle name="20% - akcent 6 3 6 4 4 2" xfId="24597"/>
    <cellStyle name="20% - akcent 6 3 6 4 5" xfId="24592"/>
    <cellStyle name="20% - akcent 6 3 6 5" xfId="9687"/>
    <cellStyle name="20% - akcent 6 3 6 5 2" xfId="9688"/>
    <cellStyle name="20% - akcent 6 3 6 5 2 2" xfId="9689"/>
    <cellStyle name="20% - akcent 6 3 6 5 2 2 2" xfId="24600"/>
    <cellStyle name="20% - akcent 6 3 6 5 2 3" xfId="9690"/>
    <cellStyle name="20% - akcent 6 3 6 5 2 3 2" xfId="24601"/>
    <cellStyle name="20% - akcent 6 3 6 5 2 4" xfId="24599"/>
    <cellStyle name="20% - akcent 6 3 6 5 3" xfId="9691"/>
    <cellStyle name="20% - akcent 6 3 6 5 3 2" xfId="24602"/>
    <cellStyle name="20% - akcent 6 3 6 5 4" xfId="9692"/>
    <cellStyle name="20% - akcent 6 3 6 5 4 2" xfId="24603"/>
    <cellStyle name="20% - akcent 6 3 6 5 5" xfId="24598"/>
    <cellStyle name="20% - akcent 6 3 6 6" xfId="9693"/>
    <cellStyle name="20% - akcent 6 3 6 6 2" xfId="9694"/>
    <cellStyle name="20% - akcent 6 3 6 6 2 2" xfId="9695"/>
    <cellStyle name="20% - akcent 6 3 6 6 2 2 2" xfId="24606"/>
    <cellStyle name="20% - akcent 6 3 6 6 2 3" xfId="9696"/>
    <cellStyle name="20% - akcent 6 3 6 6 2 3 2" xfId="24607"/>
    <cellStyle name="20% - akcent 6 3 6 6 2 4" xfId="24605"/>
    <cellStyle name="20% - akcent 6 3 6 6 3" xfId="9697"/>
    <cellStyle name="20% - akcent 6 3 6 6 3 2" xfId="24608"/>
    <cellStyle name="20% - akcent 6 3 6 6 4" xfId="9698"/>
    <cellStyle name="20% - akcent 6 3 6 6 4 2" xfId="24609"/>
    <cellStyle name="20% - akcent 6 3 6 6 5" xfId="24604"/>
    <cellStyle name="20% - akcent 6 3 6 7" xfId="9699"/>
    <cellStyle name="20% - akcent 6 3 6 7 2" xfId="9700"/>
    <cellStyle name="20% - akcent 6 3 6 7 2 2" xfId="24611"/>
    <cellStyle name="20% - akcent 6 3 6 7 3" xfId="9701"/>
    <cellStyle name="20% - akcent 6 3 6 7 3 2" xfId="24612"/>
    <cellStyle name="20% - akcent 6 3 6 7 4" xfId="24610"/>
    <cellStyle name="20% - akcent 6 3 6 8" xfId="9702"/>
    <cellStyle name="20% - akcent 6 3 6 8 2" xfId="24613"/>
    <cellStyle name="20% - akcent 6 3 6 9" xfId="9703"/>
    <cellStyle name="20% - akcent 6 3 6 9 2" xfId="24614"/>
    <cellStyle name="20% - akcent 6 3 7" xfId="9704"/>
    <cellStyle name="20% - akcent 6 3 7 2" xfId="9705"/>
    <cellStyle name="20% - akcent 6 3 7 2 2" xfId="9706"/>
    <cellStyle name="20% - akcent 6 3 7 2 2 2" xfId="9707"/>
    <cellStyle name="20% - akcent 6 3 7 2 2 2 2" xfId="9708"/>
    <cellStyle name="20% - akcent 6 3 7 2 2 2 2 2" xfId="24619"/>
    <cellStyle name="20% - akcent 6 3 7 2 2 2 3" xfId="9709"/>
    <cellStyle name="20% - akcent 6 3 7 2 2 2 3 2" xfId="24620"/>
    <cellStyle name="20% - akcent 6 3 7 2 2 2 4" xfId="24618"/>
    <cellStyle name="20% - akcent 6 3 7 2 2 3" xfId="9710"/>
    <cellStyle name="20% - akcent 6 3 7 2 2 3 2" xfId="24621"/>
    <cellStyle name="20% - akcent 6 3 7 2 2 4" xfId="9711"/>
    <cellStyle name="20% - akcent 6 3 7 2 2 4 2" xfId="24622"/>
    <cellStyle name="20% - akcent 6 3 7 2 2 5" xfId="24617"/>
    <cellStyle name="20% - akcent 6 3 7 2 3" xfId="9712"/>
    <cellStyle name="20% - akcent 6 3 7 2 3 2" xfId="9713"/>
    <cellStyle name="20% - akcent 6 3 7 2 3 2 2" xfId="9714"/>
    <cellStyle name="20% - akcent 6 3 7 2 3 2 2 2" xfId="24625"/>
    <cellStyle name="20% - akcent 6 3 7 2 3 2 3" xfId="9715"/>
    <cellStyle name="20% - akcent 6 3 7 2 3 2 3 2" xfId="24626"/>
    <cellStyle name="20% - akcent 6 3 7 2 3 2 4" xfId="24624"/>
    <cellStyle name="20% - akcent 6 3 7 2 3 3" xfId="9716"/>
    <cellStyle name="20% - akcent 6 3 7 2 3 3 2" xfId="24627"/>
    <cellStyle name="20% - akcent 6 3 7 2 3 4" xfId="9717"/>
    <cellStyle name="20% - akcent 6 3 7 2 3 4 2" xfId="24628"/>
    <cellStyle name="20% - akcent 6 3 7 2 3 5" xfId="24623"/>
    <cellStyle name="20% - akcent 6 3 7 2 4" xfId="9718"/>
    <cellStyle name="20% - akcent 6 3 7 2 4 2" xfId="9719"/>
    <cellStyle name="20% - akcent 6 3 7 2 4 2 2" xfId="9720"/>
    <cellStyle name="20% - akcent 6 3 7 2 4 2 2 2" xfId="24631"/>
    <cellStyle name="20% - akcent 6 3 7 2 4 2 3" xfId="9721"/>
    <cellStyle name="20% - akcent 6 3 7 2 4 2 3 2" xfId="24632"/>
    <cellStyle name="20% - akcent 6 3 7 2 4 2 4" xfId="24630"/>
    <cellStyle name="20% - akcent 6 3 7 2 4 3" xfId="9722"/>
    <cellStyle name="20% - akcent 6 3 7 2 4 3 2" xfId="24633"/>
    <cellStyle name="20% - akcent 6 3 7 2 4 4" xfId="9723"/>
    <cellStyle name="20% - akcent 6 3 7 2 4 4 2" xfId="24634"/>
    <cellStyle name="20% - akcent 6 3 7 2 4 5" xfId="24629"/>
    <cellStyle name="20% - akcent 6 3 7 2 5" xfId="9724"/>
    <cellStyle name="20% - akcent 6 3 7 2 5 2" xfId="9725"/>
    <cellStyle name="20% - akcent 6 3 7 2 5 2 2" xfId="24636"/>
    <cellStyle name="20% - akcent 6 3 7 2 5 3" xfId="9726"/>
    <cellStyle name="20% - akcent 6 3 7 2 5 3 2" xfId="24637"/>
    <cellStyle name="20% - akcent 6 3 7 2 5 4" xfId="24635"/>
    <cellStyle name="20% - akcent 6 3 7 2 6" xfId="9727"/>
    <cellStyle name="20% - akcent 6 3 7 2 6 2" xfId="24638"/>
    <cellStyle name="20% - akcent 6 3 7 2 7" xfId="9728"/>
    <cellStyle name="20% - akcent 6 3 7 2 7 2" xfId="24639"/>
    <cellStyle name="20% - akcent 6 3 7 2 8" xfId="24616"/>
    <cellStyle name="20% - akcent 6 3 7 3" xfId="9729"/>
    <cellStyle name="20% - akcent 6 3 7 3 2" xfId="9730"/>
    <cellStyle name="20% - akcent 6 3 7 3 2 2" xfId="9731"/>
    <cellStyle name="20% - akcent 6 3 7 3 2 2 2" xfId="24642"/>
    <cellStyle name="20% - akcent 6 3 7 3 2 3" xfId="9732"/>
    <cellStyle name="20% - akcent 6 3 7 3 2 3 2" xfId="24643"/>
    <cellStyle name="20% - akcent 6 3 7 3 2 4" xfId="24641"/>
    <cellStyle name="20% - akcent 6 3 7 3 3" xfId="9733"/>
    <cellStyle name="20% - akcent 6 3 7 3 3 2" xfId="24644"/>
    <cellStyle name="20% - akcent 6 3 7 3 4" xfId="9734"/>
    <cellStyle name="20% - akcent 6 3 7 3 4 2" xfId="24645"/>
    <cellStyle name="20% - akcent 6 3 7 3 5" xfId="24640"/>
    <cellStyle name="20% - akcent 6 3 7 4" xfId="9735"/>
    <cellStyle name="20% - akcent 6 3 7 4 2" xfId="9736"/>
    <cellStyle name="20% - akcent 6 3 7 4 2 2" xfId="9737"/>
    <cellStyle name="20% - akcent 6 3 7 4 2 2 2" xfId="24648"/>
    <cellStyle name="20% - akcent 6 3 7 4 2 3" xfId="9738"/>
    <cellStyle name="20% - akcent 6 3 7 4 2 3 2" xfId="24649"/>
    <cellStyle name="20% - akcent 6 3 7 4 2 4" xfId="24647"/>
    <cellStyle name="20% - akcent 6 3 7 4 3" xfId="9739"/>
    <cellStyle name="20% - akcent 6 3 7 4 3 2" xfId="24650"/>
    <cellStyle name="20% - akcent 6 3 7 4 4" xfId="9740"/>
    <cellStyle name="20% - akcent 6 3 7 4 4 2" xfId="24651"/>
    <cellStyle name="20% - akcent 6 3 7 4 5" xfId="24646"/>
    <cellStyle name="20% - akcent 6 3 7 5" xfId="9741"/>
    <cellStyle name="20% - akcent 6 3 7 5 2" xfId="9742"/>
    <cellStyle name="20% - akcent 6 3 7 5 2 2" xfId="9743"/>
    <cellStyle name="20% - akcent 6 3 7 5 2 2 2" xfId="24654"/>
    <cellStyle name="20% - akcent 6 3 7 5 2 3" xfId="9744"/>
    <cellStyle name="20% - akcent 6 3 7 5 2 3 2" xfId="24655"/>
    <cellStyle name="20% - akcent 6 3 7 5 2 4" xfId="24653"/>
    <cellStyle name="20% - akcent 6 3 7 5 3" xfId="9745"/>
    <cellStyle name="20% - akcent 6 3 7 5 3 2" xfId="24656"/>
    <cellStyle name="20% - akcent 6 3 7 5 4" xfId="9746"/>
    <cellStyle name="20% - akcent 6 3 7 5 4 2" xfId="24657"/>
    <cellStyle name="20% - akcent 6 3 7 5 5" xfId="24652"/>
    <cellStyle name="20% - akcent 6 3 7 6" xfId="9747"/>
    <cellStyle name="20% - akcent 6 3 7 6 2" xfId="9748"/>
    <cellStyle name="20% - akcent 6 3 7 6 2 2" xfId="24659"/>
    <cellStyle name="20% - akcent 6 3 7 6 3" xfId="9749"/>
    <cellStyle name="20% - akcent 6 3 7 6 3 2" xfId="24660"/>
    <cellStyle name="20% - akcent 6 3 7 6 4" xfId="24658"/>
    <cellStyle name="20% - akcent 6 3 7 7" xfId="9750"/>
    <cellStyle name="20% - akcent 6 3 7 7 2" xfId="24661"/>
    <cellStyle name="20% - akcent 6 3 7 8" xfId="9751"/>
    <cellStyle name="20% - akcent 6 3 7 8 2" xfId="24662"/>
    <cellStyle name="20% - akcent 6 3 7 9" xfId="24615"/>
    <cellStyle name="20% - akcent 6 3 8" xfId="9752"/>
    <cellStyle name="20% - akcent 6 3 8 2" xfId="9753"/>
    <cellStyle name="20% - akcent 6 3 8 2 2" xfId="9754"/>
    <cellStyle name="20% - akcent 6 3 8 2 2 2" xfId="9755"/>
    <cellStyle name="20% - akcent 6 3 8 2 2 2 2" xfId="9756"/>
    <cellStyle name="20% - akcent 6 3 8 2 2 2 2 2" xfId="24667"/>
    <cellStyle name="20% - akcent 6 3 8 2 2 2 3" xfId="9757"/>
    <cellStyle name="20% - akcent 6 3 8 2 2 2 3 2" xfId="24668"/>
    <cellStyle name="20% - akcent 6 3 8 2 2 2 4" xfId="24666"/>
    <cellStyle name="20% - akcent 6 3 8 2 2 3" xfId="9758"/>
    <cellStyle name="20% - akcent 6 3 8 2 2 3 2" xfId="24669"/>
    <cellStyle name="20% - akcent 6 3 8 2 2 4" xfId="9759"/>
    <cellStyle name="20% - akcent 6 3 8 2 2 4 2" xfId="24670"/>
    <cellStyle name="20% - akcent 6 3 8 2 2 5" xfId="24665"/>
    <cellStyle name="20% - akcent 6 3 8 2 3" xfId="9760"/>
    <cellStyle name="20% - akcent 6 3 8 2 3 2" xfId="9761"/>
    <cellStyle name="20% - akcent 6 3 8 2 3 2 2" xfId="9762"/>
    <cellStyle name="20% - akcent 6 3 8 2 3 2 2 2" xfId="24673"/>
    <cellStyle name="20% - akcent 6 3 8 2 3 2 3" xfId="9763"/>
    <cellStyle name="20% - akcent 6 3 8 2 3 2 3 2" xfId="24674"/>
    <cellStyle name="20% - akcent 6 3 8 2 3 2 4" xfId="24672"/>
    <cellStyle name="20% - akcent 6 3 8 2 3 3" xfId="9764"/>
    <cellStyle name="20% - akcent 6 3 8 2 3 3 2" xfId="24675"/>
    <cellStyle name="20% - akcent 6 3 8 2 3 4" xfId="9765"/>
    <cellStyle name="20% - akcent 6 3 8 2 3 4 2" xfId="24676"/>
    <cellStyle name="20% - akcent 6 3 8 2 3 5" xfId="24671"/>
    <cellStyle name="20% - akcent 6 3 8 2 4" xfId="9766"/>
    <cellStyle name="20% - akcent 6 3 8 2 4 2" xfId="9767"/>
    <cellStyle name="20% - akcent 6 3 8 2 4 2 2" xfId="9768"/>
    <cellStyle name="20% - akcent 6 3 8 2 4 2 2 2" xfId="24679"/>
    <cellStyle name="20% - akcent 6 3 8 2 4 2 3" xfId="9769"/>
    <cellStyle name="20% - akcent 6 3 8 2 4 2 3 2" xfId="24680"/>
    <cellStyle name="20% - akcent 6 3 8 2 4 2 4" xfId="24678"/>
    <cellStyle name="20% - akcent 6 3 8 2 4 3" xfId="9770"/>
    <cellStyle name="20% - akcent 6 3 8 2 4 3 2" xfId="24681"/>
    <cellStyle name="20% - akcent 6 3 8 2 4 4" xfId="9771"/>
    <cellStyle name="20% - akcent 6 3 8 2 4 4 2" xfId="24682"/>
    <cellStyle name="20% - akcent 6 3 8 2 4 5" xfId="24677"/>
    <cellStyle name="20% - akcent 6 3 8 2 5" xfId="9772"/>
    <cellStyle name="20% - akcent 6 3 8 2 5 2" xfId="9773"/>
    <cellStyle name="20% - akcent 6 3 8 2 5 2 2" xfId="24684"/>
    <cellStyle name="20% - akcent 6 3 8 2 5 3" xfId="9774"/>
    <cellStyle name="20% - akcent 6 3 8 2 5 3 2" xfId="24685"/>
    <cellStyle name="20% - akcent 6 3 8 2 5 4" xfId="24683"/>
    <cellStyle name="20% - akcent 6 3 8 2 6" xfId="9775"/>
    <cellStyle name="20% - akcent 6 3 8 2 6 2" xfId="24686"/>
    <cellStyle name="20% - akcent 6 3 8 2 7" xfId="9776"/>
    <cellStyle name="20% - akcent 6 3 8 2 7 2" xfId="24687"/>
    <cellStyle name="20% - akcent 6 3 8 2 8" xfId="24664"/>
    <cellStyle name="20% - akcent 6 3 8 3" xfId="9777"/>
    <cellStyle name="20% - akcent 6 3 8 3 2" xfId="9778"/>
    <cellStyle name="20% - akcent 6 3 8 3 2 2" xfId="9779"/>
    <cellStyle name="20% - akcent 6 3 8 3 2 2 2" xfId="24690"/>
    <cellStyle name="20% - akcent 6 3 8 3 2 3" xfId="9780"/>
    <cellStyle name="20% - akcent 6 3 8 3 2 3 2" xfId="24691"/>
    <cellStyle name="20% - akcent 6 3 8 3 2 4" xfId="24689"/>
    <cellStyle name="20% - akcent 6 3 8 3 3" xfId="9781"/>
    <cellStyle name="20% - akcent 6 3 8 3 3 2" xfId="24692"/>
    <cellStyle name="20% - akcent 6 3 8 3 4" xfId="9782"/>
    <cellStyle name="20% - akcent 6 3 8 3 4 2" xfId="24693"/>
    <cellStyle name="20% - akcent 6 3 8 3 5" xfId="24688"/>
    <cellStyle name="20% - akcent 6 3 8 4" xfId="9783"/>
    <cellStyle name="20% - akcent 6 3 8 4 2" xfId="9784"/>
    <cellStyle name="20% - akcent 6 3 8 4 2 2" xfId="9785"/>
    <cellStyle name="20% - akcent 6 3 8 4 2 2 2" xfId="24696"/>
    <cellStyle name="20% - akcent 6 3 8 4 2 3" xfId="9786"/>
    <cellStyle name="20% - akcent 6 3 8 4 2 3 2" xfId="24697"/>
    <cellStyle name="20% - akcent 6 3 8 4 2 4" xfId="24695"/>
    <cellStyle name="20% - akcent 6 3 8 4 3" xfId="9787"/>
    <cellStyle name="20% - akcent 6 3 8 4 3 2" xfId="24698"/>
    <cellStyle name="20% - akcent 6 3 8 4 4" xfId="9788"/>
    <cellStyle name="20% - akcent 6 3 8 4 4 2" xfId="24699"/>
    <cellStyle name="20% - akcent 6 3 8 4 5" xfId="24694"/>
    <cellStyle name="20% - akcent 6 3 8 5" xfId="9789"/>
    <cellStyle name="20% - akcent 6 3 8 5 2" xfId="9790"/>
    <cellStyle name="20% - akcent 6 3 8 5 2 2" xfId="9791"/>
    <cellStyle name="20% - akcent 6 3 8 5 2 2 2" xfId="24702"/>
    <cellStyle name="20% - akcent 6 3 8 5 2 3" xfId="9792"/>
    <cellStyle name="20% - akcent 6 3 8 5 2 3 2" xfId="24703"/>
    <cellStyle name="20% - akcent 6 3 8 5 2 4" xfId="24701"/>
    <cellStyle name="20% - akcent 6 3 8 5 3" xfId="9793"/>
    <cellStyle name="20% - akcent 6 3 8 5 3 2" xfId="24704"/>
    <cellStyle name="20% - akcent 6 3 8 5 4" xfId="9794"/>
    <cellStyle name="20% - akcent 6 3 8 5 4 2" xfId="24705"/>
    <cellStyle name="20% - akcent 6 3 8 5 5" xfId="24700"/>
    <cellStyle name="20% - akcent 6 3 8 6" xfId="9795"/>
    <cellStyle name="20% - akcent 6 3 8 6 2" xfId="9796"/>
    <cellStyle name="20% - akcent 6 3 8 6 2 2" xfId="24707"/>
    <cellStyle name="20% - akcent 6 3 8 6 3" xfId="9797"/>
    <cellStyle name="20% - akcent 6 3 8 6 3 2" xfId="24708"/>
    <cellStyle name="20% - akcent 6 3 8 6 4" xfId="24706"/>
    <cellStyle name="20% - akcent 6 3 8 7" xfId="9798"/>
    <cellStyle name="20% - akcent 6 3 8 7 2" xfId="24709"/>
    <cellStyle name="20% - akcent 6 3 8 8" xfId="9799"/>
    <cellStyle name="20% - akcent 6 3 8 8 2" xfId="24710"/>
    <cellStyle name="20% - akcent 6 3 8 9" xfId="24663"/>
    <cellStyle name="20% - akcent 6 3 9" xfId="9800"/>
    <cellStyle name="20% - akcent 6 3 9 2" xfId="9801"/>
    <cellStyle name="20% - akcent 6 3 9 2 2" xfId="9802"/>
    <cellStyle name="20% - akcent 6 3 9 2 2 2" xfId="9803"/>
    <cellStyle name="20% - akcent 6 3 9 2 2 2 2" xfId="24714"/>
    <cellStyle name="20% - akcent 6 3 9 2 2 3" xfId="9804"/>
    <cellStyle name="20% - akcent 6 3 9 2 2 3 2" xfId="24715"/>
    <cellStyle name="20% - akcent 6 3 9 2 2 4" xfId="24713"/>
    <cellStyle name="20% - akcent 6 3 9 2 3" xfId="9805"/>
    <cellStyle name="20% - akcent 6 3 9 2 3 2" xfId="24716"/>
    <cellStyle name="20% - akcent 6 3 9 2 4" xfId="9806"/>
    <cellStyle name="20% - akcent 6 3 9 2 4 2" xfId="24717"/>
    <cellStyle name="20% - akcent 6 3 9 2 5" xfId="24712"/>
    <cellStyle name="20% - akcent 6 3 9 3" xfId="9807"/>
    <cellStyle name="20% - akcent 6 3 9 3 2" xfId="9808"/>
    <cellStyle name="20% - akcent 6 3 9 3 2 2" xfId="9809"/>
    <cellStyle name="20% - akcent 6 3 9 3 2 2 2" xfId="24720"/>
    <cellStyle name="20% - akcent 6 3 9 3 2 3" xfId="9810"/>
    <cellStyle name="20% - akcent 6 3 9 3 2 3 2" xfId="24721"/>
    <cellStyle name="20% - akcent 6 3 9 3 2 4" xfId="24719"/>
    <cellStyle name="20% - akcent 6 3 9 3 3" xfId="9811"/>
    <cellStyle name="20% - akcent 6 3 9 3 3 2" xfId="24722"/>
    <cellStyle name="20% - akcent 6 3 9 3 4" xfId="9812"/>
    <cellStyle name="20% - akcent 6 3 9 3 4 2" xfId="24723"/>
    <cellStyle name="20% - akcent 6 3 9 3 5" xfId="24718"/>
    <cellStyle name="20% - akcent 6 3 9 4" xfId="9813"/>
    <cellStyle name="20% - akcent 6 3 9 4 2" xfId="9814"/>
    <cellStyle name="20% - akcent 6 3 9 4 2 2" xfId="9815"/>
    <cellStyle name="20% - akcent 6 3 9 4 2 2 2" xfId="24726"/>
    <cellStyle name="20% - akcent 6 3 9 4 2 3" xfId="9816"/>
    <cellStyle name="20% - akcent 6 3 9 4 2 3 2" xfId="24727"/>
    <cellStyle name="20% - akcent 6 3 9 4 2 4" xfId="24725"/>
    <cellStyle name="20% - akcent 6 3 9 4 3" xfId="9817"/>
    <cellStyle name="20% - akcent 6 3 9 4 3 2" xfId="24728"/>
    <cellStyle name="20% - akcent 6 3 9 4 4" xfId="9818"/>
    <cellStyle name="20% - akcent 6 3 9 4 4 2" xfId="24729"/>
    <cellStyle name="20% - akcent 6 3 9 4 5" xfId="24724"/>
    <cellStyle name="20% - akcent 6 3 9 5" xfId="9819"/>
    <cellStyle name="20% - akcent 6 3 9 5 2" xfId="9820"/>
    <cellStyle name="20% - akcent 6 3 9 5 2 2" xfId="24731"/>
    <cellStyle name="20% - akcent 6 3 9 5 3" xfId="9821"/>
    <cellStyle name="20% - akcent 6 3 9 5 3 2" xfId="24732"/>
    <cellStyle name="20% - akcent 6 3 9 5 4" xfId="24730"/>
    <cellStyle name="20% - akcent 6 3 9 6" xfId="9822"/>
    <cellStyle name="20% - akcent 6 3 9 6 2" xfId="24733"/>
    <cellStyle name="20% - akcent 6 3 9 7" xfId="9823"/>
    <cellStyle name="20% - akcent 6 3 9 7 2" xfId="24734"/>
    <cellStyle name="20% - akcent 6 3 9 8" xfId="24711"/>
    <cellStyle name="20% - akcent 6 4" xfId="9824"/>
    <cellStyle name="20% - akcent 6 4 2" xfId="24735"/>
    <cellStyle name="20% - akcent 6 5" xfId="9825"/>
    <cellStyle name="20% - akcent 6 5 2" xfId="24736"/>
    <cellStyle name="20% - akcent 6 6" xfId="9826"/>
    <cellStyle name="20% - akcent 6 6 2" xfId="24737"/>
    <cellStyle name="20% - Énfasis1" xfId="22016"/>
    <cellStyle name="20% - Énfasis2" xfId="22017"/>
    <cellStyle name="20% - Énfasis3" xfId="22018"/>
    <cellStyle name="20% - Énfasis4" xfId="22019"/>
    <cellStyle name="20% - Énfasis5" xfId="22020"/>
    <cellStyle name="20% - Énfasis6" xfId="22021"/>
    <cellStyle name="40% - Accent1" xfId="22022"/>
    <cellStyle name="40% - Accent1 2" xfId="22023"/>
    <cellStyle name="40% - Accent1 3" xfId="22024"/>
    <cellStyle name="40% - Accent2" xfId="22025"/>
    <cellStyle name="40% - Accent2 2" xfId="22026"/>
    <cellStyle name="40% - Accent2 3" xfId="22027"/>
    <cellStyle name="40% - Accent3" xfId="22028"/>
    <cellStyle name="40% - Accent3 2" xfId="22029"/>
    <cellStyle name="40% - Accent3 3" xfId="22030"/>
    <cellStyle name="40% - Accent4" xfId="22031"/>
    <cellStyle name="40% - Accent4 2" xfId="22032"/>
    <cellStyle name="40% - Accent4 3" xfId="22033"/>
    <cellStyle name="40% - Accent5" xfId="22034"/>
    <cellStyle name="40% - Accent5 2" xfId="22035"/>
    <cellStyle name="40% - Accent5 3" xfId="22036"/>
    <cellStyle name="40% - Accent6" xfId="22037"/>
    <cellStyle name="40% - Accent6 2" xfId="22038"/>
    <cellStyle name="40% - Accent6 3" xfId="22039"/>
    <cellStyle name="40% - akcent 1 2" xfId="9827"/>
    <cellStyle name="40% - akcent 1 2 2" xfId="9828"/>
    <cellStyle name="40% - akcent 1 2 2 2" xfId="24739"/>
    <cellStyle name="40% - akcent 1 2 3" xfId="9829"/>
    <cellStyle name="40% - akcent 1 2 3 2" xfId="24740"/>
    <cellStyle name="40% - akcent 1 2 4" xfId="9830"/>
    <cellStyle name="40% - akcent 1 2 4 2" xfId="24741"/>
    <cellStyle name="40% - akcent 1 2 5" xfId="22040"/>
    <cellStyle name="40% - akcent 1 2 6" xfId="24738"/>
    <cellStyle name="40% - akcent 1 3" xfId="9831"/>
    <cellStyle name="40% - akcent 1 3 10" xfId="9832"/>
    <cellStyle name="40% - akcent 1 3 10 2" xfId="9833"/>
    <cellStyle name="40% - akcent 1 3 10 2 2" xfId="9834"/>
    <cellStyle name="40% - akcent 1 3 10 2 2 2" xfId="9835"/>
    <cellStyle name="40% - akcent 1 3 10 2 2 2 2" xfId="24746"/>
    <cellStyle name="40% - akcent 1 3 10 2 2 3" xfId="9836"/>
    <cellStyle name="40% - akcent 1 3 10 2 2 3 2" xfId="24747"/>
    <cellStyle name="40% - akcent 1 3 10 2 2 4" xfId="24745"/>
    <cellStyle name="40% - akcent 1 3 10 2 3" xfId="9837"/>
    <cellStyle name="40% - akcent 1 3 10 2 3 2" xfId="24748"/>
    <cellStyle name="40% - akcent 1 3 10 2 4" xfId="9838"/>
    <cellStyle name="40% - akcent 1 3 10 2 4 2" xfId="24749"/>
    <cellStyle name="40% - akcent 1 3 10 2 5" xfId="24744"/>
    <cellStyle name="40% - akcent 1 3 10 3" xfId="9839"/>
    <cellStyle name="40% - akcent 1 3 10 3 2" xfId="9840"/>
    <cellStyle name="40% - akcent 1 3 10 3 2 2" xfId="24751"/>
    <cellStyle name="40% - akcent 1 3 10 3 3" xfId="9841"/>
    <cellStyle name="40% - akcent 1 3 10 3 3 2" xfId="24752"/>
    <cellStyle name="40% - akcent 1 3 10 3 4" xfId="24750"/>
    <cellStyle name="40% - akcent 1 3 10 4" xfId="9842"/>
    <cellStyle name="40% - akcent 1 3 10 4 2" xfId="24753"/>
    <cellStyle name="40% - akcent 1 3 10 5" xfId="9843"/>
    <cellStyle name="40% - akcent 1 3 10 5 2" xfId="24754"/>
    <cellStyle name="40% - akcent 1 3 10 6" xfId="24743"/>
    <cellStyle name="40% - akcent 1 3 11" xfId="9844"/>
    <cellStyle name="40% - akcent 1 3 11 2" xfId="9845"/>
    <cellStyle name="40% - akcent 1 3 11 2 2" xfId="9846"/>
    <cellStyle name="40% - akcent 1 3 11 2 2 2" xfId="24757"/>
    <cellStyle name="40% - akcent 1 3 11 2 3" xfId="9847"/>
    <cellStyle name="40% - akcent 1 3 11 2 3 2" xfId="24758"/>
    <cellStyle name="40% - akcent 1 3 11 2 4" xfId="24756"/>
    <cellStyle name="40% - akcent 1 3 11 3" xfId="9848"/>
    <cellStyle name="40% - akcent 1 3 11 3 2" xfId="24759"/>
    <cellStyle name="40% - akcent 1 3 11 4" xfId="9849"/>
    <cellStyle name="40% - akcent 1 3 11 4 2" xfId="24760"/>
    <cellStyle name="40% - akcent 1 3 11 5" xfId="24755"/>
    <cellStyle name="40% - akcent 1 3 12" xfId="9850"/>
    <cellStyle name="40% - akcent 1 3 12 2" xfId="9851"/>
    <cellStyle name="40% - akcent 1 3 12 2 2" xfId="9852"/>
    <cellStyle name="40% - akcent 1 3 12 2 2 2" xfId="24763"/>
    <cellStyle name="40% - akcent 1 3 12 2 3" xfId="9853"/>
    <cellStyle name="40% - akcent 1 3 12 2 3 2" xfId="24764"/>
    <cellStyle name="40% - akcent 1 3 12 2 4" xfId="24762"/>
    <cellStyle name="40% - akcent 1 3 12 3" xfId="9854"/>
    <cellStyle name="40% - akcent 1 3 12 3 2" xfId="24765"/>
    <cellStyle name="40% - akcent 1 3 12 4" xfId="9855"/>
    <cellStyle name="40% - akcent 1 3 12 4 2" xfId="24766"/>
    <cellStyle name="40% - akcent 1 3 12 5" xfId="24761"/>
    <cellStyle name="40% - akcent 1 3 13" xfId="9856"/>
    <cellStyle name="40% - akcent 1 3 13 2" xfId="9857"/>
    <cellStyle name="40% - akcent 1 3 13 2 2" xfId="9858"/>
    <cellStyle name="40% - akcent 1 3 13 2 2 2" xfId="24769"/>
    <cellStyle name="40% - akcent 1 3 13 2 3" xfId="9859"/>
    <cellStyle name="40% - akcent 1 3 13 2 3 2" xfId="24770"/>
    <cellStyle name="40% - akcent 1 3 13 2 4" xfId="24768"/>
    <cellStyle name="40% - akcent 1 3 13 3" xfId="9860"/>
    <cellStyle name="40% - akcent 1 3 13 3 2" xfId="24771"/>
    <cellStyle name="40% - akcent 1 3 13 4" xfId="9861"/>
    <cellStyle name="40% - akcent 1 3 13 4 2" xfId="24772"/>
    <cellStyle name="40% - akcent 1 3 13 5" xfId="24767"/>
    <cellStyle name="40% - akcent 1 3 14" xfId="9862"/>
    <cellStyle name="40% - akcent 1 3 14 2" xfId="9863"/>
    <cellStyle name="40% - akcent 1 3 14 2 2" xfId="24774"/>
    <cellStyle name="40% - akcent 1 3 14 3" xfId="9864"/>
    <cellStyle name="40% - akcent 1 3 14 3 2" xfId="24775"/>
    <cellStyle name="40% - akcent 1 3 14 4" xfId="24773"/>
    <cellStyle name="40% - akcent 1 3 15" xfId="9865"/>
    <cellStyle name="40% - akcent 1 3 15 2" xfId="9866"/>
    <cellStyle name="40% - akcent 1 3 15 2 2" xfId="24777"/>
    <cellStyle name="40% - akcent 1 3 15 3" xfId="9867"/>
    <cellStyle name="40% - akcent 1 3 15 3 2" xfId="24778"/>
    <cellStyle name="40% - akcent 1 3 15 4" xfId="24776"/>
    <cellStyle name="40% - akcent 1 3 16" xfId="9868"/>
    <cellStyle name="40% - akcent 1 3 16 2" xfId="24779"/>
    <cellStyle name="40% - akcent 1 3 17" xfId="9869"/>
    <cellStyle name="40% - akcent 1 3 17 2" xfId="24780"/>
    <cellStyle name="40% - akcent 1 3 18" xfId="9870"/>
    <cellStyle name="40% - akcent 1 3 18 2" xfId="24781"/>
    <cellStyle name="40% - akcent 1 3 19" xfId="22041"/>
    <cellStyle name="40% - akcent 1 3 2" xfId="9871"/>
    <cellStyle name="40% - akcent 1 3 2 10" xfId="9872"/>
    <cellStyle name="40% - akcent 1 3 2 10 2" xfId="9873"/>
    <cellStyle name="40% - akcent 1 3 2 10 2 2" xfId="9874"/>
    <cellStyle name="40% - akcent 1 3 2 10 2 2 2" xfId="24785"/>
    <cellStyle name="40% - akcent 1 3 2 10 2 3" xfId="9875"/>
    <cellStyle name="40% - akcent 1 3 2 10 2 3 2" xfId="24786"/>
    <cellStyle name="40% - akcent 1 3 2 10 2 4" xfId="24784"/>
    <cellStyle name="40% - akcent 1 3 2 10 3" xfId="9876"/>
    <cellStyle name="40% - akcent 1 3 2 10 3 2" xfId="24787"/>
    <cellStyle name="40% - akcent 1 3 2 10 4" xfId="9877"/>
    <cellStyle name="40% - akcent 1 3 2 10 4 2" xfId="24788"/>
    <cellStyle name="40% - akcent 1 3 2 10 5" xfId="24783"/>
    <cellStyle name="40% - akcent 1 3 2 11" xfId="9878"/>
    <cellStyle name="40% - akcent 1 3 2 11 2" xfId="9879"/>
    <cellStyle name="40% - akcent 1 3 2 11 2 2" xfId="24790"/>
    <cellStyle name="40% - akcent 1 3 2 11 3" xfId="9880"/>
    <cellStyle name="40% - akcent 1 3 2 11 3 2" xfId="24791"/>
    <cellStyle name="40% - akcent 1 3 2 11 4" xfId="24789"/>
    <cellStyle name="40% - akcent 1 3 2 12" xfId="9881"/>
    <cellStyle name="40% - akcent 1 3 2 12 2" xfId="9882"/>
    <cellStyle name="40% - akcent 1 3 2 12 2 2" xfId="24793"/>
    <cellStyle name="40% - akcent 1 3 2 12 3" xfId="9883"/>
    <cellStyle name="40% - akcent 1 3 2 12 3 2" xfId="24794"/>
    <cellStyle name="40% - akcent 1 3 2 12 4" xfId="24792"/>
    <cellStyle name="40% - akcent 1 3 2 13" xfId="9884"/>
    <cellStyle name="40% - akcent 1 3 2 13 2" xfId="24795"/>
    <cellStyle name="40% - akcent 1 3 2 14" xfId="9885"/>
    <cellStyle name="40% - akcent 1 3 2 14 2" xfId="24796"/>
    <cellStyle name="40% - akcent 1 3 2 15" xfId="9886"/>
    <cellStyle name="40% - akcent 1 3 2 15 2" xfId="24797"/>
    <cellStyle name="40% - akcent 1 3 2 16" xfId="24782"/>
    <cellStyle name="40% - akcent 1 3 2 2" xfId="9887"/>
    <cellStyle name="40% - akcent 1 3 2 2 10" xfId="9888"/>
    <cellStyle name="40% - akcent 1 3 2 2 10 2" xfId="24799"/>
    <cellStyle name="40% - akcent 1 3 2 2 11" xfId="9889"/>
    <cellStyle name="40% - akcent 1 3 2 2 11 2" xfId="24800"/>
    <cellStyle name="40% - akcent 1 3 2 2 12" xfId="24798"/>
    <cellStyle name="40% - akcent 1 3 2 2 2" xfId="9890"/>
    <cellStyle name="40% - akcent 1 3 2 2 2 10" xfId="24801"/>
    <cellStyle name="40% - akcent 1 3 2 2 2 2" xfId="9891"/>
    <cellStyle name="40% - akcent 1 3 2 2 2 2 2" xfId="9892"/>
    <cellStyle name="40% - akcent 1 3 2 2 2 2 2 2" xfId="9893"/>
    <cellStyle name="40% - akcent 1 3 2 2 2 2 2 2 2" xfId="9894"/>
    <cellStyle name="40% - akcent 1 3 2 2 2 2 2 2 2 2" xfId="24805"/>
    <cellStyle name="40% - akcent 1 3 2 2 2 2 2 2 3" xfId="9895"/>
    <cellStyle name="40% - akcent 1 3 2 2 2 2 2 2 3 2" xfId="24806"/>
    <cellStyle name="40% - akcent 1 3 2 2 2 2 2 2 4" xfId="24804"/>
    <cellStyle name="40% - akcent 1 3 2 2 2 2 2 3" xfId="9896"/>
    <cellStyle name="40% - akcent 1 3 2 2 2 2 2 3 2" xfId="24807"/>
    <cellStyle name="40% - akcent 1 3 2 2 2 2 2 4" xfId="9897"/>
    <cellStyle name="40% - akcent 1 3 2 2 2 2 2 4 2" xfId="24808"/>
    <cellStyle name="40% - akcent 1 3 2 2 2 2 2 5" xfId="24803"/>
    <cellStyle name="40% - akcent 1 3 2 2 2 2 3" xfId="9898"/>
    <cellStyle name="40% - akcent 1 3 2 2 2 2 3 2" xfId="9899"/>
    <cellStyle name="40% - akcent 1 3 2 2 2 2 3 2 2" xfId="9900"/>
    <cellStyle name="40% - akcent 1 3 2 2 2 2 3 2 2 2" xfId="24811"/>
    <cellStyle name="40% - akcent 1 3 2 2 2 2 3 2 3" xfId="9901"/>
    <cellStyle name="40% - akcent 1 3 2 2 2 2 3 2 3 2" xfId="24812"/>
    <cellStyle name="40% - akcent 1 3 2 2 2 2 3 2 4" xfId="24810"/>
    <cellStyle name="40% - akcent 1 3 2 2 2 2 3 3" xfId="9902"/>
    <cellStyle name="40% - akcent 1 3 2 2 2 2 3 3 2" xfId="24813"/>
    <cellStyle name="40% - akcent 1 3 2 2 2 2 3 4" xfId="9903"/>
    <cellStyle name="40% - akcent 1 3 2 2 2 2 3 4 2" xfId="24814"/>
    <cellStyle name="40% - akcent 1 3 2 2 2 2 3 5" xfId="24809"/>
    <cellStyle name="40% - akcent 1 3 2 2 2 2 4" xfId="9904"/>
    <cellStyle name="40% - akcent 1 3 2 2 2 2 4 2" xfId="9905"/>
    <cellStyle name="40% - akcent 1 3 2 2 2 2 4 2 2" xfId="9906"/>
    <cellStyle name="40% - akcent 1 3 2 2 2 2 4 2 2 2" xfId="24817"/>
    <cellStyle name="40% - akcent 1 3 2 2 2 2 4 2 3" xfId="9907"/>
    <cellStyle name="40% - akcent 1 3 2 2 2 2 4 2 3 2" xfId="24818"/>
    <cellStyle name="40% - akcent 1 3 2 2 2 2 4 2 4" xfId="24816"/>
    <cellStyle name="40% - akcent 1 3 2 2 2 2 4 3" xfId="9908"/>
    <cellStyle name="40% - akcent 1 3 2 2 2 2 4 3 2" xfId="24819"/>
    <cellStyle name="40% - akcent 1 3 2 2 2 2 4 4" xfId="9909"/>
    <cellStyle name="40% - akcent 1 3 2 2 2 2 4 4 2" xfId="24820"/>
    <cellStyle name="40% - akcent 1 3 2 2 2 2 4 5" xfId="24815"/>
    <cellStyle name="40% - akcent 1 3 2 2 2 2 5" xfId="9910"/>
    <cellStyle name="40% - akcent 1 3 2 2 2 2 5 2" xfId="9911"/>
    <cellStyle name="40% - akcent 1 3 2 2 2 2 5 2 2" xfId="24822"/>
    <cellStyle name="40% - akcent 1 3 2 2 2 2 5 3" xfId="9912"/>
    <cellStyle name="40% - akcent 1 3 2 2 2 2 5 3 2" xfId="24823"/>
    <cellStyle name="40% - akcent 1 3 2 2 2 2 5 4" xfId="24821"/>
    <cellStyle name="40% - akcent 1 3 2 2 2 2 6" xfId="9913"/>
    <cellStyle name="40% - akcent 1 3 2 2 2 2 6 2" xfId="24824"/>
    <cellStyle name="40% - akcent 1 3 2 2 2 2 7" xfId="9914"/>
    <cellStyle name="40% - akcent 1 3 2 2 2 2 7 2" xfId="24825"/>
    <cellStyle name="40% - akcent 1 3 2 2 2 2 8" xfId="24802"/>
    <cellStyle name="40% - akcent 1 3 2 2 2 3" xfId="9915"/>
    <cellStyle name="40% - akcent 1 3 2 2 2 3 2" xfId="9916"/>
    <cellStyle name="40% - akcent 1 3 2 2 2 3 2 2" xfId="9917"/>
    <cellStyle name="40% - akcent 1 3 2 2 2 3 2 2 2" xfId="9918"/>
    <cellStyle name="40% - akcent 1 3 2 2 2 3 2 2 2 2" xfId="24829"/>
    <cellStyle name="40% - akcent 1 3 2 2 2 3 2 2 3" xfId="9919"/>
    <cellStyle name="40% - akcent 1 3 2 2 2 3 2 2 3 2" xfId="24830"/>
    <cellStyle name="40% - akcent 1 3 2 2 2 3 2 2 4" xfId="24828"/>
    <cellStyle name="40% - akcent 1 3 2 2 2 3 2 3" xfId="9920"/>
    <cellStyle name="40% - akcent 1 3 2 2 2 3 2 3 2" xfId="24831"/>
    <cellStyle name="40% - akcent 1 3 2 2 2 3 2 4" xfId="9921"/>
    <cellStyle name="40% - akcent 1 3 2 2 2 3 2 4 2" xfId="24832"/>
    <cellStyle name="40% - akcent 1 3 2 2 2 3 2 5" xfId="24827"/>
    <cellStyle name="40% - akcent 1 3 2 2 2 3 3" xfId="9922"/>
    <cellStyle name="40% - akcent 1 3 2 2 2 3 3 2" xfId="9923"/>
    <cellStyle name="40% - akcent 1 3 2 2 2 3 3 2 2" xfId="9924"/>
    <cellStyle name="40% - akcent 1 3 2 2 2 3 3 2 2 2" xfId="24835"/>
    <cellStyle name="40% - akcent 1 3 2 2 2 3 3 2 3" xfId="9925"/>
    <cellStyle name="40% - akcent 1 3 2 2 2 3 3 2 3 2" xfId="24836"/>
    <cellStyle name="40% - akcent 1 3 2 2 2 3 3 2 4" xfId="24834"/>
    <cellStyle name="40% - akcent 1 3 2 2 2 3 3 3" xfId="9926"/>
    <cellStyle name="40% - akcent 1 3 2 2 2 3 3 3 2" xfId="24837"/>
    <cellStyle name="40% - akcent 1 3 2 2 2 3 3 4" xfId="9927"/>
    <cellStyle name="40% - akcent 1 3 2 2 2 3 3 4 2" xfId="24838"/>
    <cellStyle name="40% - akcent 1 3 2 2 2 3 3 5" xfId="24833"/>
    <cellStyle name="40% - akcent 1 3 2 2 2 3 4" xfId="9928"/>
    <cellStyle name="40% - akcent 1 3 2 2 2 3 4 2" xfId="9929"/>
    <cellStyle name="40% - akcent 1 3 2 2 2 3 4 2 2" xfId="9930"/>
    <cellStyle name="40% - akcent 1 3 2 2 2 3 4 2 2 2" xfId="24841"/>
    <cellStyle name="40% - akcent 1 3 2 2 2 3 4 2 3" xfId="9931"/>
    <cellStyle name="40% - akcent 1 3 2 2 2 3 4 2 3 2" xfId="24842"/>
    <cellStyle name="40% - akcent 1 3 2 2 2 3 4 2 4" xfId="24840"/>
    <cellStyle name="40% - akcent 1 3 2 2 2 3 4 3" xfId="9932"/>
    <cellStyle name="40% - akcent 1 3 2 2 2 3 4 3 2" xfId="24843"/>
    <cellStyle name="40% - akcent 1 3 2 2 2 3 4 4" xfId="9933"/>
    <cellStyle name="40% - akcent 1 3 2 2 2 3 4 4 2" xfId="24844"/>
    <cellStyle name="40% - akcent 1 3 2 2 2 3 4 5" xfId="24839"/>
    <cellStyle name="40% - akcent 1 3 2 2 2 3 5" xfId="9934"/>
    <cellStyle name="40% - akcent 1 3 2 2 2 3 5 2" xfId="9935"/>
    <cellStyle name="40% - akcent 1 3 2 2 2 3 5 2 2" xfId="24846"/>
    <cellStyle name="40% - akcent 1 3 2 2 2 3 5 3" xfId="9936"/>
    <cellStyle name="40% - akcent 1 3 2 2 2 3 5 3 2" xfId="24847"/>
    <cellStyle name="40% - akcent 1 3 2 2 2 3 5 4" xfId="24845"/>
    <cellStyle name="40% - akcent 1 3 2 2 2 3 6" xfId="9937"/>
    <cellStyle name="40% - akcent 1 3 2 2 2 3 6 2" xfId="24848"/>
    <cellStyle name="40% - akcent 1 3 2 2 2 3 7" xfId="9938"/>
    <cellStyle name="40% - akcent 1 3 2 2 2 3 7 2" xfId="24849"/>
    <cellStyle name="40% - akcent 1 3 2 2 2 3 8" xfId="24826"/>
    <cellStyle name="40% - akcent 1 3 2 2 2 4" xfId="9939"/>
    <cellStyle name="40% - akcent 1 3 2 2 2 4 2" xfId="9940"/>
    <cellStyle name="40% - akcent 1 3 2 2 2 4 2 2" xfId="9941"/>
    <cellStyle name="40% - akcent 1 3 2 2 2 4 2 2 2" xfId="24852"/>
    <cellStyle name="40% - akcent 1 3 2 2 2 4 2 3" xfId="9942"/>
    <cellStyle name="40% - akcent 1 3 2 2 2 4 2 3 2" xfId="24853"/>
    <cellStyle name="40% - akcent 1 3 2 2 2 4 2 4" xfId="24851"/>
    <cellStyle name="40% - akcent 1 3 2 2 2 4 3" xfId="9943"/>
    <cellStyle name="40% - akcent 1 3 2 2 2 4 3 2" xfId="24854"/>
    <cellStyle name="40% - akcent 1 3 2 2 2 4 4" xfId="9944"/>
    <cellStyle name="40% - akcent 1 3 2 2 2 4 4 2" xfId="24855"/>
    <cellStyle name="40% - akcent 1 3 2 2 2 4 5" xfId="24850"/>
    <cellStyle name="40% - akcent 1 3 2 2 2 5" xfId="9945"/>
    <cellStyle name="40% - akcent 1 3 2 2 2 5 2" xfId="9946"/>
    <cellStyle name="40% - akcent 1 3 2 2 2 5 2 2" xfId="9947"/>
    <cellStyle name="40% - akcent 1 3 2 2 2 5 2 2 2" xfId="24858"/>
    <cellStyle name="40% - akcent 1 3 2 2 2 5 2 3" xfId="9948"/>
    <cellStyle name="40% - akcent 1 3 2 2 2 5 2 3 2" xfId="24859"/>
    <cellStyle name="40% - akcent 1 3 2 2 2 5 2 4" xfId="24857"/>
    <cellStyle name="40% - akcent 1 3 2 2 2 5 3" xfId="9949"/>
    <cellStyle name="40% - akcent 1 3 2 2 2 5 3 2" xfId="24860"/>
    <cellStyle name="40% - akcent 1 3 2 2 2 5 4" xfId="9950"/>
    <cellStyle name="40% - akcent 1 3 2 2 2 5 4 2" xfId="24861"/>
    <cellStyle name="40% - akcent 1 3 2 2 2 5 5" xfId="24856"/>
    <cellStyle name="40% - akcent 1 3 2 2 2 6" xfId="9951"/>
    <cellStyle name="40% - akcent 1 3 2 2 2 6 2" xfId="9952"/>
    <cellStyle name="40% - akcent 1 3 2 2 2 6 2 2" xfId="9953"/>
    <cellStyle name="40% - akcent 1 3 2 2 2 6 2 2 2" xfId="24864"/>
    <cellStyle name="40% - akcent 1 3 2 2 2 6 2 3" xfId="9954"/>
    <cellStyle name="40% - akcent 1 3 2 2 2 6 2 3 2" xfId="24865"/>
    <cellStyle name="40% - akcent 1 3 2 2 2 6 2 4" xfId="24863"/>
    <cellStyle name="40% - akcent 1 3 2 2 2 6 3" xfId="9955"/>
    <cellStyle name="40% - akcent 1 3 2 2 2 6 3 2" xfId="24866"/>
    <cellStyle name="40% - akcent 1 3 2 2 2 6 4" xfId="9956"/>
    <cellStyle name="40% - akcent 1 3 2 2 2 6 4 2" xfId="24867"/>
    <cellStyle name="40% - akcent 1 3 2 2 2 6 5" xfId="24862"/>
    <cellStyle name="40% - akcent 1 3 2 2 2 7" xfId="9957"/>
    <cellStyle name="40% - akcent 1 3 2 2 2 7 2" xfId="9958"/>
    <cellStyle name="40% - akcent 1 3 2 2 2 7 2 2" xfId="24869"/>
    <cellStyle name="40% - akcent 1 3 2 2 2 7 3" xfId="9959"/>
    <cellStyle name="40% - akcent 1 3 2 2 2 7 3 2" xfId="24870"/>
    <cellStyle name="40% - akcent 1 3 2 2 2 7 4" xfId="24868"/>
    <cellStyle name="40% - akcent 1 3 2 2 2 8" xfId="9960"/>
    <cellStyle name="40% - akcent 1 3 2 2 2 8 2" xfId="24871"/>
    <cellStyle name="40% - akcent 1 3 2 2 2 9" xfId="9961"/>
    <cellStyle name="40% - akcent 1 3 2 2 2 9 2" xfId="24872"/>
    <cellStyle name="40% - akcent 1 3 2 2 3" xfId="9962"/>
    <cellStyle name="40% - akcent 1 3 2 2 3 2" xfId="9963"/>
    <cellStyle name="40% - akcent 1 3 2 2 3 2 2" xfId="9964"/>
    <cellStyle name="40% - akcent 1 3 2 2 3 2 2 2" xfId="9965"/>
    <cellStyle name="40% - akcent 1 3 2 2 3 2 2 2 2" xfId="24876"/>
    <cellStyle name="40% - akcent 1 3 2 2 3 2 2 3" xfId="9966"/>
    <cellStyle name="40% - akcent 1 3 2 2 3 2 2 3 2" xfId="24877"/>
    <cellStyle name="40% - akcent 1 3 2 2 3 2 2 4" xfId="24875"/>
    <cellStyle name="40% - akcent 1 3 2 2 3 2 3" xfId="9967"/>
    <cellStyle name="40% - akcent 1 3 2 2 3 2 3 2" xfId="24878"/>
    <cellStyle name="40% - akcent 1 3 2 2 3 2 4" xfId="9968"/>
    <cellStyle name="40% - akcent 1 3 2 2 3 2 4 2" xfId="24879"/>
    <cellStyle name="40% - akcent 1 3 2 2 3 2 5" xfId="24874"/>
    <cellStyle name="40% - akcent 1 3 2 2 3 3" xfId="9969"/>
    <cellStyle name="40% - akcent 1 3 2 2 3 3 2" xfId="9970"/>
    <cellStyle name="40% - akcent 1 3 2 2 3 3 2 2" xfId="9971"/>
    <cellStyle name="40% - akcent 1 3 2 2 3 3 2 2 2" xfId="24882"/>
    <cellStyle name="40% - akcent 1 3 2 2 3 3 2 3" xfId="9972"/>
    <cellStyle name="40% - akcent 1 3 2 2 3 3 2 3 2" xfId="24883"/>
    <cellStyle name="40% - akcent 1 3 2 2 3 3 2 4" xfId="24881"/>
    <cellStyle name="40% - akcent 1 3 2 2 3 3 3" xfId="9973"/>
    <cellStyle name="40% - akcent 1 3 2 2 3 3 3 2" xfId="24884"/>
    <cellStyle name="40% - akcent 1 3 2 2 3 3 4" xfId="9974"/>
    <cellStyle name="40% - akcent 1 3 2 2 3 3 4 2" xfId="24885"/>
    <cellStyle name="40% - akcent 1 3 2 2 3 3 5" xfId="24880"/>
    <cellStyle name="40% - akcent 1 3 2 2 3 4" xfId="9975"/>
    <cellStyle name="40% - akcent 1 3 2 2 3 4 2" xfId="9976"/>
    <cellStyle name="40% - akcent 1 3 2 2 3 4 2 2" xfId="9977"/>
    <cellStyle name="40% - akcent 1 3 2 2 3 4 2 2 2" xfId="24888"/>
    <cellStyle name="40% - akcent 1 3 2 2 3 4 2 3" xfId="9978"/>
    <cellStyle name="40% - akcent 1 3 2 2 3 4 2 3 2" xfId="24889"/>
    <cellStyle name="40% - akcent 1 3 2 2 3 4 2 4" xfId="24887"/>
    <cellStyle name="40% - akcent 1 3 2 2 3 4 3" xfId="9979"/>
    <cellStyle name="40% - akcent 1 3 2 2 3 4 3 2" xfId="24890"/>
    <cellStyle name="40% - akcent 1 3 2 2 3 4 4" xfId="9980"/>
    <cellStyle name="40% - akcent 1 3 2 2 3 4 4 2" xfId="24891"/>
    <cellStyle name="40% - akcent 1 3 2 2 3 4 5" xfId="24886"/>
    <cellStyle name="40% - akcent 1 3 2 2 3 5" xfId="9981"/>
    <cellStyle name="40% - akcent 1 3 2 2 3 5 2" xfId="9982"/>
    <cellStyle name="40% - akcent 1 3 2 2 3 5 2 2" xfId="24893"/>
    <cellStyle name="40% - akcent 1 3 2 2 3 5 3" xfId="9983"/>
    <cellStyle name="40% - akcent 1 3 2 2 3 5 3 2" xfId="24894"/>
    <cellStyle name="40% - akcent 1 3 2 2 3 5 4" xfId="24892"/>
    <cellStyle name="40% - akcent 1 3 2 2 3 6" xfId="9984"/>
    <cellStyle name="40% - akcent 1 3 2 2 3 6 2" xfId="24895"/>
    <cellStyle name="40% - akcent 1 3 2 2 3 7" xfId="9985"/>
    <cellStyle name="40% - akcent 1 3 2 2 3 7 2" xfId="24896"/>
    <cellStyle name="40% - akcent 1 3 2 2 3 8" xfId="24873"/>
    <cellStyle name="40% - akcent 1 3 2 2 4" xfId="9986"/>
    <cellStyle name="40% - akcent 1 3 2 2 4 2" xfId="9987"/>
    <cellStyle name="40% - akcent 1 3 2 2 4 2 2" xfId="9988"/>
    <cellStyle name="40% - akcent 1 3 2 2 4 2 2 2" xfId="9989"/>
    <cellStyle name="40% - akcent 1 3 2 2 4 2 2 2 2" xfId="24900"/>
    <cellStyle name="40% - akcent 1 3 2 2 4 2 2 3" xfId="9990"/>
    <cellStyle name="40% - akcent 1 3 2 2 4 2 2 3 2" xfId="24901"/>
    <cellStyle name="40% - akcent 1 3 2 2 4 2 2 4" xfId="24899"/>
    <cellStyle name="40% - akcent 1 3 2 2 4 2 3" xfId="9991"/>
    <cellStyle name="40% - akcent 1 3 2 2 4 2 3 2" xfId="24902"/>
    <cellStyle name="40% - akcent 1 3 2 2 4 2 4" xfId="9992"/>
    <cellStyle name="40% - akcent 1 3 2 2 4 2 4 2" xfId="24903"/>
    <cellStyle name="40% - akcent 1 3 2 2 4 2 5" xfId="24898"/>
    <cellStyle name="40% - akcent 1 3 2 2 4 3" xfId="9993"/>
    <cellStyle name="40% - akcent 1 3 2 2 4 3 2" xfId="9994"/>
    <cellStyle name="40% - akcent 1 3 2 2 4 3 2 2" xfId="9995"/>
    <cellStyle name="40% - akcent 1 3 2 2 4 3 2 2 2" xfId="24906"/>
    <cellStyle name="40% - akcent 1 3 2 2 4 3 2 3" xfId="9996"/>
    <cellStyle name="40% - akcent 1 3 2 2 4 3 2 3 2" xfId="24907"/>
    <cellStyle name="40% - akcent 1 3 2 2 4 3 2 4" xfId="24905"/>
    <cellStyle name="40% - akcent 1 3 2 2 4 3 3" xfId="9997"/>
    <cellStyle name="40% - akcent 1 3 2 2 4 3 3 2" xfId="24908"/>
    <cellStyle name="40% - akcent 1 3 2 2 4 3 4" xfId="9998"/>
    <cellStyle name="40% - akcent 1 3 2 2 4 3 4 2" xfId="24909"/>
    <cellStyle name="40% - akcent 1 3 2 2 4 3 5" xfId="24904"/>
    <cellStyle name="40% - akcent 1 3 2 2 4 4" xfId="9999"/>
    <cellStyle name="40% - akcent 1 3 2 2 4 4 2" xfId="10000"/>
    <cellStyle name="40% - akcent 1 3 2 2 4 4 2 2" xfId="10001"/>
    <cellStyle name="40% - akcent 1 3 2 2 4 4 2 2 2" xfId="24912"/>
    <cellStyle name="40% - akcent 1 3 2 2 4 4 2 3" xfId="10002"/>
    <cellStyle name="40% - akcent 1 3 2 2 4 4 2 3 2" xfId="24913"/>
    <cellStyle name="40% - akcent 1 3 2 2 4 4 2 4" xfId="24911"/>
    <cellStyle name="40% - akcent 1 3 2 2 4 4 3" xfId="10003"/>
    <cellStyle name="40% - akcent 1 3 2 2 4 4 3 2" xfId="24914"/>
    <cellStyle name="40% - akcent 1 3 2 2 4 4 4" xfId="10004"/>
    <cellStyle name="40% - akcent 1 3 2 2 4 4 4 2" xfId="24915"/>
    <cellStyle name="40% - akcent 1 3 2 2 4 4 5" xfId="24910"/>
    <cellStyle name="40% - akcent 1 3 2 2 4 5" xfId="10005"/>
    <cellStyle name="40% - akcent 1 3 2 2 4 5 2" xfId="10006"/>
    <cellStyle name="40% - akcent 1 3 2 2 4 5 2 2" xfId="24917"/>
    <cellStyle name="40% - akcent 1 3 2 2 4 5 3" xfId="10007"/>
    <cellStyle name="40% - akcent 1 3 2 2 4 5 3 2" xfId="24918"/>
    <cellStyle name="40% - akcent 1 3 2 2 4 5 4" xfId="24916"/>
    <cellStyle name="40% - akcent 1 3 2 2 4 6" xfId="10008"/>
    <cellStyle name="40% - akcent 1 3 2 2 4 6 2" xfId="24919"/>
    <cellStyle name="40% - akcent 1 3 2 2 4 7" xfId="10009"/>
    <cellStyle name="40% - akcent 1 3 2 2 4 7 2" xfId="24920"/>
    <cellStyle name="40% - akcent 1 3 2 2 4 8" xfId="24897"/>
    <cellStyle name="40% - akcent 1 3 2 2 5" xfId="10010"/>
    <cellStyle name="40% - akcent 1 3 2 2 5 2" xfId="10011"/>
    <cellStyle name="40% - akcent 1 3 2 2 5 2 2" xfId="10012"/>
    <cellStyle name="40% - akcent 1 3 2 2 5 2 2 2" xfId="10013"/>
    <cellStyle name="40% - akcent 1 3 2 2 5 2 2 2 2" xfId="24924"/>
    <cellStyle name="40% - akcent 1 3 2 2 5 2 2 3" xfId="10014"/>
    <cellStyle name="40% - akcent 1 3 2 2 5 2 2 3 2" xfId="24925"/>
    <cellStyle name="40% - akcent 1 3 2 2 5 2 2 4" xfId="24923"/>
    <cellStyle name="40% - akcent 1 3 2 2 5 2 3" xfId="10015"/>
    <cellStyle name="40% - akcent 1 3 2 2 5 2 3 2" xfId="24926"/>
    <cellStyle name="40% - akcent 1 3 2 2 5 2 4" xfId="10016"/>
    <cellStyle name="40% - akcent 1 3 2 2 5 2 4 2" xfId="24927"/>
    <cellStyle name="40% - akcent 1 3 2 2 5 2 5" xfId="24922"/>
    <cellStyle name="40% - akcent 1 3 2 2 5 3" xfId="10017"/>
    <cellStyle name="40% - akcent 1 3 2 2 5 3 2" xfId="10018"/>
    <cellStyle name="40% - akcent 1 3 2 2 5 3 2 2" xfId="24929"/>
    <cellStyle name="40% - akcent 1 3 2 2 5 3 3" xfId="10019"/>
    <cellStyle name="40% - akcent 1 3 2 2 5 3 3 2" xfId="24930"/>
    <cellStyle name="40% - akcent 1 3 2 2 5 3 4" xfId="24928"/>
    <cellStyle name="40% - akcent 1 3 2 2 5 4" xfId="10020"/>
    <cellStyle name="40% - akcent 1 3 2 2 5 4 2" xfId="24931"/>
    <cellStyle name="40% - akcent 1 3 2 2 5 5" xfId="10021"/>
    <cellStyle name="40% - akcent 1 3 2 2 5 5 2" xfId="24932"/>
    <cellStyle name="40% - akcent 1 3 2 2 5 6" xfId="24921"/>
    <cellStyle name="40% - akcent 1 3 2 2 6" xfId="10022"/>
    <cellStyle name="40% - akcent 1 3 2 2 6 2" xfId="10023"/>
    <cellStyle name="40% - akcent 1 3 2 2 6 2 2" xfId="10024"/>
    <cellStyle name="40% - akcent 1 3 2 2 6 2 2 2" xfId="24935"/>
    <cellStyle name="40% - akcent 1 3 2 2 6 2 3" xfId="10025"/>
    <cellStyle name="40% - akcent 1 3 2 2 6 2 3 2" xfId="24936"/>
    <cellStyle name="40% - akcent 1 3 2 2 6 2 4" xfId="24934"/>
    <cellStyle name="40% - akcent 1 3 2 2 6 3" xfId="10026"/>
    <cellStyle name="40% - akcent 1 3 2 2 6 3 2" xfId="24937"/>
    <cellStyle name="40% - akcent 1 3 2 2 6 4" xfId="10027"/>
    <cellStyle name="40% - akcent 1 3 2 2 6 4 2" xfId="24938"/>
    <cellStyle name="40% - akcent 1 3 2 2 6 5" xfId="24933"/>
    <cellStyle name="40% - akcent 1 3 2 2 7" xfId="10028"/>
    <cellStyle name="40% - akcent 1 3 2 2 7 2" xfId="10029"/>
    <cellStyle name="40% - akcent 1 3 2 2 7 2 2" xfId="10030"/>
    <cellStyle name="40% - akcent 1 3 2 2 7 2 2 2" xfId="24941"/>
    <cellStyle name="40% - akcent 1 3 2 2 7 2 3" xfId="10031"/>
    <cellStyle name="40% - akcent 1 3 2 2 7 2 3 2" xfId="24942"/>
    <cellStyle name="40% - akcent 1 3 2 2 7 2 4" xfId="24940"/>
    <cellStyle name="40% - akcent 1 3 2 2 7 3" xfId="10032"/>
    <cellStyle name="40% - akcent 1 3 2 2 7 3 2" xfId="24943"/>
    <cellStyle name="40% - akcent 1 3 2 2 7 4" xfId="10033"/>
    <cellStyle name="40% - akcent 1 3 2 2 7 4 2" xfId="24944"/>
    <cellStyle name="40% - akcent 1 3 2 2 7 5" xfId="24939"/>
    <cellStyle name="40% - akcent 1 3 2 2 8" xfId="10034"/>
    <cellStyle name="40% - akcent 1 3 2 2 8 2" xfId="10035"/>
    <cellStyle name="40% - akcent 1 3 2 2 8 2 2" xfId="10036"/>
    <cellStyle name="40% - akcent 1 3 2 2 8 2 2 2" xfId="24947"/>
    <cellStyle name="40% - akcent 1 3 2 2 8 2 3" xfId="10037"/>
    <cellStyle name="40% - akcent 1 3 2 2 8 2 3 2" xfId="24948"/>
    <cellStyle name="40% - akcent 1 3 2 2 8 2 4" xfId="24946"/>
    <cellStyle name="40% - akcent 1 3 2 2 8 3" xfId="10038"/>
    <cellStyle name="40% - akcent 1 3 2 2 8 3 2" xfId="24949"/>
    <cellStyle name="40% - akcent 1 3 2 2 8 4" xfId="10039"/>
    <cellStyle name="40% - akcent 1 3 2 2 8 4 2" xfId="24950"/>
    <cellStyle name="40% - akcent 1 3 2 2 8 5" xfId="24945"/>
    <cellStyle name="40% - akcent 1 3 2 2 9" xfId="10040"/>
    <cellStyle name="40% - akcent 1 3 2 2 9 2" xfId="10041"/>
    <cellStyle name="40% - akcent 1 3 2 2 9 2 2" xfId="24952"/>
    <cellStyle name="40% - akcent 1 3 2 2 9 3" xfId="10042"/>
    <cellStyle name="40% - akcent 1 3 2 2 9 3 2" xfId="24953"/>
    <cellStyle name="40% - akcent 1 3 2 2 9 4" xfId="24951"/>
    <cellStyle name="40% - akcent 1 3 2 3" xfId="10043"/>
    <cellStyle name="40% - akcent 1 3 2 3 10" xfId="10044"/>
    <cellStyle name="40% - akcent 1 3 2 3 10 2" xfId="24955"/>
    <cellStyle name="40% - akcent 1 3 2 3 11" xfId="24954"/>
    <cellStyle name="40% - akcent 1 3 2 3 2" xfId="10045"/>
    <cellStyle name="40% - akcent 1 3 2 3 2 2" xfId="10046"/>
    <cellStyle name="40% - akcent 1 3 2 3 2 2 2" xfId="10047"/>
    <cellStyle name="40% - akcent 1 3 2 3 2 2 2 2" xfId="10048"/>
    <cellStyle name="40% - akcent 1 3 2 3 2 2 2 2 2" xfId="24959"/>
    <cellStyle name="40% - akcent 1 3 2 3 2 2 2 3" xfId="10049"/>
    <cellStyle name="40% - akcent 1 3 2 3 2 2 2 3 2" xfId="24960"/>
    <cellStyle name="40% - akcent 1 3 2 3 2 2 2 4" xfId="24958"/>
    <cellStyle name="40% - akcent 1 3 2 3 2 2 3" xfId="10050"/>
    <cellStyle name="40% - akcent 1 3 2 3 2 2 3 2" xfId="24961"/>
    <cellStyle name="40% - akcent 1 3 2 3 2 2 4" xfId="10051"/>
    <cellStyle name="40% - akcent 1 3 2 3 2 2 4 2" xfId="24962"/>
    <cellStyle name="40% - akcent 1 3 2 3 2 2 5" xfId="24957"/>
    <cellStyle name="40% - akcent 1 3 2 3 2 3" xfId="10052"/>
    <cellStyle name="40% - akcent 1 3 2 3 2 3 2" xfId="10053"/>
    <cellStyle name="40% - akcent 1 3 2 3 2 3 2 2" xfId="10054"/>
    <cellStyle name="40% - akcent 1 3 2 3 2 3 2 2 2" xfId="24965"/>
    <cellStyle name="40% - akcent 1 3 2 3 2 3 2 3" xfId="10055"/>
    <cellStyle name="40% - akcent 1 3 2 3 2 3 2 3 2" xfId="24966"/>
    <cellStyle name="40% - akcent 1 3 2 3 2 3 2 4" xfId="24964"/>
    <cellStyle name="40% - akcent 1 3 2 3 2 3 3" xfId="10056"/>
    <cellStyle name="40% - akcent 1 3 2 3 2 3 3 2" xfId="24967"/>
    <cellStyle name="40% - akcent 1 3 2 3 2 3 4" xfId="10057"/>
    <cellStyle name="40% - akcent 1 3 2 3 2 3 4 2" xfId="24968"/>
    <cellStyle name="40% - akcent 1 3 2 3 2 3 5" xfId="24963"/>
    <cellStyle name="40% - akcent 1 3 2 3 2 4" xfId="10058"/>
    <cellStyle name="40% - akcent 1 3 2 3 2 4 2" xfId="10059"/>
    <cellStyle name="40% - akcent 1 3 2 3 2 4 2 2" xfId="10060"/>
    <cellStyle name="40% - akcent 1 3 2 3 2 4 2 2 2" xfId="24971"/>
    <cellStyle name="40% - akcent 1 3 2 3 2 4 2 3" xfId="10061"/>
    <cellStyle name="40% - akcent 1 3 2 3 2 4 2 3 2" xfId="24972"/>
    <cellStyle name="40% - akcent 1 3 2 3 2 4 2 4" xfId="24970"/>
    <cellStyle name="40% - akcent 1 3 2 3 2 4 3" xfId="10062"/>
    <cellStyle name="40% - akcent 1 3 2 3 2 4 3 2" xfId="24973"/>
    <cellStyle name="40% - akcent 1 3 2 3 2 4 4" xfId="10063"/>
    <cellStyle name="40% - akcent 1 3 2 3 2 4 4 2" xfId="24974"/>
    <cellStyle name="40% - akcent 1 3 2 3 2 4 5" xfId="24969"/>
    <cellStyle name="40% - akcent 1 3 2 3 2 5" xfId="10064"/>
    <cellStyle name="40% - akcent 1 3 2 3 2 5 2" xfId="10065"/>
    <cellStyle name="40% - akcent 1 3 2 3 2 5 2 2" xfId="24976"/>
    <cellStyle name="40% - akcent 1 3 2 3 2 5 3" xfId="10066"/>
    <cellStyle name="40% - akcent 1 3 2 3 2 5 3 2" xfId="24977"/>
    <cellStyle name="40% - akcent 1 3 2 3 2 5 4" xfId="24975"/>
    <cellStyle name="40% - akcent 1 3 2 3 2 6" xfId="10067"/>
    <cellStyle name="40% - akcent 1 3 2 3 2 6 2" xfId="24978"/>
    <cellStyle name="40% - akcent 1 3 2 3 2 7" xfId="10068"/>
    <cellStyle name="40% - akcent 1 3 2 3 2 7 2" xfId="24979"/>
    <cellStyle name="40% - akcent 1 3 2 3 2 8" xfId="24956"/>
    <cellStyle name="40% - akcent 1 3 2 3 3" xfId="10069"/>
    <cellStyle name="40% - akcent 1 3 2 3 3 2" xfId="10070"/>
    <cellStyle name="40% - akcent 1 3 2 3 3 2 2" xfId="10071"/>
    <cellStyle name="40% - akcent 1 3 2 3 3 2 2 2" xfId="10072"/>
    <cellStyle name="40% - akcent 1 3 2 3 3 2 2 2 2" xfId="24983"/>
    <cellStyle name="40% - akcent 1 3 2 3 3 2 2 3" xfId="10073"/>
    <cellStyle name="40% - akcent 1 3 2 3 3 2 2 3 2" xfId="24984"/>
    <cellStyle name="40% - akcent 1 3 2 3 3 2 2 4" xfId="24982"/>
    <cellStyle name="40% - akcent 1 3 2 3 3 2 3" xfId="10074"/>
    <cellStyle name="40% - akcent 1 3 2 3 3 2 3 2" xfId="24985"/>
    <cellStyle name="40% - akcent 1 3 2 3 3 2 4" xfId="10075"/>
    <cellStyle name="40% - akcent 1 3 2 3 3 2 4 2" xfId="24986"/>
    <cellStyle name="40% - akcent 1 3 2 3 3 2 5" xfId="24981"/>
    <cellStyle name="40% - akcent 1 3 2 3 3 3" xfId="10076"/>
    <cellStyle name="40% - akcent 1 3 2 3 3 3 2" xfId="10077"/>
    <cellStyle name="40% - akcent 1 3 2 3 3 3 2 2" xfId="10078"/>
    <cellStyle name="40% - akcent 1 3 2 3 3 3 2 2 2" xfId="24989"/>
    <cellStyle name="40% - akcent 1 3 2 3 3 3 2 3" xfId="10079"/>
    <cellStyle name="40% - akcent 1 3 2 3 3 3 2 3 2" xfId="24990"/>
    <cellStyle name="40% - akcent 1 3 2 3 3 3 2 4" xfId="24988"/>
    <cellStyle name="40% - akcent 1 3 2 3 3 3 3" xfId="10080"/>
    <cellStyle name="40% - akcent 1 3 2 3 3 3 3 2" xfId="24991"/>
    <cellStyle name="40% - akcent 1 3 2 3 3 3 4" xfId="10081"/>
    <cellStyle name="40% - akcent 1 3 2 3 3 3 4 2" xfId="24992"/>
    <cellStyle name="40% - akcent 1 3 2 3 3 3 5" xfId="24987"/>
    <cellStyle name="40% - akcent 1 3 2 3 3 4" xfId="10082"/>
    <cellStyle name="40% - akcent 1 3 2 3 3 4 2" xfId="10083"/>
    <cellStyle name="40% - akcent 1 3 2 3 3 4 2 2" xfId="10084"/>
    <cellStyle name="40% - akcent 1 3 2 3 3 4 2 2 2" xfId="24995"/>
    <cellStyle name="40% - akcent 1 3 2 3 3 4 2 3" xfId="10085"/>
    <cellStyle name="40% - akcent 1 3 2 3 3 4 2 3 2" xfId="24996"/>
    <cellStyle name="40% - akcent 1 3 2 3 3 4 2 4" xfId="24994"/>
    <cellStyle name="40% - akcent 1 3 2 3 3 4 3" xfId="10086"/>
    <cellStyle name="40% - akcent 1 3 2 3 3 4 3 2" xfId="24997"/>
    <cellStyle name="40% - akcent 1 3 2 3 3 4 4" xfId="10087"/>
    <cellStyle name="40% - akcent 1 3 2 3 3 4 4 2" xfId="24998"/>
    <cellStyle name="40% - akcent 1 3 2 3 3 4 5" xfId="24993"/>
    <cellStyle name="40% - akcent 1 3 2 3 3 5" xfId="10088"/>
    <cellStyle name="40% - akcent 1 3 2 3 3 5 2" xfId="10089"/>
    <cellStyle name="40% - akcent 1 3 2 3 3 5 2 2" xfId="25000"/>
    <cellStyle name="40% - akcent 1 3 2 3 3 5 3" xfId="10090"/>
    <cellStyle name="40% - akcent 1 3 2 3 3 5 3 2" xfId="25001"/>
    <cellStyle name="40% - akcent 1 3 2 3 3 5 4" xfId="24999"/>
    <cellStyle name="40% - akcent 1 3 2 3 3 6" xfId="10091"/>
    <cellStyle name="40% - akcent 1 3 2 3 3 6 2" xfId="25002"/>
    <cellStyle name="40% - akcent 1 3 2 3 3 7" xfId="10092"/>
    <cellStyle name="40% - akcent 1 3 2 3 3 7 2" xfId="25003"/>
    <cellStyle name="40% - akcent 1 3 2 3 3 8" xfId="24980"/>
    <cellStyle name="40% - akcent 1 3 2 3 4" xfId="10093"/>
    <cellStyle name="40% - akcent 1 3 2 3 4 2" xfId="10094"/>
    <cellStyle name="40% - akcent 1 3 2 3 4 2 2" xfId="10095"/>
    <cellStyle name="40% - akcent 1 3 2 3 4 2 2 2" xfId="10096"/>
    <cellStyle name="40% - akcent 1 3 2 3 4 2 2 2 2" xfId="25007"/>
    <cellStyle name="40% - akcent 1 3 2 3 4 2 2 3" xfId="10097"/>
    <cellStyle name="40% - akcent 1 3 2 3 4 2 2 3 2" xfId="25008"/>
    <cellStyle name="40% - akcent 1 3 2 3 4 2 2 4" xfId="25006"/>
    <cellStyle name="40% - akcent 1 3 2 3 4 2 3" xfId="10098"/>
    <cellStyle name="40% - akcent 1 3 2 3 4 2 3 2" xfId="25009"/>
    <cellStyle name="40% - akcent 1 3 2 3 4 2 4" xfId="10099"/>
    <cellStyle name="40% - akcent 1 3 2 3 4 2 4 2" xfId="25010"/>
    <cellStyle name="40% - akcent 1 3 2 3 4 2 5" xfId="25005"/>
    <cellStyle name="40% - akcent 1 3 2 3 4 3" xfId="10100"/>
    <cellStyle name="40% - akcent 1 3 2 3 4 3 2" xfId="10101"/>
    <cellStyle name="40% - akcent 1 3 2 3 4 3 2 2" xfId="25012"/>
    <cellStyle name="40% - akcent 1 3 2 3 4 3 3" xfId="10102"/>
    <cellStyle name="40% - akcent 1 3 2 3 4 3 3 2" xfId="25013"/>
    <cellStyle name="40% - akcent 1 3 2 3 4 3 4" xfId="25011"/>
    <cellStyle name="40% - akcent 1 3 2 3 4 4" xfId="10103"/>
    <cellStyle name="40% - akcent 1 3 2 3 4 4 2" xfId="25014"/>
    <cellStyle name="40% - akcent 1 3 2 3 4 5" xfId="10104"/>
    <cellStyle name="40% - akcent 1 3 2 3 4 5 2" xfId="25015"/>
    <cellStyle name="40% - akcent 1 3 2 3 4 6" xfId="25004"/>
    <cellStyle name="40% - akcent 1 3 2 3 5" xfId="10105"/>
    <cellStyle name="40% - akcent 1 3 2 3 5 2" xfId="10106"/>
    <cellStyle name="40% - akcent 1 3 2 3 5 2 2" xfId="10107"/>
    <cellStyle name="40% - akcent 1 3 2 3 5 2 2 2" xfId="25018"/>
    <cellStyle name="40% - akcent 1 3 2 3 5 2 3" xfId="10108"/>
    <cellStyle name="40% - akcent 1 3 2 3 5 2 3 2" xfId="25019"/>
    <cellStyle name="40% - akcent 1 3 2 3 5 2 4" xfId="25017"/>
    <cellStyle name="40% - akcent 1 3 2 3 5 3" xfId="10109"/>
    <cellStyle name="40% - akcent 1 3 2 3 5 3 2" xfId="25020"/>
    <cellStyle name="40% - akcent 1 3 2 3 5 4" xfId="10110"/>
    <cellStyle name="40% - akcent 1 3 2 3 5 4 2" xfId="25021"/>
    <cellStyle name="40% - akcent 1 3 2 3 5 5" xfId="25016"/>
    <cellStyle name="40% - akcent 1 3 2 3 6" xfId="10111"/>
    <cellStyle name="40% - akcent 1 3 2 3 6 2" xfId="10112"/>
    <cellStyle name="40% - akcent 1 3 2 3 6 2 2" xfId="10113"/>
    <cellStyle name="40% - akcent 1 3 2 3 6 2 2 2" xfId="25024"/>
    <cellStyle name="40% - akcent 1 3 2 3 6 2 3" xfId="10114"/>
    <cellStyle name="40% - akcent 1 3 2 3 6 2 3 2" xfId="25025"/>
    <cellStyle name="40% - akcent 1 3 2 3 6 2 4" xfId="25023"/>
    <cellStyle name="40% - akcent 1 3 2 3 6 3" xfId="10115"/>
    <cellStyle name="40% - akcent 1 3 2 3 6 3 2" xfId="25026"/>
    <cellStyle name="40% - akcent 1 3 2 3 6 4" xfId="10116"/>
    <cellStyle name="40% - akcent 1 3 2 3 6 4 2" xfId="25027"/>
    <cellStyle name="40% - akcent 1 3 2 3 6 5" xfId="25022"/>
    <cellStyle name="40% - akcent 1 3 2 3 7" xfId="10117"/>
    <cellStyle name="40% - akcent 1 3 2 3 7 2" xfId="10118"/>
    <cellStyle name="40% - akcent 1 3 2 3 7 2 2" xfId="10119"/>
    <cellStyle name="40% - akcent 1 3 2 3 7 2 2 2" xfId="25030"/>
    <cellStyle name="40% - akcent 1 3 2 3 7 2 3" xfId="10120"/>
    <cellStyle name="40% - akcent 1 3 2 3 7 2 3 2" xfId="25031"/>
    <cellStyle name="40% - akcent 1 3 2 3 7 2 4" xfId="25029"/>
    <cellStyle name="40% - akcent 1 3 2 3 7 3" xfId="10121"/>
    <cellStyle name="40% - akcent 1 3 2 3 7 3 2" xfId="25032"/>
    <cellStyle name="40% - akcent 1 3 2 3 7 4" xfId="10122"/>
    <cellStyle name="40% - akcent 1 3 2 3 7 4 2" xfId="25033"/>
    <cellStyle name="40% - akcent 1 3 2 3 7 5" xfId="25028"/>
    <cellStyle name="40% - akcent 1 3 2 3 8" xfId="10123"/>
    <cellStyle name="40% - akcent 1 3 2 3 8 2" xfId="10124"/>
    <cellStyle name="40% - akcent 1 3 2 3 8 2 2" xfId="25035"/>
    <cellStyle name="40% - akcent 1 3 2 3 8 3" xfId="10125"/>
    <cellStyle name="40% - akcent 1 3 2 3 8 3 2" xfId="25036"/>
    <cellStyle name="40% - akcent 1 3 2 3 8 4" xfId="25034"/>
    <cellStyle name="40% - akcent 1 3 2 3 9" xfId="10126"/>
    <cellStyle name="40% - akcent 1 3 2 3 9 2" xfId="25037"/>
    <cellStyle name="40% - akcent 1 3 2 4" xfId="10127"/>
    <cellStyle name="40% - akcent 1 3 2 4 10" xfId="25038"/>
    <cellStyle name="40% - akcent 1 3 2 4 2" xfId="10128"/>
    <cellStyle name="40% - akcent 1 3 2 4 2 2" xfId="10129"/>
    <cellStyle name="40% - akcent 1 3 2 4 2 2 2" xfId="10130"/>
    <cellStyle name="40% - akcent 1 3 2 4 2 2 2 2" xfId="10131"/>
    <cellStyle name="40% - akcent 1 3 2 4 2 2 2 2 2" xfId="25042"/>
    <cellStyle name="40% - akcent 1 3 2 4 2 2 2 3" xfId="10132"/>
    <cellStyle name="40% - akcent 1 3 2 4 2 2 2 3 2" xfId="25043"/>
    <cellStyle name="40% - akcent 1 3 2 4 2 2 2 4" xfId="25041"/>
    <cellStyle name="40% - akcent 1 3 2 4 2 2 3" xfId="10133"/>
    <cellStyle name="40% - akcent 1 3 2 4 2 2 3 2" xfId="25044"/>
    <cellStyle name="40% - akcent 1 3 2 4 2 2 4" xfId="10134"/>
    <cellStyle name="40% - akcent 1 3 2 4 2 2 4 2" xfId="25045"/>
    <cellStyle name="40% - akcent 1 3 2 4 2 2 5" xfId="25040"/>
    <cellStyle name="40% - akcent 1 3 2 4 2 3" xfId="10135"/>
    <cellStyle name="40% - akcent 1 3 2 4 2 3 2" xfId="10136"/>
    <cellStyle name="40% - akcent 1 3 2 4 2 3 2 2" xfId="10137"/>
    <cellStyle name="40% - akcent 1 3 2 4 2 3 2 2 2" xfId="25048"/>
    <cellStyle name="40% - akcent 1 3 2 4 2 3 2 3" xfId="10138"/>
    <cellStyle name="40% - akcent 1 3 2 4 2 3 2 3 2" xfId="25049"/>
    <cellStyle name="40% - akcent 1 3 2 4 2 3 2 4" xfId="25047"/>
    <cellStyle name="40% - akcent 1 3 2 4 2 3 3" xfId="10139"/>
    <cellStyle name="40% - akcent 1 3 2 4 2 3 3 2" xfId="25050"/>
    <cellStyle name="40% - akcent 1 3 2 4 2 3 4" xfId="10140"/>
    <cellStyle name="40% - akcent 1 3 2 4 2 3 4 2" xfId="25051"/>
    <cellStyle name="40% - akcent 1 3 2 4 2 3 5" xfId="25046"/>
    <cellStyle name="40% - akcent 1 3 2 4 2 4" xfId="10141"/>
    <cellStyle name="40% - akcent 1 3 2 4 2 4 2" xfId="10142"/>
    <cellStyle name="40% - akcent 1 3 2 4 2 4 2 2" xfId="10143"/>
    <cellStyle name="40% - akcent 1 3 2 4 2 4 2 2 2" xfId="25054"/>
    <cellStyle name="40% - akcent 1 3 2 4 2 4 2 3" xfId="10144"/>
    <cellStyle name="40% - akcent 1 3 2 4 2 4 2 3 2" xfId="25055"/>
    <cellStyle name="40% - akcent 1 3 2 4 2 4 2 4" xfId="25053"/>
    <cellStyle name="40% - akcent 1 3 2 4 2 4 3" xfId="10145"/>
    <cellStyle name="40% - akcent 1 3 2 4 2 4 3 2" xfId="25056"/>
    <cellStyle name="40% - akcent 1 3 2 4 2 4 4" xfId="10146"/>
    <cellStyle name="40% - akcent 1 3 2 4 2 4 4 2" xfId="25057"/>
    <cellStyle name="40% - akcent 1 3 2 4 2 4 5" xfId="25052"/>
    <cellStyle name="40% - akcent 1 3 2 4 2 5" xfId="10147"/>
    <cellStyle name="40% - akcent 1 3 2 4 2 5 2" xfId="10148"/>
    <cellStyle name="40% - akcent 1 3 2 4 2 5 2 2" xfId="25059"/>
    <cellStyle name="40% - akcent 1 3 2 4 2 5 3" xfId="10149"/>
    <cellStyle name="40% - akcent 1 3 2 4 2 5 3 2" xfId="25060"/>
    <cellStyle name="40% - akcent 1 3 2 4 2 5 4" xfId="25058"/>
    <cellStyle name="40% - akcent 1 3 2 4 2 6" xfId="10150"/>
    <cellStyle name="40% - akcent 1 3 2 4 2 6 2" xfId="25061"/>
    <cellStyle name="40% - akcent 1 3 2 4 2 7" xfId="10151"/>
    <cellStyle name="40% - akcent 1 3 2 4 2 7 2" xfId="25062"/>
    <cellStyle name="40% - akcent 1 3 2 4 2 8" xfId="25039"/>
    <cellStyle name="40% - akcent 1 3 2 4 3" xfId="10152"/>
    <cellStyle name="40% - akcent 1 3 2 4 3 2" xfId="10153"/>
    <cellStyle name="40% - akcent 1 3 2 4 3 2 2" xfId="10154"/>
    <cellStyle name="40% - akcent 1 3 2 4 3 2 2 2" xfId="10155"/>
    <cellStyle name="40% - akcent 1 3 2 4 3 2 2 2 2" xfId="25066"/>
    <cellStyle name="40% - akcent 1 3 2 4 3 2 2 3" xfId="10156"/>
    <cellStyle name="40% - akcent 1 3 2 4 3 2 2 3 2" xfId="25067"/>
    <cellStyle name="40% - akcent 1 3 2 4 3 2 2 4" xfId="25065"/>
    <cellStyle name="40% - akcent 1 3 2 4 3 2 3" xfId="10157"/>
    <cellStyle name="40% - akcent 1 3 2 4 3 2 3 2" xfId="25068"/>
    <cellStyle name="40% - akcent 1 3 2 4 3 2 4" xfId="10158"/>
    <cellStyle name="40% - akcent 1 3 2 4 3 2 4 2" xfId="25069"/>
    <cellStyle name="40% - akcent 1 3 2 4 3 2 5" xfId="25064"/>
    <cellStyle name="40% - akcent 1 3 2 4 3 3" xfId="10159"/>
    <cellStyle name="40% - akcent 1 3 2 4 3 3 2" xfId="10160"/>
    <cellStyle name="40% - akcent 1 3 2 4 3 3 2 2" xfId="10161"/>
    <cellStyle name="40% - akcent 1 3 2 4 3 3 2 2 2" xfId="25072"/>
    <cellStyle name="40% - akcent 1 3 2 4 3 3 2 3" xfId="10162"/>
    <cellStyle name="40% - akcent 1 3 2 4 3 3 2 3 2" xfId="25073"/>
    <cellStyle name="40% - akcent 1 3 2 4 3 3 2 4" xfId="25071"/>
    <cellStyle name="40% - akcent 1 3 2 4 3 3 3" xfId="10163"/>
    <cellStyle name="40% - akcent 1 3 2 4 3 3 3 2" xfId="25074"/>
    <cellStyle name="40% - akcent 1 3 2 4 3 3 4" xfId="10164"/>
    <cellStyle name="40% - akcent 1 3 2 4 3 3 4 2" xfId="25075"/>
    <cellStyle name="40% - akcent 1 3 2 4 3 3 5" xfId="25070"/>
    <cellStyle name="40% - akcent 1 3 2 4 3 4" xfId="10165"/>
    <cellStyle name="40% - akcent 1 3 2 4 3 4 2" xfId="10166"/>
    <cellStyle name="40% - akcent 1 3 2 4 3 4 2 2" xfId="10167"/>
    <cellStyle name="40% - akcent 1 3 2 4 3 4 2 2 2" xfId="25078"/>
    <cellStyle name="40% - akcent 1 3 2 4 3 4 2 3" xfId="10168"/>
    <cellStyle name="40% - akcent 1 3 2 4 3 4 2 3 2" xfId="25079"/>
    <cellStyle name="40% - akcent 1 3 2 4 3 4 2 4" xfId="25077"/>
    <cellStyle name="40% - akcent 1 3 2 4 3 4 3" xfId="10169"/>
    <cellStyle name="40% - akcent 1 3 2 4 3 4 3 2" xfId="25080"/>
    <cellStyle name="40% - akcent 1 3 2 4 3 4 4" xfId="10170"/>
    <cellStyle name="40% - akcent 1 3 2 4 3 4 4 2" xfId="25081"/>
    <cellStyle name="40% - akcent 1 3 2 4 3 4 5" xfId="25076"/>
    <cellStyle name="40% - akcent 1 3 2 4 3 5" xfId="10171"/>
    <cellStyle name="40% - akcent 1 3 2 4 3 5 2" xfId="10172"/>
    <cellStyle name="40% - akcent 1 3 2 4 3 5 2 2" xfId="25083"/>
    <cellStyle name="40% - akcent 1 3 2 4 3 5 3" xfId="10173"/>
    <cellStyle name="40% - akcent 1 3 2 4 3 5 3 2" xfId="25084"/>
    <cellStyle name="40% - akcent 1 3 2 4 3 5 4" xfId="25082"/>
    <cellStyle name="40% - akcent 1 3 2 4 3 6" xfId="10174"/>
    <cellStyle name="40% - akcent 1 3 2 4 3 6 2" xfId="25085"/>
    <cellStyle name="40% - akcent 1 3 2 4 3 7" xfId="10175"/>
    <cellStyle name="40% - akcent 1 3 2 4 3 7 2" xfId="25086"/>
    <cellStyle name="40% - akcent 1 3 2 4 3 8" xfId="25063"/>
    <cellStyle name="40% - akcent 1 3 2 4 4" xfId="10176"/>
    <cellStyle name="40% - akcent 1 3 2 4 4 2" xfId="10177"/>
    <cellStyle name="40% - akcent 1 3 2 4 4 2 2" xfId="10178"/>
    <cellStyle name="40% - akcent 1 3 2 4 4 2 2 2" xfId="25089"/>
    <cellStyle name="40% - akcent 1 3 2 4 4 2 3" xfId="10179"/>
    <cellStyle name="40% - akcent 1 3 2 4 4 2 3 2" xfId="25090"/>
    <cellStyle name="40% - akcent 1 3 2 4 4 2 4" xfId="25088"/>
    <cellStyle name="40% - akcent 1 3 2 4 4 3" xfId="10180"/>
    <cellStyle name="40% - akcent 1 3 2 4 4 3 2" xfId="25091"/>
    <cellStyle name="40% - akcent 1 3 2 4 4 4" xfId="10181"/>
    <cellStyle name="40% - akcent 1 3 2 4 4 4 2" xfId="25092"/>
    <cellStyle name="40% - akcent 1 3 2 4 4 5" xfId="25087"/>
    <cellStyle name="40% - akcent 1 3 2 4 5" xfId="10182"/>
    <cellStyle name="40% - akcent 1 3 2 4 5 2" xfId="10183"/>
    <cellStyle name="40% - akcent 1 3 2 4 5 2 2" xfId="10184"/>
    <cellStyle name="40% - akcent 1 3 2 4 5 2 2 2" xfId="25095"/>
    <cellStyle name="40% - akcent 1 3 2 4 5 2 3" xfId="10185"/>
    <cellStyle name="40% - akcent 1 3 2 4 5 2 3 2" xfId="25096"/>
    <cellStyle name="40% - akcent 1 3 2 4 5 2 4" xfId="25094"/>
    <cellStyle name="40% - akcent 1 3 2 4 5 3" xfId="10186"/>
    <cellStyle name="40% - akcent 1 3 2 4 5 3 2" xfId="25097"/>
    <cellStyle name="40% - akcent 1 3 2 4 5 4" xfId="10187"/>
    <cellStyle name="40% - akcent 1 3 2 4 5 4 2" xfId="25098"/>
    <cellStyle name="40% - akcent 1 3 2 4 5 5" xfId="25093"/>
    <cellStyle name="40% - akcent 1 3 2 4 6" xfId="10188"/>
    <cellStyle name="40% - akcent 1 3 2 4 6 2" xfId="10189"/>
    <cellStyle name="40% - akcent 1 3 2 4 6 2 2" xfId="10190"/>
    <cellStyle name="40% - akcent 1 3 2 4 6 2 2 2" xfId="25101"/>
    <cellStyle name="40% - akcent 1 3 2 4 6 2 3" xfId="10191"/>
    <cellStyle name="40% - akcent 1 3 2 4 6 2 3 2" xfId="25102"/>
    <cellStyle name="40% - akcent 1 3 2 4 6 2 4" xfId="25100"/>
    <cellStyle name="40% - akcent 1 3 2 4 6 3" xfId="10192"/>
    <cellStyle name="40% - akcent 1 3 2 4 6 3 2" xfId="25103"/>
    <cellStyle name="40% - akcent 1 3 2 4 6 4" xfId="10193"/>
    <cellStyle name="40% - akcent 1 3 2 4 6 4 2" xfId="25104"/>
    <cellStyle name="40% - akcent 1 3 2 4 6 5" xfId="25099"/>
    <cellStyle name="40% - akcent 1 3 2 4 7" xfId="10194"/>
    <cellStyle name="40% - akcent 1 3 2 4 7 2" xfId="10195"/>
    <cellStyle name="40% - akcent 1 3 2 4 7 2 2" xfId="25106"/>
    <cellStyle name="40% - akcent 1 3 2 4 7 3" xfId="10196"/>
    <cellStyle name="40% - akcent 1 3 2 4 7 3 2" xfId="25107"/>
    <cellStyle name="40% - akcent 1 3 2 4 7 4" xfId="25105"/>
    <cellStyle name="40% - akcent 1 3 2 4 8" xfId="10197"/>
    <cellStyle name="40% - akcent 1 3 2 4 8 2" xfId="25108"/>
    <cellStyle name="40% - akcent 1 3 2 4 9" xfId="10198"/>
    <cellStyle name="40% - akcent 1 3 2 4 9 2" xfId="25109"/>
    <cellStyle name="40% - akcent 1 3 2 5" xfId="10199"/>
    <cellStyle name="40% - akcent 1 3 2 5 2" xfId="10200"/>
    <cellStyle name="40% - akcent 1 3 2 5 2 2" xfId="10201"/>
    <cellStyle name="40% - akcent 1 3 2 5 2 2 2" xfId="10202"/>
    <cellStyle name="40% - akcent 1 3 2 5 2 2 2 2" xfId="25113"/>
    <cellStyle name="40% - akcent 1 3 2 5 2 2 3" xfId="10203"/>
    <cellStyle name="40% - akcent 1 3 2 5 2 2 3 2" xfId="25114"/>
    <cellStyle name="40% - akcent 1 3 2 5 2 2 4" xfId="25112"/>
    <cellStyle name="40% - akcent 1 3 2 5 2 3" xfId="10204"/>
    <cellStyle name="40% - akcent 1 3 2 5 2 3 2" xfId="25115"/>
    <cellStyle name="40% - akcent 1 3 2 5 2 4" xfId="10205"/>
    <cellStyle name="40% - akcent 1 3 2 5 2 4 2" xfId="25116"/>
    <cellStyle name="40% - akcent 1 3 2 5 2 5" xfId="25111"/>
    <cellStyle name="40% - akcent 1 3 2 5 3" xfId="10206"/>
    <cellStyle name="40% - akcent 1 3 2 5 3 2" xfId="10207"/>
    <cellStyle name="40% - akcent 1 3 2 5 3 2 2" xfId="10208"/>
    <cellStyle name="40% - akcent 1 3 2 5 3 2 2 2" xfId="25119"/>
    <cellStyle name="40% - akcent 1 3 2 5 3 2 3" xfId="10209"/>
    <cellStyle name="40% - akcent 1 3 2 5 3 2 3 2" xfId="25120"/>
    <cellStyle name="40% - akcent 1 3 2 5 3 2 4" xfId="25118"/>
    <cellStyle name="40% - akcent 1 3 2 5 3 3" xfId="10210"/>
    <cellStyle name="40% - akcent 1 3 2 5 3 3 2" xfId="25121"/>
    <cellStyle name="40% - akcent 1 3 2 5 3 4" xfId="10211"/>
    <cellStyle name="40% - akcent 1 3 2 5 3 4 2" xfId="25122"/>
    <cellStyle name="40% - akcent 1 3 2 5 3 5" xfId="25117"/>
    <cellStyle name="40% - akcent 1 3 2 5 4" xfId="10212"/>
    <cellStyle name="40% - akcent 1 3 2 5 4 2" xfId="10213"/>
    <cellStyle name="40% - akcent 1 3 2 5 4 2 2" xfId="10214"/>
    <cellStyle name="40% - akcent 1 3 2 5 4 2 2 2" xfId="25125"/>
    <cellStyle name="40% - akcent 1 3 2 5 4 2 3" xfId="10215"/>
    <cellStyle name="40% - akcent 1 3 2 5 4 2 3 2" xfId="25126"/>
    <cellStyle name="40% - akcent 1 3 2 5 4 2 4" xfId="25124"/>
    <cellStyle name="40% - akcent 1 3 2 5 4 3" xfId="10216"/>
    <cellStyle name="40% - akcent 1 3 2 5 4 3 2" xfId="25127"/>
    <cellStyle name="40% - akcent 1 3 2 5 4 4" xfId="10217"/>
    <cellStyle name="40% - akcent 1 3 2 5 4 4 2" xfId="25128"/>
    <cellStyle name="40% - akcent 1 3 2 5 4 5" xfId="25123"/>
    <cellStyle name="40% - akcent 1 3 2 5 5" xfId="10218"/>
    <cellStyle name="40% - akcent 1 3 2 5 5 2" xfId="10219"/>
    <cellStyle name="40% - akcent 1 3 2 5 5 2 2" xfId="25130"/>
    <cellStyle name="40% - akcent 1 3 2 5 5 3" xfId="10220"/>
    <cellStyle name="40% - akcent 1 3 2 5 5 3 2" xfId="25131"/>
    <cellStyle name="40% - akcent 1 3 2 5 5 4" xfId="25129"/>
    <cellStyle name="40% - akcent 1 3 2 5 6" xfId="10221"/>
    <cellStyle name="40% - akcent 1 3 2 5 6 2" xfId="25132"/>
    <cellStyle name="40% - akcent 1 3 2 5 7" xfId="10222"/>
    <cellStyle name="40% - akcent 1 3 2 5 7 2" xfId="25133"/>
    <cellStyle name="40% - akcent 1 3 2 5 8" xfId="25110"/>
    <cellStyle name="40% - akcent 1 3 2 6" xfId="10223"/>
    <cellStyle name="40% - akcent 1 3 2 6 2" xfId="10224"/>
    <cellStyle name="40% - akcent 1 3 2 6 2 2" xfId="10225"/>
    <cellStyle name="40% - akcent 1 3 2 6 2 2 2" xfId="10226"/>
    <cellStyle name="40% - akcent 1 3 2 6 2 2 2 2" xfId="25137"/>
    <cellStyle name="40% - akcent 1 3 2 6 2 2 3" xfId="10227"/>
    <cellStyle name="40% - akcent 1 3 2 6 2 2 3 2" xfId="25138"/>
    <cellStyle name="40% - akcent 1 3 2 6 2 2 4" xfId="25136"/>
    <cellStyle name="40% - akcent 1 3 2 6 2 3" xfId="10228"/>
    <cellStyle name="40% - akcent 1 3 2 6 2 3 2" xfId="25139"/>
    <cellStyle name="40% - akcent 1 3 2 6 2 4" xfId="10229"/>
    <cellStyle name="40% - akcent 1 3 2 6 2 4 2" xfId="25140"/>
    <cellStyle name="40% - akcent 1 3 2 6 2 5" xfId="25135"/>
    <cellStyle name="40% - akcent 1 3 2 6 3" xfId="10230"/>
    <cellStyle name="40% - akcent 1 3 2 6 3 2" xfId="10231"/>
    <cellStyle name="40% - akcent 1 3 2 6 3 2 2" xfId="10232"/>
    <cellStyle name="40% - akcent 1 3 2 6 3 2 2 2" xfId="25143"/>
    <cellStyle name="40% - akcent 1 3 2 6 3 2 3" xfId="10233"/>
    <cellStyle name="40% - akcent 1 3 2 6 3 2 3 2" xfId="25144"/>
    <cellStyle name="40% - akcent 1 3 2 6 3 2 4" xfId="25142"/>
    <cellStyle name="40% - akcent 1 3 2 6 3 3" xfId="10234"/>
    <cellStyle name="40% - akcent 1 3 2 6 3 3 2" xfId="25145"/>
    <cellStyle name="40% - akcent 1 3 2 6 3 4" xfId="10235"/>
    <cellStyle name="40% - akcent 1 3 2 6 3 4 2" xfId="25146"/>
    <cellStyle name="40% - akcent 1 3 2 6 3 5" xfId="25141"/>
    <cellStyle name="40% - akcent 1 3 2 6 4" xfId="10236"/>
    <cellStyle name="40% - akcent 1 3 2 6 4 2" xfId="10237"/>
    <cellStyle name="40% - akcent 1 3 2 6 4 2 2" xfId="10238"/>
    <cellStyle name="40% - akcent 1 3 2 6 4 2 2 2" xfId="25149"/>
    <cellStyle name="40% - akcent 1 3 2 6 4 2 3" xfId="10239"/>
    <cellStyle name="40% - akcent 1 3 2 6 4 2 3 2" xfId="25150"/>
    <cellStyle name="40% - akcent 1 3 2 6 4 2 4" xfId="25148"/>
    <cellStyle name="40% - akcent 1 3 2 6 4 3" xfId="10240"/>
    <cellStyle name="40% - akcent 1 3 2 6 4 3 2" xfId="25151"/>
    <cellStyle name="40% - akcent 1 3 2 6 4 4" xfId="10241"/>
    <cellStyle name="40% - akcent 1 3 2 6 4 4 2" xfId="25152"/>
    <cellStyle name="40% - akcent 1 3 2 6 4 5" xfId="25147"/>
    <cellStyle name="40% - akcent 1 3 2 6 5" xfId="10242"/>
    <cellStyle name="40% - akcent 1 3 2 6 5 2" xfId="10243"/>
    <cellStyle name="40% - akcent 1 3 2 6 5 2 2" xfId="25154"/>
    <cellStyle name="40% - akcent 1 3 2 6 5 3" xfId="10244"/>
    <cellStyle name="40% - akcent 1 3 2 6 5 3 2" xfId="25155"/>
    <cellStyle name="40% - akcent 1 3 2 6 5 4" xfId="25153"/>
    <cellStyle name="40% - akcent 1 3 2 6 6" xfId="10245"/>
    <cellStyle name="40% - akcent 1 3 2 6 6 2" xfId="25156"/>
    <cellStyle name="40% - akcent 1 3 2 6 7" xfId="10246"/>
    <cellStyle name="40% - akcent 1 3 2 6 7 2" xfId="25157"/>
    <cellStyle name="40% - akcent 1 3 2 6 8" xfId="25134"/>
    <cellStyle name="40% - akcent 1 3 2 7" xfId="10247"/>
    <cellStyle name="40% - akcent 1 3 2 7 2" xfId="10248"/>
    <cellStyle name="40% - akcent 1 3 2 7 2 2" xfId="10249"/>
    <cellStyle name="40% - akcent 1 3 2 7 2 2 2" xfId="10250"/>
    <cellStyle name="40% - akcent 1 3 2 7 2 2 2 2" xfId="25161"/>
    <cellStyle name="40% - akcent 1 3 2 7 2 2 3" xfId="10251"/>
    <cellStyle name="40% - akcent 1 3 2 7 2 2 3 2" xfId="25162"/>
    <cellStyle name="40% - akcent 1 3 2 7 2 2 4" xfId="25160"/>
    <cellStyle name="40% - akcent 1 3 2 7 2 3" xfId="10252"/>
    <cellStyle name="40% - akcent 1 3 2 7 2 3 2" xfId="25163"/>
    <cellStyle name="40% - akcent 1 3 2 7 2 4" xfId="10253"/>
    <cellStyle name="40% - akcent 1 3 2 7 2 4 2" xfId="25164"/>
    <cellStyle name="40% - akcent 1 3 2 7 2 5" xfId="25159"/>
    <cellStyle name="40% - akcent 1 3 2 7 3" xfId="10254"/>
    <cellStyle name="40% - akcent 1 3 2 7 3 2" xfId="10255"/>
    <cellStyle name="40% - akcent 1 3 2 7 3 2 2" xfId="25166"/>
    <cellStyle name="40% - akcent 1 3 2 7 3 3" xfId="10256"/>
    <cellStyle name="40% - akcent 1 3 2 7 3 3 2" xfId="25167"/>
    <cellStyle name="40% - akcent 1 3 2 7 3 4" xfId="25165"/>
    <cellStyle name="40% - akcent 1 3 2 7 4" xfId="10257"/>
    <cellStyle name="40% - akcent 1 3 2 7 4 2" xfId="25168"/>
    <cellStyle name="40% - akcent 1 3 2 7 5" xfId="10258"/>
    <cellStyle name="40% - akcent 1 3 2 7 5 2" xfId="25169"/>
    <cellStyle name="40% - akcent 1 3 2 7 6" xfId="25158"/>
    <cellStyle name="40% - akcent 1 3 2 8" xfId="10259"/>
    <cellStyle name="40% - akcent 1 3 2 8 2" xfId="10260"/>
    <cellStyle name="40% - akcent 1 3 2 8 2 2" xfId="10261"/>
    <cellStyle name="40% - akcent 1 3 2 8 2 2 2" xfId="25172"/>
    <cellStyle name="40% - akcent 1 3 2 8 2 3" xfId="10262"/>
    <cellStyle name="40% - akcent 1 3 2 8 2 3 2" xfId="25173"/>
    <cellStyle name="40% - akcent 1 3 2 8 2 4" xfId="25171"/>
    <cellStyle name="40% - akcent 1 3 2 8 3" xfId="10263"/>
    <cellStyle name="40% - akcent 1 3 2 8 3 2" xfId="25174"/>
    <cellStyle name="40% - akcent 1 3 2 8 4" xfId="10264"/>
    <cellStyle name="40% - akcent 1 3 2 8 4 2" xfId="25175"/>
    <cellStyle name="40% - akcent 1 3 2 8 5" xfId="25170"/>
    <cellStyle name="40% - akcent 1 3 2 9" xfId="10265"/>
    <cellStyle name="40% - akcent 1 3 2 9 2" xfId="10266"/>
    <cellStyle name="40% - akcent 1 3 2 9 2 2" xfId="10267"/>
    <cellStyle name="40% - akcent 1 3 2 9 2 2 2" xfId="25178"/>
    <cellStyle name="40% - akcent 1 3 2 9 2 3" xfId="10268"/>
    <cellStyle name="40% - akcent 1 3 2 9 2 3 2" xfId="25179"/>
    <cellStyle name="40% - akcent 1 3 2 9 2 4" xfId="25177"/>
    <cellStyle name="40% - akcent 1 3 2 9 3" xfId="10269"/>
    <cellStyle name="40% - akcent 1 3 2 9 3 2" xfId="25180"/>
    <cellStyle name="40% - akcent 1 3 2 9 4" xfId="10270"/>
    <cellStyle name="40% - akcent 1 3 2 9 4 2" xfId="25181"/>
    <cellStyle name="40% - akcent 1 3 2 9 5" xfId="25176"/>
    <cellStyle name="40% - akcent 1 3 20" xfId="24742"/>
    <cellStyle name="40% - akcent 1 3 3" xfId="10271"/>
    <cellStyle name="40% - akcent 1 3 3 10" xfId="10272"/>
    <cellStyle name="40% - akcent 1 3 3 10 2" xfId="25183"/>
    <cellStyle name="40% - akcent 1 3 3 11" xfId="10273"/>
    <cellStyle name="40% - akcent 1 3 3 11 2" xfId="25184"/>
    <cellStyle name="40% - akcent 1 3 3 12" xfId="25182"/>
    <cellStyle name="40% - akcent 1 3 3 2" xfId="10274"/>
    <cellStyle name="40% - akcent 1 3 3 2 10" xfId="10275"/>
    <cellStyle name="40% - akcent 1 3 3 2 10 2" xfId="25186"/>
    <cellStyle name="40% - akcent 1 3 3 2 11" xfId="25185"/>
    <cellStyle name="40% - akcent 1 3 3 2 2" xfId="10276"/>
    <cellStyle name="40% - akcent 1 3 3 2 2 2" xfId="10277"/>
    <cellStyle name="40% - akcent 1 3 3 2 2 2 2" xfId="10278"/>
    <cellStyle name="40% - akcent 1 3 3 2 2 2 2 2" xfId="10279"/>
    <cellStyle name="40% - akcent 1 3 3 2 2 2 2 2 2" xfId="25190"/>
    <cellStyle name="40% - akcent 1 3 3 2 2 2 2 3" xfId="10280"/>
    <cellStyle name="40% - akcent 1 3 3 2 2 2 2 3 2" xfId="25191"/>
    <cellStyle name="40% - akcent 1 3 3 2 2 2 2 4" xfId="25189"/>
    <cellStyle name="40% - akcent 1 3 3 2 2 2 3" xfId="10281"/>
    <cellStyle name="40% - akcent 1 3 3 2 2 2 3 2" xfId="25192"/>
    <cellStyle name="40% - akcent 1 3 3 2 2 2 4" xfId="10282"/>
    <cellStyle name="40% - akcent 1 3 3 2 2 2 4 2" xfId="25193"/>
    <cellStyle name="40% - akcent 1 3 3 2 2 2 5" xfId="25188"/>
    <cellStyle name="40% - akcent 1 3 3 2 2 3" xfId="10283"/>
    <cellStyle name="40% - akcent 1 3 3 2 2 3 2" xfId="10284"/>
    <cellStyle name="40% - akcent 1 3 3 2 2 3 2 2" xfId="10285"/>
    <cellStyle name="40% - akcent 1 3 3 2 2 3 2 2 2" xfId="25196"/>
    <cellStyle name="40% - akcent 1 3 3 2 2 3 2 3" xfId="10286"/>
    <cellStyle name="40% - akcent 1 3 3 2 2 3 2 3 2" xfId="25197"/>
    <cellStyle name="40% - akcent 1 3 3 2 2 3 2 4" xfId="25195"/>
    <cellStyle name="40% - akcent 1 3 3 2 2 3 3" xfId="10287"/>
    <cellStyle name="40% - akcent 1 3 3 2 2 3 3 2" xfId="25198"/>
    <cellStyle name="40% - akcent 1 3 3 2 2 3 4" xfId="10288"/>
    <cellStyle name="40% - akcent 1 3 3 2 2 3 4 2" xfId="25199"/>
    <cellStyle name="40% - akcent 1 3 3 2 2 3 5" xfId="25194"/>
    <cellStyle name="40% - akcent 1 3 3 2 2 4" xfId="10289"/>
    <cellStyle name="40% - akcent 1 3 3 2 2 4 2" xfId="10290"/>
    <cellStyle name="40% - akcent 1 3 3 2 2 4 2 2" xfId="10291"/>
    <cellStyle name="40% - akcent 1 3 3 2 2 4 2 2 2" xfId="25202"/>
    <cellStyle name="40% - akcent 1 3 3 2 2 4 2 3" xfId="10292"/>
    <cellStyle name="40% - akcent 1 3 3 2 2 4 2 3 2" xfId="25203"/>
    <cellStyle name="40% - akcent 1 3 3 2 2 4 2 4" xfId="25201"/>
    <cellStyle name="40% - akcent 1 3 3 2 2 4 3" xfId="10293"/>
    <cellStyle name="40% - akcent 1 3 3 2 2 4 3 2" xfId="25204"/>
    <cellStyle name="40% - akcent 1 3 3 2 2 4 4" xfId="10294"/>
    <cellStyle name="40% - akcent 1 3 3 2 2 4 4 2" xfId="25205"/>
    <cellStyle name="40% - akcent 1 3 3 2 2 4 5" xfId="25200"/>
    <cellStyle name="40% - akcent 1 3 3 2 2 5" xfId="10295"/>
    <cellStyle name="40% - akcent 1 3 3 2 2 5 2" xfId="10296"/>
    <cellStyle name="40% - akcent 1 3 3 2 2 5 2 2" xfId="25207"/>
    <cellStyle name="40% - akcent 1 3 3 2 2 5 3" xfId="10297"/>
    <cellStyle name="40% - akcent 1 3 3 2 2 5 3 2" xfId="25208"/>
    <cellStyle name="40% - akcent 1 3 3 2 2 5 4" xfId="25206"/>
    <cellStyle name="40% - akcent 1 3 3 2 2 6" xfId="10298"/>
    <cellStyle name="40% - akcent 1 3 3 2 2 6 2" xfId="25209"/>
    <cellStyle name="40% - akcent 1 3 3 2 2 7" xfId="10299"/>
    <cellStyle name="40% - akcent 1 3 3 2 2 7 2" xfId="25210"/>
    <cellStyle name="40% - akcent 1 3 3 2 2 8" xfId="25187"/>
    <cellStyle name="40% - akcent 1 3 3 2 3" xfId="10300"/>
    <cellStyle name="40% - akcent 1 3 3 2 3 2" xfId="10301"/>
    <cellStyle name="40% - akcent 1 3 3 2 3 2 2" xfId="10302"/>
    <cellStyle name="40% - akcent 1 3 3 2 3 2 2 2" xfId="10303"/>
    <cellStyle name="40% - akcent 1 3 3 2 3 2 2 2 2" xfId="25214"/>
    <cellStyle name="40% - akcent 1 3 3 2 3 2 2 3" xfId="10304"/>
    <cellStyle name="40% - akcent 1 3 3 2 3 2 2 3 2" xfId="25215"/>
    <cellStyle name="40% - akcent 1 3 3 2 3 2 2 4" xfId="25213"/>
    <cellStyle name="40% - akcent 1 3 3 2 3 2 3" xfId="10305"/>
    <cellStyle name="40% - akcent 1 3 3 2 3 2 3 2" xfId="25216"/>
    <cellStyle name="40% - akcent 1 3 3 2 3 2 4" xfId="10306"/>
    <cellStyle name="40% - akcent 1 3 3 2 3 2 4 2" xfId="25217"/>
    <cellStyle name="40% - akcent 1 3 3 2 3 2 5" xfId="25212"/>
    <cellStyle name="40% - akcent 1 3 3 2 3 3" xfId="10307"/>
    <cellStyle name="40% - akcent 1 3 3 2 3 3 2" xfId="10308"/>
    <cellStyle name="40% - akcent 1 3 3 2 3 3 2 2" xfId="10309"/>
    <cellStyle name="40% - akcent 1 3 3 2 3 3 2 2 2" xfId="25220"/>
    <cellStyle name="40% - akcent 1 3 3 2 3 3 2 3" xfId="10310"/>
    <cellStyle name="40% - akcent 1 3 3 2 3 3 2 3 2" xfId="25221"/>
    <cellStyle name="40% - akcent 1 3 3 2 3 3 2 4" xfId="25219"/>
    <cellStyle name="40% - akcent 1 3 3 2 3 3 3" xfId="10311"/>
    <cellStyle name="40% - akcent 1 3 3 2 3 3 3 2" xfId="25222"/>
    <cellStyle name="40% - akcent 1 3 3 2 3 3 4" xfId="10312"/>
    <cellStyle name="40% - akcent 1 3 3 2 3 3 4 2" xfId="25223"/>
    <cellStyle name="40% - akcent 1 3 3 2 3 3 5" xfId="25218"/>
    <cellStyle name="40% - akcent 1 3 3 2 3 4" xfId="10313"/>
    <cellStyle name="40% - akcent 1 3 3 2 3 4 2" xfId="10314"/>
    <cellStyle name="40% - akcent 1 3 3 2 3 4 2 2" xfId="10315"/>
    <cellStyle name="40% - akcent 1 3 3 2 3 4 2 2 2" xfId="25226"/>
    <cellStyle name="40% - akcent 1 3 3 2 3 4 2 3" xfId="10316"/>
    <cellStyle name="40% - akcent 1 3 3 2 3 4 2 3 2" xfId="25227"/>
    <cellStyle name="40% - akcent 1 3 3 2 3 4 2 4" xfId="25225"/>
    <cellStyle name="40% - akcent 1 3 3 2 3 4 3" xfId="10317"/>
    <cellStyle name="40% - akcent 1 3 3 2 3 4 3 2" xfId="25228"/>
    <cellStyle name="40% - akcent 1 3 3 2 3 4 4" xfId="10318"/>
    <cellStyle name="40% - akcent 1 3 3 2 3 4 4 2" xfId="25229"/>
    <cellStyle name="40% - akcent 1 3 3 2 3 4 5" xfId="25224"/>
    <cellStyle name="40% - akcent 1 3 3 2 3 5" xfId="10319"/>
    <cellStyle name="40% - akcent 1 3 3 2 3 5 2" xfId="10320"/>
    <cellStyle name="40% - akcent 1 3 3 2 3 5 2 2" xfId="25231"/>
    <cellStyle name="40% - akcent 1 3 3 2 3 5 3" xfId="10321"/>
    <cellStyle name="40% - akcent 1 3 3 2 3 5 3 2" xfId="25232"/>
    <cellStyle name="40% - akcent 1 3 3 2 3 5 4" xfId="25230"/>
    <cellStyle name="40% - akcent 1 3 3 2 3 6" xfId="10322"/>
    <cellStyle name="40% - akcent 1 3 3 2 3 6 2" xfId="25233"/>
    <cellStyle name="40% - akcent 1 3 3 2 3 7" xfId="10323"/>
    <cellStyle name="40% - akcent 1 3 3 2 3 7 2" xfId="25234"/>
    <cellStyle name="40% - akcent 1 3 3 2 3 8" xfId="25211"/>
    <cellStyle name="40% - akcent 1 3 3 2 4" xfId="10324"/>
    <cellStyle name="40% - akcent 1 3 3 2 4 2" xfId="10325"/>
    <cellStyle name="40% - akcent 1 3 3 2 4 2 2" xfId="10326"/>
    <cellStyle name="40% - akcent 1 3 3 2 4 2 2 2" xfId="10327"/>
    <cellStyle name="40% - akcent 1 3 3 2 4 2 2 2 2" xfId="25238"/>
    <cellStyle name="40% - akcent 1 3 3 2 4 2 2 3" xfId="10328"/>
    <cellStyle name="40% - akcent 1 3 3 2 4 2 2 3 2" xfId="25239"/>
    <cellStyle name="40% - akcent 1 3 3 2 4 2 2 4" xfId="25237"/>
    <cellStyle name="40% - akcent 1 3 3 2 4 2 3" xfId="10329"/>
    <cellStyle name="40% - akcent 1 3 3 2 4 2 3 2" xfId="25240"/>
    <cellStyle name="40% - akcent 1 3 3 2 4 2 4" xfId="10330"/>
    <cellStyle name="40% - akcent 1 3 3 2 4 2 4 2" xfId="25241"/>
    <cellStyle name="40% - akcent 1 3 3 2 4 2 5" xfId="25236"/>
    <cellStyle name="40% - akcent 1 3 3 2 4 3" xfId="10331"/>
    <cellStyle name="40% - akcent 1 3 3 2 4 3 2" xfId="10332"/>
    <cellStyle name="40% - akcent 1 3 3 2 4 3 2 2" xfId="25243"/>
    <cellStyle name="40% - akcent 1 3 3 2 4 3 3" xfId="10333"/>
    <cellStyle name="40% - akcent 1 3 3 2 4 3 3 2" xfId="25244"/>
    <cellStyle name="40% - akcent 1 3 3 2 4 3 4" xfId="25242"/>
    <cellStyle name="40% - akcent 1 3 3 2 4 4" xfId="10334"/>
    <cellStyle name="40% - akcent 1 3 3 2 4 4 2" xfId="25245"/>
    <cellStyle name="40% - akcent 1 3 3 2 4 5" xfId="10335"/>
    <cellStyle name="40% - akcent 1 3 3 2 4 5 2" xfId="25246"/>
    <cellStyle name="40% - akcent 1 3 3 2 4 6" xfId="25235"/>
    <cellStyle name="40% - akcent 1 3 3 2 5" xfId="10336"/>
    <cellStyle name="40% - akcent 1 3 3 2 5 2" xfId="10337"/>
    <cellStyle name="40% - akcent 1 3 3 2 5 2 2" xfId="10338"/>
    <cellStyle name="40% - akcent 1 3 3 2 5 2 2 2" xfId="25249"/>
    <cellStyle name="40% - akcent 1 3 3 2 5 2 3" xfId="10339"/>
    <cellStyle name="40% - akcent 1 3 3 2 5 2 3 2" xfId="25250"/>
    <cellStyle name="40% - akcent 1 3 3 2 5 2 4" xfId="25248"/>
    <cellStyle name="40% - akcent 1 3 3 2 5 3" xfId="10340"/>
    <cellStyle name="40% - akcent 1 3 3 2 5 3 2" xfId="25251"/>
    <cellStyle name="40% - akcent 1 3 3 2 5 4" xfId="10341"/>
    <cellStyle name="40% - akcent 1 3 3 2 5 4 2" xfId="25252"/>
    <cellStyle name="40% - akcent 1 3 3 2 5 5" xfId="25247"/>
    <cellStyle name="40% - akcent 1 3 3 2 6" xfId="10342"/>
    <cellStyle name="40% - akcent 1 3 3 2 6 2" xfId="10343"/>
    <cellStyle name="40% - akcent 1 3 3 2 6 2 2" xfId="10344"/>
    <cellStyle name="40% - akcent 1 3 3 2 6 2 2 2" xfId="25255"/>
    <cellStyle name="40% - akcent 1 3 3 2 6 2 3" xfId="10345"/>
    <cellStyle name="40% - akcent 1 3 3 2 6 2 3 2" xfId="25256"/>
    <cellStyle name="40% - akcent 1 3 3 2 6 2 4" xfId="25254"/>
    <cellStyle name="40% - akcent 1 3 3 2 6 3" xfId="10346"/>
    <cellStyle name="40% - akcent 1 3 3 2 6 3 2" xfId="25257"/>
    <cellStyle name="40% - akcent 1 3 3 2 6 4" xfId="10347"/>
    <cellStyle name="40% - akcent 1 3 3 2 6 4 2" xfId="25258"/>
    <cellStyle name="40% - akcent 1 3 3 2 6 5" xfId="25253"/>
    <cellStyle name="40% - akcent 1 3 3 2 7" xfId="10348"/>
    <cellStyle name="40% - akcent 1 3 3 2 7 2" xfId="10349"/>
    <cellStyle name="40% - akcent 1 3 3 2 7 2 2" xfId="10350"/>
    <cellStyle name="40% - akcent 1 3 3 2 7 2 2 2" xfId="25261"/>
    <cellStyle name="40% - akcent 1 3 3 2 7 2 3" xfId="10351"/>
    <cellStyle name="40% - akcent 1 3 3 2 7 2 3 2" xfId="25262"/>
    <cellStyle name="40% - akcent 1 3 3 2 7 2 4" xfId="25260"/>
    <cellStyle name="40% - akcent 1 3 3 2 7 3" xfId="10352"/>
    <cellStyle name="40% - akcent 1 3 3 2 7 3 2" xfId="25263"/>
    <cellStyle name="40% - akcent 1 3 3 2 7 4" xfId="10353"/>
    <cellStyle name="40% - akcent 1 3 3 2 7 4 2" xfId="25264"/>
    <cellStyle name="40% - akcent 1 3 3 2 7 5" xfId="25259"/>
    <cellStyle name="40% - akcent 1 3 3 2 8" xfId="10354"/>
    <cellStyle name="40% - akcent 1 3 3 2 8 2" xfId="10355"/>
    <cellStyle name="40% - akcent 1 3 3 2 8 2 2" xfId="25266"/>
    <cellStyle name="40% - akcent 1 3 3 2 8 3" xfId="10356"/>
    <cellStyle name="40% - akcent 1 3 3 2 8 3 2" xfId="25267"/>
    <cellStyle name="40% - akcent 1 3 3 2 8 4" xfId="25265"/>
    <cellStyle name="40% - akcent 1 3 3 2 9" xfId="10357"/>
    <cellStyle name="40% - akcent 1 3 3 2 9 2" xfId="25268"/>
    <cellStyle name="40% - akcent 1 3 3 3" xfId="10358"/>
    <cellStyle name="40% - akcent 1 3 3 3 2" xfId="10359"/>
    <cellStyle name="40% - akcent 1 3 3 3 2 2" xfId="10360"/>
    <cellStyle name="40% - akcent 1 3 3 3 2 2 2" xfId="10361"/>
    <cellStyle name="40% - akcent 1 3 3 3 2 2 2 2" xfId="25272"/>
    <cellStyle name="40% - akcent 1 3 3 3 2 2 3" xfId="10362"/>
    <cellStyle name="40% - akcent 1 3 3 3 2 2 3 2" xfId="25273"/>
    <cellStyle name="40% - akcent 1 3 3 3 2 2 4" xfId="25271"/>
    <cellStyle name="40% - akcent 1 3 3 3 2 3" xfId="10363"/>
    <cellStyle name="40% - akcent 1 3 3 3 2 3 2" xfId="25274"/>
    <cellStyle name="40% - akcent 1 3 3 3 2 4" xfId="10364"/>
    <cellStyle name="40% - akcent 1 3 3 3 2 4 2" xfId="25275"/>
    <cellStyle name="40% - akcent 1 3 3 3 2 5" xfId="25270"/>
    <cellStyle name="40% - akcent 1 3 3 3 3" xfId="10365"/>
    <cellStyle name="40% - akcent 1 3 3 3 3 2" xfId="10366"/>
    <cellStyle name="40% - akcent 1 3 3 3 3 2 2" xfId="10367"/>
    <cellStyle name="40% - akcent 1 3 3 3 3 2 2 2" xfId="25278"/>
    <cellStyle name="40% - akcent 1 3 3 3 3 2 3" xfId="10368"/>
    <cellStyle name="40% - akcent 1 3 3 3 3 2 3 2" xfId="25279"/>
    <cellStyle name="40% - akcent 1 3 3 3 3 2 4" xfId="25277"/>
    <cellStyle name="40% - akcent 1 3 3 3 3 3" xfId="10369"/>
    <cellStyle name="40% - akcent 1 3 3 3 3 3 2" xfId="25280"/>
    <cellStyle name="40% - akcent 1 3 3 3 3 4" xfId="10370"/>
    <cellStyle name="40% - akcent 1 3 3 3 3 4 2" xfId="25281"/>
    <cellStyle name="40% - akcent 1 3 3 3 3 5" xfId="25276"/>
    <cellStyle name="40% - akcent 1 3 3 3 4" xfId="10371"/>
    <cellStyle name="40% - akcent 1 3 3 3 4 2" xfId="10372"/>
    <cellStyle name="40% - akcent 1 3 3 3 4 2 2" xfId="10373"/>
    <cellStyle name="40% - akcent 1 3 3 3 4 2 2 2" xfId="25284"/>
    <cellStyle name="40% - akcent 1 3 3 3 4 2 3" xfId="10374"/>
    <cellStyle name="40% - akcent 1 3 3 3 4 2 3 2" xfId="25285"/>
    <cellStyle name="40% - akcent 1 3 3 3 4 2 4" xfId="25283"/>
    <cellStyle name="40% - akcent 1 3 3 3 4 3" xfId="10375"/>
    <cellStyle name="40% - akcent 1 3 3 3 4 3 2" xfId="25286"/>
    <cellStyle name="40% - akcent 1 3 3 3 4 4" xfId="10376"/>
    <cellStyle name="40% - akcent 1 3 3 3 4 4 2" xfId="25287"/>
    <cellStyle name="40% - akcent 1 3 3 3 4 5" xfId="25282"/>
    <cellStyle name="40% - akcent 1 3 3 3 5" xfId="10377"/>
    <cellStyle name="40% - akcent 1 3 3 3 5 2" xfId="10378"/>
    <cellStyle name="40% - akcent 1 3 3 3 5 2 2" xfId="25289"/>
    <cellStyle name="40% - akcent 1 3 3 3 5 3" xfId="10379"/>
    <cellStyle name="40% - akcent 1 3 3 3 5 3 2" xfId="25290"/>
    <cellStyle name="40% - akcent 1 3 3 3 5 4" xfId="25288"/>
    <cellStyle name="40% - akcent 1 3 3 3 6" xfId="10380"/>
    <cellStyle name="40% - akcent 1 3 3 3 6 2" xfId="25291"/>
    <cellStyle name="40% - akcent 1 3 3 3 7" xfId="10381"/>
    <cellStyle name="40% - akcent 1 3 3 3 7 2" xfId="25292"/>
    <cellStyle name="40% - akcent 1 3 3 3 8" xfId="25269"/>
    <cellStyle name="40% - akcent 1 3 3 4" xfId="10382"/>
    <cellStyle name="40% - akcent 1 3 3 4 2" xfId="10383"/>
    <cellStyle name="40% - akcent 1 3 3 4 2 2" xfId="10384"/>
    <cellStyle name="40% - akcent 1 3 3 4 2 2 2" xfId="10385"/>
    <cellStyle name="40% - akcent 1 3 3 4 2 2 2 2" xfId="25296"/>
    <cellStyle name="40% - akcent 1 3 3 4 2 2 3" xfId="10386"/>
    <cellStyle name="40% - akcent 1 3 3 4 2 2 3 2" xfId="25297"/>
    <cellStyle name="40% - akcent 1 3 3 4 2 2 4" xfId="25295"/>
    <cellStyle name="40% - akcent 1 3 3 4 2 3" xfId="10387"/>
    <cellStyle name="40% - akcent 1 3 3 4 2 3 2" xfId="25298"/>
    <cellStyle name="40% - akcent 1 3 3 4 2 4" xfId="10388"/>
    <cellStyle name="40% - akcent 1 3 3 4 2 4 2" xfId="25299"/>
    <cellStyle name="40% - akcent 1 3 3 4 2 5" xfId="25294"/>
    <cellStyle name="40% - akcent 1 3 3 4 3" xfId="10389"/>
    <cellStyle name="40% - akcent 1 3 3 4 3 2" xfId="10390"/>
    <cellStyle name="40% - akcent 1 3 3 4 3 2 2" xfId="10391"/>
    <cellStyle name="40% - akcent 1 3 3 4 3 2 2 2" xfId="25302"/>
    <cellStyle name="40% - akcent 1 3 3 4 3 2 3" xfId="10392"/>
    <cellStyle name="40% - akcent 1 3 3 4 3 2 3 2" xfId="25303"/>
    <cellStyle name="40% - akcent 1 3 3 4 3 2 4" xfId="25301"/>
    <cellStyle name="40% - akcent 1 3 3 4 3 3" xfId="10393"/>
    <cellStyle name="40% - akcent 1 3 3 4 3 3 2" xfId="25304"/>
    <cellStyle name="40% - akcent 1 3 3 4 3 4" xfId="10394"/>
    <cellStyle name="40% - akcent 1 3 3 4 3 4 2" xfId="25305"/>
    <cellStyle name="40% - akcent 1 3 3 4 3 5" xfId="25300"/>
    <cellStyle name="40% - akcent 1 3 3 4 4" xfId="10395"/>
    <cellStyle name="40% - akcent 1 3 3 4 4 2" xfId="10396"/>
    <cellStyle name="40% - akcent 1 3 3 4 4 2 2" xfId="10397"/>
    <cellStyle name="40% - akcent 1 3 3 4 4 2 2 2" xfId="25308"/>
    <cellStyle name="40% - akcent 1 3 3 4 4 2 3" xfId="10398"/>
    <cellStyle name="40% - akcent 1 3 3 4 4 2 3 2" xfId="25309"/>
    <cellStyle name="40% - akcent 1 3 3 4 4 2 4" xfId="25307"/>
    <cellStyle name="40% - akcent 1 3 3 4 4 3" xfId="10399"/>
    <cellStyle name="40% - akcent 1 3 3 4 4 3 2" xfId="25310"/>
    <cellStyle name="40% - akcent 1 3 3 4 4 4" xfId="10400"/>
    <cellStyle name="40% - akcent 1 3 3 4 4 4 2" xfId="25311"/>
    <cellStyle name="40% - akcent 1 3 3 4 4 5" xfId="25306"/>
    <cellStyle name="40% - akcent 1 3 3 4 5" xfId="10401"/>
    <cellStyle name="40% - akcent 1 3 3 4 5 2" xfId="10402"/>
    <cellStyle name="40% - akcent 1 3 3 4 5 2 2" xfId="25313"/>
    <cellStyle name="40% - akcent 1 3 3 4 5 3" xfId="10403"/>
    <cellStyle name="40% - akcent 1 3 3 4 5 3 2" xfId="25314"/>
    <cellStyle name="40% - akcent 1 3 3 4 5 4" xfId="25312"/>
    <cellStyle name="40% - akcent 1 3 3 4 6" xfId="10404"/>
    <cellStyle name="40% - akcent 1 3 3 4 6 2" xfId="25315"/>
    <cellStyle name="40% - akcent 1 3 3 4 7" xfId="10405"/>
    <cellStyle name="40% - akcent 1 3 3 4 7 2" xfId="25316"/>
    <cellStyle name="40% - akcent 1 3 3 4 8" xfId="25293"/>
    <cellStyle name="40% - akcent 1 3 3 5" xfId="10406"/>
    <cellStyle name="40% - akcent 1 3 3 5 2" xfId="10407"/>
    <cellStyle name="40% - akcent 1 3 3 5 2 2" xfId="10408"/>
    <cellStyle name="40% - akcent 1 3 3 5 2 2 2" xfId="10409"/>
    <cellStyle name="40% - akcent 1 3 3 5 2 2 2 2" xfId="25320"/>
    <cellStyle name="40% - akcent 1 3 3 5 2 2 3" xfId="10410"/>
    <cellStyle name="40% - akcent 1 3 3 5 2 2 3 2" xfId="25321"/>
    <cellStyle name="40% - akcent 1 3 3 5 2 2 4" xfId="25319"/>
    <cellStyle name="40% - akcent 1 3 3 5 2 3" xfId="10411"/>
    <cellStyle name="40% - akcent 1 3 3 5 2 3 2" xfId="25322"/>
    <cellStyle name="40% - akcent 1 3 3 5 2 4" xfId="10412"/>
    <cellStyle name="40% - akcent 1 3 3 5 2 4 2" xfId="25323"/>
    <cellStyle name="40% - akcent 1 3 3 5 2 5" xfId="25318"/>
    <cellStyle name="40% - akcent 1 3 3 5 3" xfId="10413"/>
    <cellStyle name="40% - akcent 1 3 3 5 3 2" xfId="10414"/>
    <cellStyle name="40% - akcent 1 3 3 5 3 2 2" xfId="25325"/>
    <cellStyle name="40% - akcent 1 3 3 5 3 3" xfId="10415"/>
    <cellStyle name="40% - akcent 1 3 3 5 3 3 2" xfId="25326"/>
    <cellStyle name="40% - akcent 1 3 3 5 3 4" xfId="25324"/>
    <cellStyle name="40% - akcent 1 3 3 5 4" xfId="10416"/>
    <cellStyle name="40% - akcent 1 3 3 5 4 2" xfId="25327"/>
    <cellStyle name="40% - akcent 1 3 3 5 5" xfId="10417"/>
    <cellStyle name="40% - akcent 1 3 3 5 5 2" xfId="25328"/>
    <cellStyle name="40% - akcent 1 3 3 5 6" xfId="25317"/>
    <cellStyle name="40% - akcent 1 3 3 6" xfId="10418"/>
    <cellStyle name="40% - akcent 1 3 3 6 2" xfId="10419"/>
    <cellStyle name="40% - akcent 1 3 3 6 2 2" xfId="10420"/>
    <cellStyle name="40% - akcent 1 3 3 6 2 2 2" xfId="25331"/>
    <cellStyle name="40% - akcent 1 3 3 6 2 3" xfId="10421"/>
    <cellStyle name="40% - akcent 1 3 3 6 2 3 2" xfId="25332"/>
    <cellStyle name="40% - akcent 1 3 3 6 2 4" xfId="25330"/>
    <cellStyle name="40% - akcent 1 3 3 6 3" xfId="10422"/>
    <cellStyle name="40% - akcent 1 3 3 6 3 2" xfId="25333"/>
    <cellStyle name="40% - akcent 1 3 3 6 4" xfId="10423"/>
    <cellStyle name="40% - akcent 1 3 3 6 4 2" xfId="25334"/>
    <cellStyle name="40% - akcent 1 3 3 6 5" xfId="25329"/>
    <cellStyle name="40% - akcent 1 3 3 7" xfId="10424"/>
    <cellStyle name="40% - akcent 1 3 3 7 2" xfId="10425"/>
    <cellStyle name="40% - akcent 1 3 3 7 2 2" xfId="10426"/>
    <cellStyle name="40% - akcent 1 3 3 7 2 2 2" xfId="25337"/>
    <cellStyle name="40% - akcent 1 3 3 7 2 3" xfId="10427"/>
    <cellStyle name="40% - akcent 1 3 3 7 2 3 2" xfId="25338"/>
    <cellStyle name="40% - akcent 1 3 3 7 2 4" xfId="25336"/>
    <cellStyle name="40% - akcent 1 3 3 7 3" xfId="10428"/>
    <cellStyle name="40% - akcent 1 3 3 7 3 2" xfId="25339"/>
    <cellStyle name="40% - akcent 1 3 3 7 4" xfId="10429"/>
    <cellStyle name="40% - akcent 1 3 3 7 4 2" xfId="25340"/>
    <cellStyle name="40% - akcent 1 3 3 7 5" xfId="25335"/>
    <cellStyle name="40% - akcent 1 3 3 8" xfId="10430"/>
    <cellStyle name="40% - akcent 1 3 3 8 2" xfId="10431"/>
    <cellStyle name="40% - akcent 1 3 3 8 2 2" xfId="10432"/>
    <cellStyle name="40% - akcent 1 3 3 8 2 2 2" xfId="25343"/>
    <cellStyle name="40% - akcent 1 3 3 8 2 3" xfId="10433"/>
    <cellStyle name="40% - akcent 1 3 3 8 2 3 2" xfId="25344"/>
    <cellStyle name="40% - akcent 1 3 3 8 2 4" xfId="25342"/>
    <cellStyle name="40% - akcent 1 3 3 8 3" xfId="10434"/>
    <cellStyle name="40% - akcent 1 3 3 8 3 2" xfId="25345"/>
    <cellStyle name="40% - akcent 1 3 3 8 4" xfId="10435"/>
    <cellStyle name="40% - akcent 1 3 3 8 4 2" xfId="25346"/>
    <cellStyle name="40% - akcent 1 3 3 8 5" xfId="25341"/>
    <cellStyle name="40% - akcent 1 3 3 9" xfId="10436"/>
    <cellStyle name="40% - akcent 1 3 3 9 2" xfId="10437"/>
    <cellStyle name="40% - akcent 1 3 3 9 2 2" xfId="25348"/>
    <cellStyle name="40% - akcent 1 3 3 9 3" xfId="10438"/>
    <cellStyle name="40% - akcent 1 3 3 9 3 2" xfId="25349"/>
    <cellStyle name="40% - akcent 1 3 3 9 4" xfId="25347"/>
    <cellStyle name="40% - akcent 1 3 4" xfId="10439"/>
    <cellStyle name="40% - akcent 1 3 4 10" xfId="10440"/>
    <cellStyle name="40% - akcent 1 3 4 10 2" xfId="25351"/>
    <cellStyle name="40% - akcent 1 3 4 11" xfId="25350"/>
    <cellStyle name="40% - akcent 1 3 4 2" xfId="10441"/>
    <cellStyle name="40% - akcent 1 3 4 2 2" xfId="10442"/>
    <cellStyle name="40% - akcent 1 3 4 2 2 2" xfId="10443"/>
    <cellStyle name="40% - akcent 1 3 4 2 2 2 2" xfId="10444"/>
    <cellStyle name="40% - akcent 1 3 4 2 2 2 2 2" xfId="25355"/>
    <cellStyle name="40% - akcent 1 3 4 2 2 2 3" xfId="10445"/>
    <cellStyle name="40% - akcent 1 3 4 2 2 2 3 2" xfId="25356"/>
    <cellStyle name="40% - akcent 1 3 4 2 2 2 4" xfId="25354"/>
    <cellStyle name="40% - akcent 1 3 4 2 2 3" xfId="10446"/>
    <cellStyle name="40% - akcent 1 3 4 2 2 3 2" xfId="25357"/>
    <cellStyle name="40% - akcent 1 3 4 2 2 4" xfId="10447"/>
    <cellStyle name="40% - akcent 1 3 4 2 2 4 2" xfId="25358"/>
    <cellStyle name="40% - akcent 1 3 4 2 2 5" xfId="25353"/>
    <cellStyle name="40% - akcent 1 3 4 2 3" xfId="10448"/>
    <cellStyle name="40% - akcent 1 3 4 2 3 2" xfId="10449"/>
    <cellStyle name="40% - akcent 1 3 4 2 3 2 2" xfId="10450"/>
    <cellStyle name="40% - akcent 1 3 4 2 3 2 2 2" xfId="25361"/>
    <cellStyle name="40% - akcent 1 3 4 2 3 2 3" xfId="10451"/>
    <cellStyle name="40% - akcent 1 3 4 2 3 2 3 2" xfId="25362"/>
    <cellStyle name="40% - akcent 1 3 4 2 3 2 4" xfId="25360"/>
    <cellStyle name="40% - akcent 1 3 4 2 3 3" xfId="10452"/>
    <cellStyle name="40% - akcent 1 3 4 2 3 3 2" xfId="25363"/>
    <cellStyle name="40% - akcent 1 3 4 2 3 4" xfId="10453"/>
    <cellStyle name="40% - akcent 1 3 4 2 3 4 2" xfId="25364"/>
    <cellStyle name="40% - akcent 1 3 4 2 3 5" xfId="25359"/>
    <cellStyle name="40% - akcent 1 3 4 2 4" xfId="10454"/>
    <cellStyle name="40% - akcent 1 3 4 2 4 2" xfId="10455"/>
    <cellStyle name="40% - akcent 1 3 4 2 4 2 2" xfId="10456"/>
    <cellStyle name="40% - akcent 1 3 4 2 4 2 2 2" xfId="25367"/>
    <cellStyle name="40% - akcent 1 3 4 2 4 2 3" xfId="10457"/>
    <cellStyle name="40% - akcent 1 3 4 2 4 2 3 2" xfId="25368"/>
    <cellStyle name="40% - akcent 1 3 4 2 4 2 4" xfId="25366"/>
    <cellStyle name="40% - akcent 1 3 4 2 4 3" xfId="10458"/>
    <cellStyle name="40% - akcent 1 3 4 2 4 3 2" xfId="25369"/>
    <cellStyle name="40% - akcent 1 3 4 2 4 4" xfId="10459"/>
    <cellStyle name="40% - akcent 1 3 4 2 4 4 2" xfId="25370"/>
    <cellStyle name="40% - akcent 1 3 4 2 4 5" xfId="25365"/>
    <cellStyle name="40% - akcent 1 3 4 2 5" xfId="10460"/>
    <cellStyle name="40% - akcent 1 3 4 2 5 2" xfId="10461"/>
    <cellStyle name="40% - akcent 1 3 4 2 5 2 2" xfId="25372"/>
    <cellStyle name="40% - akcent 1 3 4 2 5 3" xfId="10462"/>
    <cellStyle name="40% - akcent 1 3 4 2 5 3 2" xfId="25373"/>
    <cellStyle name="40% - akcent 1 3 4 2 5 4" xfId="25371"/>
    <cellStyle name="40% - akcent 1 3 4 2 6" xfId="10463"/>
    <cellStyle name="40% - akcent 1 3 4 2 6 2" xfId="25374"/>
    <cellStyle name="40% - akcent 1 3 4 2 7" xfId="10464"/>
    <cellStyle name="40% - akcent 1 3 4 2 7 2" xfId="25375"/>
    <cellStyle name="40% - akcent 1 3 4 2 8" xfId="25352"/>
    <cellStyle name="40% - akcent 1 3 4 3" xfId="10465"/>
    <cellStyle name="40% - akcent 1 3 4 3 2" xfId="10466"/>
    <cellStyle name="40% - akcent 1 3 4 3 2 2" xfId="10467"/>
    <cellStyle name="40% - akcent 1 3 4 3 2 2 2" xfId="10468"/>
    <cellStyle name="40% - akcent 1 3 4 3 2 2 2 2" xfId="25379"/>
    <cellStyle name="40% - akcent 1 3 4 3 2 2 3" xfId="10469"/>
    <cellStyle name="40% - akcent 1 3 4 3 2 2 3 2" xfId="25380"/>
    <cellStyle name="40% - akcent 1 3 4 3 2 2 4" xfId="25378"/>
    <cellStyle name="40% - akcent 1 3 4 3 2 3" xfId="10470"/>
    <cellStyle name="40% - akcent 1 3 4 3 2 3 2" xfId="25381"/>
    <cellStyle name="40% - akcent 1 3 4 3 2 4" xfId="10471"/>
    <cellStyle name="40% - akcent 1 3 4 3 2 4 2" xfId="25382"/>
    <cellStyle name="40% - akcent 1 3 4 3 2 5" xfId="25377"/>
    <cellStyle name="40% - akcent 1 3 4 3 3" xfId="10472"/>
    <cellStyle name="40% - akcent 1 3 4 3 3 2" xfId="10473"/>
    <cellStyle name="40% - akcent 1 3 4 3 3 2 2" xfId="10474"/>
    <cellStyle name="40% - akcent 1 3 4 3 3 2 2 2" xfId="25385"/>
    <cellStyle name="40% - akcent 1 3 4 3 3 2 3" xfId="10475"/>
    <cellStyle name="40% - akcent 1 3 4 3 3 2 3 2" xfId="25386"/>
    <cellStyle name="40% - akcent 1 3 4 3 3 2 4" xfId="25384"/>
    <cellStyle name="40% - akcent 1 3 4 3 3 3" xfId="10476"/>
    <cellStyle name="40% - akcent 1 3 4 3 3 3 2" xfId="25387"/>
    <cellStyle name="40% - akcent 1 3 4 3 3 4" xfId="10477"/>
    <cellStyle name="40% - akcent 1 3 4 3 3 4 2" xfId="25388"/>
    <cellStyle name="40% - akcent 1 3 4 3 3 5" xfId="25383"/>
    <cellStyle name="40% - akcent 1 3 4 3 4" xfId="10478"/>
    <cellStyle name="40% - akcent 1 3 4 3 4 2" xfId="10479"/>
    <cellStyle name="40% - akcent 1 3 4 3 4 2 2" xfId="10480"/>
    <cellStyle name="40% - akcent 1 3 4 3 4 2 2 2" xfId="25391"/>
    <cellStyle name="40% - akcent 1 3 4 3 4 2 3" xfId="10481"/>
    <cellStyle name="40% - akcent 1 3 4 3 4 2 3 2" xfId="25392"/>
    <cellStyle name="40% - akcent 1 3 4 3 4 2 4" xfId="25390"/>
    <cellStyle name="40% - akcent 1 3 4 3 4 3" xfId="10482"/>
    <cellStyle name="40% - akcent 1 3 4 3 4 3 2" xfId="25393"/>
    <cellStyle name="40% - akcent 1 3 4 3 4 4" xfId="10483"/>
    <cellStyle name="40% - akcent 1 3 4 3 4 4 2" xfId="25394"/>
    <cellStyle name="40% - akcent 1 3 4 3 4 5" xfId="25389"/>
    <cellStyle name="40% - akcent 1 3 4 3 5" xfId="10484"/>
    <cellStyle name="40% - akcent 1 3 4 3 5 2" xfId="10485"/>
    <cellStyle name="40% - akcent 1 3 4 3 5 2 2" xfId="25396"/>
    <cellStyle name="40% - akcent 1 3 4 3 5 3" xfId="10486"/>
    <cellStyle name="40% - akcent 1 3 4 3 5 3 2" xfId="25397"/>
    <cellStyle name="40% - akcent 1 3 4 3 5 4" xfId="25395"/>
    <cellStyle name="40% - akcent 1 3 4 3 6" xfId="10487"/>
    <cellStyle name="40% - akcent 1 3 4 3 6 2" xfId="25398"/>
    <cellStyle name="40% - akcent 1 3 4 3 7" xfId="10488"/>
    <cellStyle name="40% - akcent 1 3 4 3 7 2" xfId="25399"/>
    <cellStyle name="40% - akcent 1 3 4 3 8" xfId="25376"/>
    <cellStyle name="40% - akcent 1 3 4 4" xfId="10489"/>
    <cellStyle name="40% - akcent 1 3 4 4 2" xfId="10490"/>
    <cellStyle name="40% - akcent 1 3 4 4 2 2" xfId="10491"/>
    <cellStyle name="40% - akcent 1 3 4 4 2 2 2" xfId="10492"/>
    <cellStyle name="40% - akcent 1 3 4 4 2 2 2 2" xfId="25403"/>
    <cellStyle name="40% - akcent 1 3 4 4 2 2 3" xfId="10493"/>
    <cellStyle name="40% - akcent 1 3 4 4 2 2 3 2" xfId="25404"/>
    <cellStyle name="40% - akcent 1 3 4 4 2 2 4" xfId="25402"/>
    <cellStyle name="40% - akcent 1 3 4 4 2 3" xfId="10494"/>
    <cellStyle name="40% - akcent 1 3 4 4 2 3 2" xfId="25405"/>
    <cellStyle name="40% - akcent 1 3 4 4 2 4" xfId="10495"/>
    <cellStyle name="40% - akcent 1 3 4 4 2 4 2" xfId="25406"/>
    <cellStyle name="40% - akcent 1 3 4 4 2 5" xfId="25401"/>
    <cellStyle name="40% - akcent 1 3 4 4 3" xfId="10496"/>
    <cellStyle name="40% - akcent 1 3 4 4 3 2" xfId="10497"/>
    <cellStyle name="40% - akcent 1 3 4 4 3 2 2" xfId="25408"/>
    <cellStyle name="40% - akcent 1 3 4 4 3 3" xfId="10498"/>
    <cellStyle name="40% - akcent 1 3 4 4 3 3 2" xfId="25409"/>
    <cellStyle name="40% - akcent 1 3 4 4 3 4" xfId="25407"/>
    <cellStyle name="40% - akcent 1 3 4 4 4" xfId="10499"/>
    <cellStyle name="40% - akcent 1 3 4 4 4 2" xfId="25410"/>
    <cellStyle name="40% - akcent 1 3 4 4 5" xfId="10500"/>
    <cellStyle name="40% - akcent 1 3 4 4 5 2" xfId="25411"/>
    <cellStyle name="40% - akcent 1 3 4 4 6" xfId="25400"/>
    <cellStyle name="40% - akcent 1 3 4 5" xfId="10501"/>
    <cellStyle name="40% - akcent 1 3 4 5 2" xfId="10502"/>
    <cellStyle name="40% - akcent 1 3 4 5 2 2" xfId="10503"/>
    <cellStyle name="40% - akcent 1 3 4 5 2 2 2" xfId="25414"/>
    <cellStyle name="40% - akcent 1 3 4 5 2 3" xfId="10504"/>
    <cellStyle name="40% - akcent 1 3 4 5 2 3 2" xfId="25415"/>
    <cellStyle name="40% - akcent 1 3 4 5 2 4" xfId="25413"/>
    <cellStyle name="40% - akcent 1 3 4 5 3" xfId="10505"/>
    <cellStyle name="40% - akcent 1 3 4 5 3 2" xfId="25416"/>
    <cellStyle name="40% - akcent 1 3 4 5 4" xfId="10506"/>
    <cellStyle name="40% - akcent 1 3 4 5 4 2" xfId="25417"/>
    <cellStyle name="40% - akcent 1 3 4 5 5" xfId="25412"/>
    <cellStyle name="40% - akcent 1 3 4 6" xfId="10507"/>
    <cellStyle name="40% - akcent 1 3 4 6 2" xfId="10508"/>
    <cellStyle name="40% - akcent 1 3 4 6 2 2" xfId="10509"/>
    <cellStyle name="40% - akcent 1 3 4 6 2 2 2" xfId="25420"/>
    <cellStyle name="40% - akcent 1 3 4 6 2 3" xfId="10510"/>
    <cellStyle name="40% - akcent 1 3 4 6 2 3 2" xfId="25421"/>
    <cellStyle name="40% - akcent 1 3 4 6 2 4" xfId="25419"/>
    <cellStyle name="40% - akcent 1 3 4 6 3" xfId="10511"/>
    <cellStyle name="40% - akcent 1 3 4 6 3 2" xfId="25422"/>
    <cellStyle name="40% - akcent 1 3 4 6 4" xfId="10512"/>
    <cellStyle name="40% - akcent 1 3 4 6 4 2" xfId="25423"/>
    <cellStyle name="40% - akcent 1 3 4 6 5" xfId="25418"/>
    <cellStyle name="40% - akcent 1 3 4 7" xfId="10513"/>
    <cellStyle name="40% - akcent 1 3 4 7 2" xfId="10514"/>
    <cellStyle name="40% - akcent 1 3 4 7 2 2" xfId="10515"/>
    <cellStyle name="40% - akcent 1 3 4 7 2 2 2" xfId="25426"/>
    <cellStyle name="40% - akcent 1 3 4 7 2 3" xfId="10516"/>
    <cellStyle name="40% - akcent 1 3 4 7 2 3 2" xfId="25427"/>
    <cellStyle name="40% - akcent 1 3 4 7 2 4" xfId="25425"/>
    <cellStyle name="40% - akcent 1 3 4 7 3" xfId="10517"/>
    <cellStyle name="40% - akcent 1 3 4 7 3 2" xfId="25428"/>
    <cellStyle name="40% - akcent 1 3 4 7 4" xfId="10518"/>
    <cellStyle name="40% - akcent 1 3 4 7 4 2" xfId="25429"/>
    <cellStyle name="40% - akcent 1 3 4 7 5" xfId="25424"/>
    <cellStyle name="40% - akcent 1 3 4 8" xfId="10519"/>
    <cellStyle name="40% - akcent 1 3 4 8 2" xfId="10520"/>
    <cellStyle name="40% - akcent 1 3 4 8 2 2" xfId="25431"/>
    <cellStyle name="40% - akcent 1 3 4 8 3" xfId="10521"/>
    <cellStyle name="40% - akcent 1 3 4 8 3 2" xfId="25432"/>
    <cellStyle name="40% - akcent 1 3 4 8 4" xfId="25430"/>
    <cellStyle name="40% - akcent 1 3 4 9" xfId="10522"/>
    <cellStyle name="40% - akcent 1 3 4 9 2" xfId="25433"/>
    <cellStyle name="40% - akcent 1 3 5" xfId="10523"/>
    <cellStyle name="40% - akcent 1 3 5 10" xfId="25434"/>
    <cellStyle name="40% - akcent 1 3 5 2" xfId="10524"/>
    <cellStyle name="40% - akcent 1 3 5 2 2" xfId="10525"/>
    <cellStyle name="40% - akcent 1 3 5 2 2 2" xfId="10526"/>
    <cellStyle name="40% - akcent 1 3 5 2 2 2 2" xfId="10527"/>
    <cellStyle name="40% - akcent 1 3 5 2 2 2 2 2" xfId="25438"/>
    <cellStyle name="40% - akcent 1 3 5 2 2 2 3" xfId="10528"/>
    <cellStyle name="40% - akcent 1 3 5 2 2 2 3 2" xfId="25439"/>
    <cellStyle name="40% - akcent 1 3 5 2 2 2 4" xfId="25437"/>
    <cellStyle name="40% - akcent 1 3 5 2 2 3" xfId="10529"/>
    <cellStyle name="40% - akcent 1 3 5 2 2 3 2" xfId="25440"/>
    <cellStyle name="40% - akcent 1 3 5 2 2 4" xfId="10530"/>
    <cellStyle name="40% - akcent 1 3 5 2 2 4 2" xfId="25441"/>
    <cellStyle name="40% - akcent 1 3 5 2 2 5" xfId="25436"/>
    <cellStyle name="40% - akcent 1 3 5 2 3" xfId="10531"/>
    <cellStyle name="40% - akcent 1 3 5 2 3 2" xfId="10532"/>
    <cellStyle name="40% - akcent 1 3 5 2 3 2 2" xfId="10533"/>
    <cellStyle name="40% - akcent 1 3 5 2 3 2 2 2" xfId="25444"/>
    <cellStyle name="40% - akcent 1 3 5 2 3 2 3" xfId="10534"/>
    <cellStyle name="40% - akcent 1 3 5 2 3 2 3 2" xfId="25445"/>
    <cellStyle name="40% - akcent 1 3 5 2 3 2 4" xfId="25443"/>
    <cellStyle name="40% - akcent 1 3 5 2 3 3" xfId="10535"/>
    <cellStyle name="40% - akcent 1 3 5 2 3 3 2" xfId="25446"/>
    <cellStyle name="40% - akcent 1 3 5 2 3 4" xfId="10536"/>
    <cellStyle name="40% - akcent 1 3 5 2 3 4 2" xfId="25447"/>
    <cellStyle name="40% - akcent 1 3 5 2 3 5" xfId="25442"/>
    <cellStyle name="40% - akcent 1 3 5 2 4" xfId="10537"/>
    <cellStyle name="40% - akcent 1 3 5 2 4 2" xfId="10538"/>
    <cellStyle name="40% - akcent 1 3 5 2 4 2 2" xfId="10539"/>
    <cellStyle name="40% - akcent 1 3 5 2 4 2 2 2" xfId="25450"/>
    <cellStyle name="40% - akcent 1 3 5 2 4 2 3" xfId="10540"/>
    <cellStyle name="40% - akcent 1 3 5 2 4 2 3 2" xfId="25451"/>
    <cellStyle name="40% - akcent 1 3 5 2 4 2 4" xfId="25449"/>
    <cellStyle name="40% - akcent 1 3 5 2 4 3" xfId="10541"/>
    <cellStyle name="40% - akcent 1 3 5 2 4 3 2" xfId="25452"/>
    <cellStyle name="40% - akcent 1 3 5 2 4 4" xfId="10542"/>
    <cellStyle name="40% - akcent 1 3 5 2 4 4 2" xfId="25453"/>
    <cellStyle name="40% - akcent 1 3 5 2 4 5" xfId="25448"/>
    <cellStyle name="40% - akcent 1 3 5 2 5" xfId="10543"/>
    <cellStyle name="40% - akcent 1 3 5 2 5 2" xfId="10544"/>
    <cellStyle name="40% - akcent 1 3 5 2 5 2 2" xfId="25455"/>
    <cellStyle name="40% - akcent 1 3 5 2 5 3" xfId="10545"/>
    <cellStyle name="40% - akcent 1 3 5 2 5 3 2" xfId="25456"/>
    <cellStyle name="40% - akcent 1 3 5 2 5 4" xfId="25454"/>
    <cellStyle name="40% - akcent 1 3 5 2 6" xfId="10546"/>
    <cellStyle name="40% - akcent 1 3 5 2 6 2" xfId="25457"/>
    <cellStyle name="40% - akcent 1 3 5 2 7" xfId="10547"/>
    <cellStyle name="40% - akcent 1 3 5 2 7 2" xfId="25458"/>
    <cellStyle name="40% - akcent 1 3 5 2 8" xfId="25435"/>
    <cellStyle name="40% - akcent 1 3 5 3" xfId="10548"/>
    <cellStyle name="40% - akcent 1 3 5 3 2" xfId="10549"/>
    <cellStyle name="40% - akcent 1 3 5 3 2 2" xfId="10550"/>
    <cellStyle name="40% - akcent 1 3 5 3 2 2 2" xfId="10551"/>
    <cellStyle name="40% - akcent 1 3 5 3 2 2 2 2" xfId="25462"/>
    <cellStyle name="40% - akcent 1 3 5 3 2 2 3" xfId="10552"/>
    <cellStyle name="40% - akcent 1 3 5 3 2 2 3 2" xfId="25463"/>
    <cellStyle name="40% - akcent 1 3 5 3 2 2 4" xfId="25461"/>
    <cellStyle name="40% - akcent 1 3 5 3 2 3" xfId="10553"/>
    <cellStyle name="40% - akcent 1 3 5 3 2 3 2" xfId="25464"/>
    <cellStyle name="40% - akcent 1 3 5 3 2 4" xfId="10554"/>
    <cellStyle name="40% - akcent 1 3 5 3 2 4 2" xfId="25465"/>
    <cellStyle name="40% - akcent 1 3 5 3 2 5" xfId="25460"/>
    <cellStyle name="40% - akcent 1 3 5 3 3" xfId="10555"/>
    <cellStyle name="40% - akcent 1 3 5 3 3 2" xfId="10556"/>
    <cellStyle name="40% - akcent 1 3 5 3 3 2 2" xfId="10557"/>
    <cellStyle name="40% - akcent 1 3 5 3 3 2 2 2" xfId="25468"/>
    <cellStyle name="40% - akcent 1 3 5 3 3 2 3" xfId="10558"/>
    <cellStyle name="40% - akcent 1 3 5 3 3 2 3 2" xfId="25469"/>
    <cellStyle name="40% - akcent 1 3 5 3 3 2 4" xfId="25467"/>
    <cellStyle name="40% - akcent 1 3 5 3 3 3" xfId="10559"/>
    <cellStyle name="40% - akcent 1 3 5 3 3 3 2" xfId="25470"/>
    <cellStyle name="40% - akcent 1 3 5 3 3 4" xfId="10560"/>
    <cellStyle name="40% - akcent 1 3 5 3 3 4 2" xfId="25471"/>
    <cellStyle name="40% - akcent 1 3 5 3 3 5" xfId="25466"/>
    <cellStyle name="40% - akcent 1 3 5 3 4" xfId="10561"/>
    <cellStyle name="40% - akcent 1 3 5 3 4 2" xfId="10562"/>
    <cellStyle name="40% - akcent 1 3 5 3 4 2 2" xfId="10563"/>
    <cellStyle name="40% - akcent 1 3 5 3 4 2 2 2" xfId="25474"/>
    <cellStyle name="40% - akcent 1 3 5 3 4 2 3" xfId="10564"/>
    <cellStyle name="40% - akcent 1 3 5 3 4 2 3 2" xfId="25475"/>
    <cellStyle name="40% - akcent 1 3 5 3 4 2 4" xfId="25473"/>
    <cellStyle name="40% - akcent 1 3 5 3 4 3" xfId="10565"/>
    <cellStyle name="40% - akcent 1 3 5 3 4 3 2" xfId="25476"/>
    <cellStyle name="40% - akcent 1 3 5 3 4 4" xfId="10566"/>
    <cellStyle name="40% - akcent 1 3 5 3 4 4 2" xfId="25477"/>
    <cellStyle name="40% - akcent 1 3 5 3 4 5" xfId="25472"/>
    <cellStyle name="40% - akcent 1 3 5 3 5" xfId="10567"/>
    <cellStyle name="40% - akcent 1 3 5 3 5 2" xfId="10568"/>
    <cellStyle name="40% - akcent 1 3 5 3 5 2 2" xfId="25479"/>
    <cellStyle name="40% - akcent 1 3 5 3 5 3" xfId="10569"/>
    <cellStyle name="40% - akcent 1 3 5 3 5 3 2" xfId="25480"/>
    <cellStyle name="40% - akcent 1 3 5 3 5 4" xfId="25478"/>
    <cellStyle name="40% - akcent 1 3 5 3 6" xfId="10570"/>
    <cellStyle name="40% - akcent 1 3 5 3 6 2" xfId="25481"/>
    <cellStyle name="40% - akcent 1 3 5 3 7" xfId="10571"/>
    <cellStyle name="40% - akcent 1 3 5 3 7 2" xfId="25482"/>
    <cellStyle name="40% - akcent 1 3 5 3 8" xfId="25459"/>
    <cellStyle name="40% - akcent 1 3 5 4" xfId="10572"/>
    <cellStyle name="40% - akcent 1 3 5 4 2" xfId="10573"/>
    <cellStyle name="40% - akcent 1 3 5 4 2 2" xfId="10574"/>
    <cellStyle name="40% - akcent 1 3 5 4 2 2 2" xfId="25485"/>
    <cellStyle name="40% - akcent 1 3 5 4 2 3" xfId="10575"/>
    <cellStyle name="40% - akcent 1 3 5 4 2 3 2" xfId="25486"/>
    <cellStyle name="40% - akcent 1 3 5 4 2 4" xfId="25484"/>
    <cellStyle name="40% - akcent 1 3 5 4 3" xfId="10576"/>
    <cellStyle name="40% - akcent 1 3 5 4 3 2" xfId="25487"/>
    <cellStyle name="40% - akcent 1 3 5 4 4" xfId="10577"/>
    <cellStyle name="40% - akcent 1 3 5 4 4 2" xfId="25488"/>
    <cellStyle name="40% - akcent 1 3 5 4 5" xfId="25483"/>
    <cellStyle name="40% - akcent 1 3 5 5" xfId="10578"/>
    <cellStyle name="40% - akcent 1 3 5 5 2" xfId="10579"/>
    <cellStyle name="40% - akcent 1 3 5 5 2 2" xfId="10580"/>
    <cellStyle name="40% - akcent 1 3 5 5 2 2 2" xfId="25491"/>
    <cellStyle name="40% - akcent 1 3 5 5 2 3" xfId="10581"/>
    <cellStyle name="40% - akcent 1 3 5 5 2 3 2" xfId="25492"/>
    <cellStyle name="40% - akcent 1 3 5 5 2 4" xfId="25490"/>
    <cellStyle name="40% - akcent 1 3 5 5 3" xfId="10582"/>
    <cellStyle name="40% - akcent 1 3 5 5 3 2" xfId="25493"/>
    <cellStyle name="40% - akcent 1 3 5 5 4" xfId="10583"/>
    <cellStyle name="40% - akcent 1 3 5 5 4 2" xfId="25494"/>
    <cellStyle name="40% - akcent 1 3 5 5 5" xfId="25489"/>
    <cellStyle name="40% - akcent 1 3 5 6" xfId="10584"/>
    <cellStyle name="40% - akcent 1 3 5 6 2" xfId="10585"/>
    <cellStyle name="40% - akcent 1 3 5 6 2 2" xfId="10586"/>
    <cellStyle name="40% - akcent 1 3 5 6 2 2 2" xfId="25497"/>
    <cellStyle name="40% - akcent 1 3 5 6 2 3" xfId="10587"/>
    <cellStyle name="40% - akcent 1 3 5 6 2 3 2" xfId="25498"/>
    <cellStyle name="40% - akcent 1 3 5 6 2 4" xfId="25496"/>
    <cellStyle name="40% - akcent 1 3 5 6 3" xfId="10588"/>
    <cellStyle name="40% - akcent 1 3 5 6 3 2" xfId="25499"/>
    <cellStyle name="40% - akcent 1 3 5 6 4" xfId="10589"/>
    <cellStyle name="40% - akcent 1 3 5 6 4 2" xfId="25500"/>
    <cellStyle name="40% - akcent 1 3 5 6 5" xfId="25495"/>
    <cellStyle name="40% - akcent 1 3 5 7" xfId="10590"/>
    <cellStyle name="40% - akcent 1 3 5 7 2" xfId="10591"/>
    <cellStyle name="40% - akcent 1 3 5 7 2 2" xfId="25502"/>
    <cellStyle name="40% - akcent 1 3 5 7 3" xfId="10592"/>
    <cellStyle name="40% - akcent 1 3 5 7 3 2" xfId="25503"/>
    <cellStyle name="40% - akcent 1 3 5 7 4" xfId="25501"/>
    <cellStyle name="40% - akcent 1 3 5 8" xfId="10593"/>
    <cellStyle name="40% - akcent 1 3 5 8 2" xfId="25504"/>
    <cellStyle name="40% - akcent 1 3 5 9" xfId="10594"/>
    <cellStyle name="40% - akcent 1 3 5 9 2" xfId="25505"/>
    <cellStyle name="40% - akcent 1 3 6" xfId="10595"/>
    <cellStyle name="40% - akcent 1 3 6 10" xfId="25506"/>
    <cellStyle name="40% - akcent 1 3 6 2" xfId="10596"/>
    <cellStyle name="40% - akcent 1 3 6 2 2" xfId="10597"/>
    <cellStyle name="40% - akcent 1 3 6 2 2 2" xfId="10598"/>
    <cellStyle name="40% - akcent 1 3 6 2 2 2 2" xfId="10599"/>
    <cellStyle name="40% - akcent 1 3 6 2 2 2 2 2" xfId="25510"/>
    <cellStyle name="40% - akcent 1 3 6 2 2 2 3" xfId="10600"/>
    <cellStyle name="40% - akcent 1 3 6 2 2 2 3 2" xfId="25511"/>
    <cellStyle name="40% - akcent 1 3 6 2 2 2 4" xfId="25509"/>
    <cellStyle name="40% - akcent 1 3 6 2 2 3" xfId="10601"/>
    <cellStyle name="40% - akcent 1 3 6 2 2 3 2" xfId="25512"/>
    <cellStyle name="40% - akcent 1 3 6 2 2 4" xfId="10602"/>
    <cellStyle name="40% - akcent 1 3 6 2 2 4 2" xfId="25513"/>
    <cellStyle name="40% - akcent 1 3 6 2 2 5" xfId="25508"/>
    <cellStyle name="40% - akcent 1 3 6 2 3" xfId="10603"/>
    <cellStyle name="40% - akcent 1 3 6 2 3 2" xfId="10604"/>
    <cellStyle name="40% - akcent 1 3 6 2 3 2 2" xfId="10605"/>
    <cellStyle name="40% - akcent 1 3 6 2 3 2 2 2" xfId="25516"/>
    <cellStyle name="40% - akcent 1 3 6 2 3 2 3" xfId="10606"/>
    <cellStyle name="40% - akcent 1 3 6 2 3 2 3 2" xfId="25517"/>
    <cellStyle name="40% - akcent 1 3 6 2 3 2 4" xfId="25515"/>
    <cellStyle name="40% - akcent 1 3 6 2 3 3" xfId="10607"/>
    <cellStyle name="40% - akcent 1 3 6 2 3 3 2" xfId="25518"/>
    <cellStyle name="40% - akcent 1 3 6 2 3 4" xfId="10608"/>
    <cellStyle name="40% - akcent 1 3 6 2 3 4 2" xfId="25519"/>
    <cellStyle name="40% - akcent 1 3 6 2 3 5" xfId="25514"/>
    <cellStyle name="40% - akcent 1 3 6 2 4" xfId="10609"/>
    <cellStyle name="40% - akcent 1 3 6 2 4 2" xfId="10610"/>
    <cellStyle name="40% - akcent 1 3 6 2 4 2 2" xfId="10611"/>
    <cellStyle name="40% - akcent 1 3 6 2 4 2 2 2" xfId="25522"/>
    <cellStyle name="40% - akcent 1 3 6 2 4 2 3" xfId="10612"/>
    <cellStyle name="40% - akcent 1 3 6 2 4 2 3 2" xfId="25523"/>
    <cellStyle name="40% - akcent 1 3 6 2 4 2 4" xfId="25521"/>
    <cellStyle name="40% - akcent 1 3 6 2 4 3" xfId="10613"/>
    <cellStyle name="40% - akcent 1 3 6 2 4 3 2" xfId="25524"/>
    <cellStyle name="40% - akcent 1 3 6 2 4 4" xfId="10614"/>
    <cellStyle name="40% - akcent 1 3 6 2 4 4 2" xfId="25525"/>
    <cellStyle name="40% - akcent 1 3 6 2 4 5" xfId="25520"/>
    <cellStyle name="40% - akcent 1 3 6 2 5" xfId="10615"/>
    <cellStyle name="40% - akcent 1 3 6 2 5 2" xfId="10616"/>
    <cellStyle name="40% - akcent 1 3 6 2 5 2 2" xfId="25527"/>
    <cellStyle name="40% - akcent 1 3 6 2 5 3" xfId="10617"/>
    <cellStyle name="40% - akcent 1 3 6 2 5 3 2" xfId="25528"/>
    <cellStyle name="40% - akcent 1 3 6 2 5 4" xfId="25526"/>
    <cellStyle name="40% - akcent 1 3 6 2 6" xfId="10618"/>
    <cellStyle name="40% - akcent 1 3 6 2 6 2" xfId="25529"/>
    <cellStyle name="40% - akcent 1 3 6 2 7" xfId="10619"/>
    <cellStyle name="40% - akcent 1 3 6 2 7 2" xfId="25530"/>
    <cellStyle name="40% - akcent 1 3 6 2 8" xfId="25507"/>
    <cellStyle name="40% - akcent 1 3 6 3" xfId="10620"/>
    <cellStyle name="40% - akcent 1 3 6 3 2" xfId="10621"/>
    <cellStyle name="40% - akcent 1 3 6 3 2 2" xfId="10622"/>
    <cellStyle name="40% - akcent 1 3 6 3 2 2 2" xfId="10623"/>
    <cellStyle name="40% - akcent 1 3 6 3 2 2 2 2" xfId="25534"/>
    <cellStyle name="40% - akcent 1 3 6 3 2 2 3" xfId="10624"/>
    <cellStyle name="40% - akcent 1 3 6 3 2 2 3 2" xfId="25535"/>
    <cellStyle name="40% - akcent 1 3 6 3 2 2 4" xfId="25533"/>
    <cellStyle name="40% - akcent 1 3 6 3 2 3" xfId="10625"/>
    <cellStyle name="40% - akcent 1 3 6 3 2 3 2" xfId="25536"/>
    <cellStyle name="40% - akcent 1 3 6 3 2 4" xfId="10626"/>
    <cellStyle name="40% - akcent 1 3 6 3 2 4 2" xfId="25537"/>
    <cellStyle name="40% - akcent 1 3 6 3 2 5" xfId="25532"/>
    <cellStyle name="40% - akcent 1 3 6 3 3" xfId="10627"/>
    <cellStyle name="40% - akcent 1 3 6 3 3 2" xfId="10628"/>
    <cellStyle name="40% - akcent 1 3 6 3 3 2 2" xfId="10629"/>
    <cellStyle name="40% - akcent 1 3 6 3 3 2 2 2" xfId="25540"/>
    <cellStyle name="40% - akcent 1 3 6 3 3 2 3" xfId="10630"/>
    <cellStyle name="40% - akcent 1 3 6 3 3 2 3 2" xfId="25541"/>
    <cellStyle name="40% - akcent 1 3 6 3 3 2 4" xfId="25539"/>
    <cellStyle name="40% - akcent 1 3 6 3 3 3" xfId="10631"/>
    <cellStyle name="40% - akcent 1 3 6 3 3 3 2" xfId="25542"/>
    <cellStyle name="40% - akcent 1 3 6 3 3 4" xfId="10632"/>
    <cellStyle name="40% - akcent 1 3 6 3 3 4 2" xfId="25543"/>
    <cellStyle name="40% - akcent 1 3 6 3 3 5" xfId="25538"/>
    <cellStyle name="40% - akcent 1 3 6 3 4" xfId="10633"/>
    <cellStyle name="40% - akcent 1 3 6 3 4 2" xfId="10634"/>
    <cellStyle name="40% - akcent 1 3 6 3 4 2 2" xfId="10635"/>
    <cellStyle name="40% - akcent 1 3 6 3 4 2 2 2" xfId="25546"/>
    <cellStyle name="40% - akcent 1 3 6 3 4 2 3" xfId="10636"/>
    <cellStyle name="40% - akcent 1 3 6 3 4 2 3 2" xfId="25547"/>
    <cellStyle name="40% - akcent 1 3 6 3 4 2 4" xfId="25545"/>
    <cellStyle name="40% - akcent 1 3 6 3 4 3" xfId="10637"/>
    <cellStyle name="40% - akcent 1 3 6 3 4 3 2" xfId="25548"/>
    <cellStyle name="40% - akcent 1 3 6 3 4 4" xfId="10638"/>
    <cellStyle name="40% - akcent 1 3 6 3 4 4 2" xfId="25549"/>
    <cellStyle name="40% - akcent 1 3 6 3 4 5" xfId="25544"/>
    <cellStyle name="40% - akcent 1 3 6 3 5" xfId="10639"/>
    <cellStyle name="40% - akcent 1 3 6 3 5 2" xfId="10640"/>
    <cellStyle name="40% - akcent 1 3 6 3 5 2 2" xfId="25551"/>
    <cellStyle name="40% - akcent 1 3 6 3 5 3" xfId="10641"/>
    <cellStyle name="40% - akcent 1 3 6 3 5 3 2" xfId="25552"/>
    <cellStyle name="40% - akcent 1 3 6 3 5 4" xfId="25550"/>
    <cellStyle name="40% - akcent 1 3 6 3 6" xfId="10642"/>
    <cellStyle name="40% - akcent 1 3 6 3 6 2" xfId="25553"/>
    <cellStyle name="40% - akcent 1 3 6 3 7" xfId="10643"/>
    <cellStyle name="40% - akcent 1 3 6 3 7 2" xfId="25554"/>
    <cellStyle name="40% - akcent 1 3 6 3 8" xfId="25531"/>
    <cellStyle name="40% - akcent 1 3 6 4" xfId="10644"/>
    <cellStyle name="40% - akcent 1 3 6 4 2" xfId="10645"/>
    <cellStyle name="40% - akcent 1 3 6 4 2 2" xfId="10646"/>
    <cellStyle name="40% - akcent 1 3 6 4 2 2 2" xfId="25557"/>
    <cellStyle name="40% - akcent 1 3 6 4 2 3" xfId="10647"/>
    <cellStyle name="40% - akcent 1 3 6 4 2 3 2" xfId="25558"/>
    <cellStyle name="40% - akcent 1 3 6 4 2 4" xfId="25556"/>
    <cellStyle name="40% - akcent 1 3 6 4 3" xfId="10648"/>
    <cellStyle name="40% - akcent 1 3 6 4 3 2" xfId="25559"/>
    <cellStyle name="40% - akcent 1 3 6 4 4" xfId="10649"/>
    <cellStyle name="40% - akcent 1 3 6 4 4 2" xfId="25560"/>
    <cellStyle name="40% - akcent 1 3 6 4 5" xfId="25555"/>
    <cellStyle name="40% - akcent 1 3 6 5" xfId="10650"/>
    <cellStyle name="40% - akcent 1 3 6 5 2" xfId="10651"/>
    <cellStyle name="40% - akcent 1 3 6 5 2 2" xfId="10652"/>
    <cellStyle name="40% - akcent 1 3 6 5 2 2 2" xfId="25563"/>
    <cellStyle name="40% - akcent 1 3 6 5 2 3" xfId="10653"/>
    <cellStyle name="40% - akcent 1 3 6 5 2 3 2" xfId="25564"/>
    <cellStyle name="40% - akcent 1 3 6 5 2 4" xfId="25562"/>
    <cellStyle name="40% - akcent 1 3 6 5 3" xfId="10654"/>
    <cellStyle name="40% - akcent 1 3 6 5 3 2" xfId="25565"/>
    <cellStyle name="40% - akcent 1 3 6 5 4" xfId="10655"/>
    <cellStyle name="40% - akcent 1 3 6 5 4 2" xfId="25566"/>
    <cellStyle name="40% - akcent 1 3 6 5 5" xfId="25561"/>
    <cellStyle name="40% - akcent 1 3 6 6" xfId="10656"/>
    <cellStyle name="40% - akcent 1 3 6 6 2" xfId="10657"/>
    <cellStyle name="40% - akcent 1 3 6 6 2 2" xfId="10658"/>
    <cellStyle name="40% - akcent 1 3 6 6 2 2 2" xfId="25569"/>
    <cellStyle name="40% - akcent 1 3 6 6 2 3" xfId="10659"/>
    <cellStyle name="40% - akcent 1 3 6 6 2 3 2" xfId="25570"/>
    <cellStyle name="40% - akcent 1 3 6 6 2 4" xfId="25568"/>
    <cellStyle name="40% - akcent 1 3 6 6 3" xfId="10660"/>
    <cellStyle name="40% - akcent 1 3 6 6 3 2" xfId="25571"/>
    <cellStyle name="40% - akcent 1 3 6 6 4" xfId="10661"/>
    <cellStyle name="40% - akcent 1 3 6 6 4 2" xfId="25572"/>
    <cellStyle name="40% - akcent 1 3 6 6 5" xfId="25567"/>
    <cellStyle name="40% - akcent 1 3 6 7" xfId="10662"/>
    <cellStyle name="40% - akcent 1 3 6 7 2" xfId="10663"/>
    <cellStyle name="40% - akcent 1 3 6 7 2 2" xfId="25574"/>
    <cellStyle name="40% - akcent 1 3 6 7 3" xfId="10664"/>
    <cellStyle name="40% - akcent 1 3 6 7 3 2" xfId="25575"/>
    <cellStyle name="40% - akcent 1 3 6 7 4" xfId="25573"/>
    <cellStyle name="40% - akcent 1 3 6 8" xfId="10665"/>
    <cellStyle name="40% - akcent 1 3 6 8 2" xfId="25576"/>
    <cellStyle name="40% - akcent 1 3 6 9" xfId="10666"/>
    <cellStyle name="40% - akcent 1 3 6 9 2" xfId="25577"/>
    <cellStyle name="40% - akcent 1 3 7" xfId="10667"/>
    <cellStyle name="40% - akcent 1 3 7 2" xfId="10668"/>
    <cellStyle name="40% - akcent 1 3 7 2 2" xfId="10669"/>
    <cellStyle name="40% - akcent 1 3 7 2 2 2" xfId="10670"/>
    <cellStyle name="40% - akcent 1 3 7 2 2 2 2" xfId="10671"/>
    <cellStyle name="40% - akcent 1 3 7 2 2 2 2 2" xfId="25582"/>
    <cellStyle name="40% - akcent 1 3 7 2 2 2 3" xfId="10672"/>
    <cellStyle name="40% - akcent 1 3 7 2 2 2 3 2" xfId="25583"/>
    <cellStyle name="40% - akcent 1 3 7 2 2 2 4" xfId="25581"/>
    <cellStyle name="40% - akcent 1 3 7 2 2 3" xfId="10673"/>
    <cellStyle name="40% - akcent 1 3 7 2 2 3 2" xfId="25584"/>
    <cellStyle name="40% - akcent 1 3 7 2 2 4" xfId="10674"/>
    <cellStyle name="40% - akcent 1 3 7 2 2 4 2" xfId="25585"/>
    <cellStyle name="40% - akcent 1 3 7 2 2 5" xfId="25580"/>
    <cellStyle name="40% - akcent 1 3 7 2 3" xfId="10675"/>
    <cellStyle name="40% - akcent 1 3 7 2 3 2" xfId="10676"/>
    <cellStyle name="40% - akcent 1 3 7 2 3 2 2" xfId="10677"/>
    <cellStyle name="40% - akcent 1 3 7 2 3 2 2 2" xfId="25588"/>
    <cellStyle name="40% - akcent 1 3 7 2 3 2 3" xfId="10678"/>
    <cellStyle name="40% - akcent 1 3 7 2 3 2 3 2" xfId="25589"/>
    <cellStyle name="40% - akcent 1 3 7 2 3 2 4" xfId="25587"/>
    <cellStyle name="40% - akcent 1 3 7 2 3 3" xfId="10679"/>
    <cellStyle name="40% - akcent 1 3 7 2 3 3 2" xfId="25590"/>
    <cellStyle name="40% - akcent 1 3 7 2 3 4" xfId="10680"/>
    <cellStyle name="40% - akcent 1 3 7 2 3 4 2" xfId="25591"/>
    <cellStyle name="40% - akcent 1 3 7 2 3 5" xfId="25586"/>
    <cellStyle name="40% - akcent 1 3 7 2 4" xfId="10681"/>
    <cellStyle name="40% - akcent 1 3 7 2 4 2" xfId="10682"/>
    <cellStyle name="40% - akcent 1 3 7 2 4 2 2" xfId="10683"/>
    <cellStyle name="40% - akcent 1 3 7 2 4 2 2 2" xfId="25594"/>
    <cellStyle name="40% - akcent 1 3 7 2 4 2 3" xfId="10684"/>
    <cellStyle name="40% - akcent 1 3 7 2 4 2 3 2" xfId="25595"/>
    <cellStyle name="40% - akcent 1 3 7 2 4 2 4" xfId="25593"/>
    <cellStyle name="40% - akcent 1 3 7 2 4 3" xfId="10685"/>
    <cellStyle name="40% - akcent 1 3 7 2 4 3 2" xfId="25596"/>
    <cellStyle name="40% - akcent 1 3 7 2 4 4" xfId="10686"/>
    <cellStyle name="40% - akcent 1 3 7 2 4 4 2" xfId="25597"/>
    <cellStyle name="40% - akcent 1 3 7 2 4 5" xfId="25592"/>
    <cellStyle name="40% - akcent 1 3 7 2 5" xfId="10687"/>
    <cellStyle name="40% - akcent 1 3 7 2 5 2" xfId="10688"/>
    <cellStyle name="40% - akcent 1 3 7 2 5 2 2" xfId="25599"/>
    <cellStyle name="40% - akcent 1 3 7 2 5 3" xfId="10689"/>
    <cellStyle name="40% - akcent 1 3 7 2 5 3 2" xfId="25600"/>
    <cellStyle name="40% - akcent 1 3 7 2 5 4" xfId="25598"/>
    <cellStyle name="40% - akcent 1 3 7 2 6" xfId="10690"/>
    <cellStyle name="40% - akcent 1 3 7 2 6 2" xfId="25601"/>
    <cellStyle name="40% - akcent 1 3 7 2 7" xfId="10691"/>
    <cellStyle name="40% - akcent 1 3 7 2 7 2" xfId="25602"/>
    <cellStyle name="40% - akcent 1 3 7 2 8" xfId="25579"/>
    <cellStyle name="40% - akcent 1 3 7 3" xfId="10692"/>
    <cellStyle name="40% - akcent 1 3 7 3 2" xfId="10693"/>
    <cellStyle name="40% - akcent 1 3 7 3 2 2" xfId="10694"/>
    <cellStyle name="40% - akcent 1 3 7 3 2 2 2" xfId="25605"/>
    <cellStyle name="40% - akcent 1 3 7 3 2 3" xfId="10695"/>
    <cellStyle name="40% - akcent 1 3 7 3 2 3 2" xfId="25606"/>
    <cellStyle name="40% - akcent 1 3 7 3 2 4" xfId="25604"/>
    <cellStyle name="40% - akcent 1 3 7 3 3" xfId="10696"/>
    <cellStyle name="40% - akcent 1 3 7 3 3 2" xfId="25607"/>
    <cellStyle name="40% - akcent 1 3 7 3 4" xfId="10697"/>
    <cellStyle name="40% - akcent 1 3 7 3 4 2" xfId="25608"/>
    <cellStyle name="40% - akcent 1 3 7 3 5" xfId="25603"/>
    <cellStyle name="40% - akcent 1 3 7 4" xfId="10698"/>
    <cellStyle name="40% - akcent 1 3 7 4 2" xfId="10699"/>
    <cellStyle name="40% - akcent 1 3 7 4 2 2" xfId="10700"/>
    <cellStyle name="40% - akcent 1 3 7 4 2 2 2" xfId="25611"/>
    <cellStyle name="40% - akcent 1 3 7 4 2 3" xfId="10701"/>
    <cellStyle name="40% - akcent 1 3 7 4 2 3 2" xfId="25612"/>
    <cellStyle name="40% - akcent 1 3 7 4 2 4" xfId="25610"/>
    <cellStyle name="40% - akcent 1 3 7 4 3" xfId="10702"/>
    <cellStyle name="40% - akcent 1 3 7 4 3 2" xfId="25613"/>
    <cellStyle name="40% - akcent 1 3 7 4 4" xfId="10703"/>
    <cellStyle name="40% - akcent 1 3 7 4 4 2" xfId="25614"/>
    <cellStyle name="40% - akcent 1 3 7 4 5" xfId="25609"/>
    <cellStyle name="40% - akcent 1 3 7 5" xfId="10704"/>
    <cellStyle name="40% - akcent 1 3 7 5 2" xfId="10705"/>
    <cellStyle name="40% - akcent 1 3 7 5 2 2" xfId="10706"/>
    <cellStyle name="40% - akcent 1 3 7 5 2 2 2" xfId="25617"/>
    <cellStyle name="40% - akcent 1 3 7 5 2 3" xfId="10707"/>
    <cellStyle name="40% - akcent 1 3 7 5 2 3 2" xfId="25618"/>
    <cellStyle name="40% - akcent 1 3 7 5 2 4" xfId="25616"/>
    <cellStyle name="40% - akcent 1 3 7 5 3" xfId="10708"/>
    <cellStyle name="40% - akcent 1 3 7 5 3 2" xfId="25619"/>
    <cellStyle name="40% - akcent 1 3 7 5 4" xfId="10709"/>
    <cellStyle name="40% - akcent 1 3 7 5 4 2" xfId="25620"/>
    <cellStyle name="40% - akcent 1 3 7 5 5" xfId="25615"/>
    <cellStyle name="40% - akcent 1 3 7 6" xfId="10710"/>
    <cellStyle name="40% - akcent 1 3 7 6 2" xfId="10711"/>
    <cellStyle name="40% - akcent 1 3 7 6 2 2" xfId="25622"/>
    <cellStyle name="40% - akcent 1 3 7 6 3" xfId="10712"/>
    <cellStyle name="40% - akcent 1 3 7 6 3 2" xfId="25623"/>
    <cellStyle name="40% - akcent 1 3 7 6 4" xfId="25621"/>
    <cellStyle name="40% - akcent 1 3 7 7" xfId="10713"/>
    <cellStyle name="40% - akcent 1 3 7 7 2" xfId="25624"/>
    <cellStyle name="40% - akcent 1 3 7 8" xfId="10714"/>
    <cellStyle name="40% - akcent 1 3 7 8 2" xfId="25625"/>
    <cellStyle name="40% - akcent 1 3 7 9" xfId="25578"/>
    <cellStyle name="40% - akcent 1 3 8" xfId="10715"/>
    <cellStyle name="40% - akcent 1 3 8 2" xfId="10716"/>
    <cellStyle name="40% - akcent 1 3 8 2 2" xfId="10717"/>
    <cellStyle name="40% - akcent 1 3 8 2 2 2" xfId="10718"/>
    <cellStyle name="40% - akcent 1 3 8 2 2 2 2" xfId="10719"/>
    <cellStyle name="40% - akcent 1 3 8 2 2 2 2 2" xfId="25630"/>
    <cellStyle name="40% - akcent 1 3 8 2 2 2 3" xfId="10720"/>
    <cellStyle name="40% - akcent 1 3 8 2 2 2 3 2" xfId="25631"/>
    <cellStyle name="40% - akcent 1 3 8 2 2 2 4" xfId="25629"/>
    <cellStyle name="40% - akcent 1 3 8 2 2 3" xfId="10721"/>
    <cellStyle name="40% - akcent 1 3 8 2 2 3 2" xfId="25632"/>
    <cellStyle name="40% - akcent 1 3 8 2 2 4" xfId="10722"/>
    <cellStyle name="40% - akcent 1 3 8 2 2 4 2" xfId="25633"/>
    <cellStyle name="40% - akcent 1 3 8 2 2 5" xfId="25628"/>
    <cellStyle name="40% - akcent 1 3 8 2 3" xfId="10723"/>
    <cellStyle name="40% - akcent 1 3 8 2 3 2" xfId="10724"/>
    <cellStyle name="40% - akcent 1 3 8 2 3 2 2" xfId="10725"/>
    <cellStyle name="40% - akcent 1 3 8 2 3 2 2 2" xfId="25636"/>
    <cellStyle name="40% - akcent 1 3 8 2 3 2 3" xfId="10726"/>
    <cellStyle name="40% - akcent 1 3 8 2 3 2 3 2" xfId="25637"/>
    <cellStyle name="40% - akcent 1 3 8 2 3 2 4" xfId="25635"/>
    <cellStyle name="40% - akcent 1 3 8 2 3 3" xfId="10727"/>
    <cellStyle name="40% - akcent 1 3 8 2 3 3 2" xfId="25638"/>
    <cellStyle name="40% - akcent 1 3 8 2 3 4" xfId="10728"/>
    <cellStyle name="40% - akcent 1 3 8 2 3 4 2" xfId="25639"/>
    <cellStyle name="40% - akcent 1 3 8 2 3 5" xfId="25634"/>
    <cellStyle name="40% - akcent 1 3 8 2 4" xfId="10729"/>
    <cellStyle name="40% - akcent 1 3 8 2 4 2" xfId="10730"/>
    <cellStyle name="40% - akcent 1 3 8 2 4 2 2" xfId="10731"/>
    <cellStyle name="40% - akcent 1 3 8 2 4 2 2 2" xfId="25642"/>
    <cellStyle name="40% - akcent 1 3 8 2 4 2 3" xfId="10732"/>
    <cellStyle name="40% - akcent 1 3 8 2 4 2 3 2" xfId="25643"/>
    <cellStyle name="40% - akcent 1 3 8 2 4 2 4" xfId="25641"/>
    <cellStyle name="40% - akcent 1 3 8 2 4 3" xfId="10733"/>
    <cellStyle name="40% - akcent 1 3 8 2 4 3 2" xfId="25644"/>
    <cellStyle name="40% - akcent 1 3 8 2 4 4" xfId="10734"/>
    <cellStyle name="40% - akcent 1 3 8 2 4 4 2" xfId="25645"/>
    <cellStyle name="40% - akcent 1 3 8 2 4 5" xfId="25640"/>
    <cellStyle name="40% - akcent 1 3 8 2 5" xfId="10735"/>
    <cellStyle name="40% - akcent 1 3 8 2 5 2" xfId="10736"/>
    <cellStyle name="40% - akcent 1 3 8 2 5 2 2" xfId="25647"/>
    <cellStyle name="40% - akcent 1 3 8 2 5 3" xfId="10737"/>
    <cellStyle name="40% - akcent 1 3 8 2 5 3 2" xfId="25648"/>
    <cellStyle name="40% - akcent 1 3 8 2 5 4" xfId="25646"/>
    <cellStyle name="40% - akcent 1 3 8 2 6" xfId="10738"/>
    <cellStyle name="40% - akcent 1 3 8 2 6 2" xfId="25649"/>
    <cellStyle name="40% - akcent 1 3 8 2 7" xfId="10739"/>
    <cellStyle name="40% - akcent 1 3 8 2 7 2" xfId="25650"/>
    <cellStyle name="40% - akcent 1 3 8 2 8" xfId="25627"/>
    <cellStyle name="40% - akcent 1 3 8 3" xfId="10740"/>
    <cellStyle name="40% - akcent 1 3 8 3 2" xfId="10741"/>
    <cellStyle name="40% - akcent 1 3 8 3 2 2" xfId="10742"/>
    <cellStyle name="40% - akcent 1 3 8 3 2 2 2" xfId="25653"/>
    <cellStyle name="40% - akcent 1 3 8 3 2 3" xfId="10743"/>
    <cellStyle name="40% - akcent 1 3 8 3 2 3 2" xfId="25654"/>
    <cellStyle name="40% - akcent 1 3 8 3 2 4" xfId="25652"/>
    <cellStyle name="40% - akcent 1 3 8 3 3" xfId="10744"/>
    <cellStyle name="40% - akcent 1 3 8 3 3 2" xfId="25655"/>
    <cellStyle name="40% - akcent 1 3 8 3 4" xfId="10745"/>
    <cellStyle name="40% - akcent 1 3 8 3 4 2" xfId="25656"/>
    <cellStyle name="40% - akcent 1 3 8 3 5" xfId="25651"/>
    <cellStyle name="40% - akcent 1 3 8 4" xfId="10746"/>
    <cellStyle name="40% - akcent 1 3 8 4 2" xfId="10747"/>
    <cellStyle name="40% - akcent 1 3 8 4 2 2" xfId="10748"/>
    <cellStyle name="40% - akcent 1 3 8 4 2 2 2" xfId="25659"/>
    <cellStyle name="40% - akcent 1 3 8 4 2 3" xfId="10749"/>
    <cellStyle name="40% - akcent 1 3 8 4 2 3 2" xfId="25660"/>
    <cellStyle name="40% - akcent 1 3 8 4 2 4" xfId="25658"/>
    <cellStyle name="40% - akcent 1 3 8 4 3" xfId="10750"/>
    <cellStyle name="40% - akcent 1 3 8 4 3 2" xfId="25661"/>
    <cellStyle name="40% - akcent 1 3 8 4 4" xfId="10751"/>
    <cellStyle name="40% - akcent 1 3 8 4 4 2" xfId="25662"/>
    <cellStyle name="40% - akcent 1 3 8 4 5" xfId="25657"/>
    <cellStyle name="40% - akcent 1 3 8 5" xfId="10752"/>
    <cellStyle name="40% - akcent 1 3 8 5 2" xfId="10753"/>
    <cellStyle name="40% - akcent 1 3 8 5 2 2" xfId="10754"/>
    <cellStyle name="40% - akcent 1 3 8 5 2 2 2" xfId="25665"/>
    <cellStyle name="40% - akcent 1 3 8 5 2 3" xfId="10755"/>
    <cellStyle name="40% - akcent 1 3 8 5 2 3 2" xfId="25666"/>
    <cellStyle name="40% - akcent 1 3 8 5 2 4" xfId="25664"/>
    <cellStyle name="40% - akcent 1 3 8 5 3" xfId="10756"/>
    <cellStyle name="40% - akcent 1 3 8 5 3 2" xfId="25667"/>
    <cellStyle name="40% - akcent 1 3 8 5 4" xfId="10757"/>
    <cellStyle name="40% - akcent 1 3 8 5 4 2" xfId="25668"/>
    <cellStyle name="40% - akcent 1 3 8 5 5" xfId="25663"/>
    <cellStyle name="40% - akcent 1 3 8 6" xfId="10758"/>
    <cellStyle name="40% - akcent 1 3 8 6 2" xfId="10759"/>
    <cellStyle name="40% - akcent 1 3 8 6 2 2" xfId="25670"/>
    <cellStyle name="40% - akcent 1 3 8 6 3" xfId="10760"/>
    <cellStyle name="40% - akcent 1 3 8 6 3 2" xfId="25671"/>
    <cellStyle name="40% - akcent 1 3 8 6 4" xfId="25669"/>
    <cellStyle name="40% - akcent 1 3 8 7" xfId="10761"/>
    <cellStyle name="40% - akcent 1 3 8 7 2" xfId="25672"/>
    <cellStyle name="40% - akcent 1 3 8 8" xfId="10762"/>
    <cellStyle name="40% - akcent 1 3 8 8 2" xfId="25673"/>
    <cellStyle name="40% - akcent 1 3 8 9" xfId="25626"/>
    <cellStyle name="40% - akcent 1 3 9" xfId="10763"/>
    <cellStyle name="40% - akcent 1 3 9 2" xfId="10764"/>
    <cellStyle name="40% - akcent 1 3 9 2 2" xfId="10765"/>
    <cellStyle name="40% - akcent 1 3 9 2 2 2" xfId="10766"/>
    <cellStyle name="40% - akcent 1 3 9 2 2 2 2" xfId="25677"/>
    <cellStyle name="40% - akcent 1 3 9 2 2 3" xfId="10767"/>
    <cellStyle name="40% - akcent 1 3 9 2 2 3 2" xfId="25678"/>
    <cellStyle name="40% - akcent 1 3 9 2 2 4" xfId="25676"/>
    <cellStyle name="40% - akcent 1 3 9 2 3" xfId="10768"/>
    <cellStyle name="40% - akcent 1 3 9 2 3 2" xfId="25679"/>
    <cellStyle name="40% - akcent 1 3 9 2 4" xfId="10769"/>
    <cellStyle name="40% - akcent 1 3 9 2 4 2" xfId="25680"/>
    <cellStyle name="40% - akcent 1 3 9 2 5" xfId="25675"/>
    <cellStyle name="40% - akcent 1 3 9 3" xfId="10770"/>
    <cellStyle name="40% - akcent 1 3 9 3 2" xfId="10771"/>
    <cellStyle name="40% - akcent 1 3 9 3 2 2" xfId="10772"/>
    <cellStyle name="40% - akcent 1 3 9 3 2 2 2" xfId="25683"/>
    <cellStyle name="40% - akcent 1 3 9 3 2 3" xfId="10773"/>
    <cellStyle name="40% - akcent 1 3 9 3 2 3 2" xfId="25684"/>
    <cellStyle name="40% - akcent 1 3 9 3 2 4" xfId="25682"/>
    <cellStyle name="40% - akcent 1 3 9 3 3" xfId="10774"/>
    <cellStyle name="40% - akcent 1 3 9 3 3 2" xfId="25685"/>
    <cellStyle name="40% - akcent 1 3 9 3 4" xfId="10775"/>
    <cellStyle name="40% - akcent 1 3 9 3 4 2" xfId="25686"/>
    <cellStyle name="40% - akcent 1 3 9 3 5" xfId="25681"/>
    <cellStyle name="40% - akcent 1 3 9 4" xfId="10776"/>
    <cellStyle name="40% - akcent 1 3 9 4 2" xfId="10777"/>
    <cellStyle name="40% - akcent 1 3 9 4 2 2" xfId="10778"/>
    <cellStyle name="40% - akcent 1 3 9 4 2 2 2" xfId="25689"/>
    <cellStyle name="40% - akcent 1 3 9 4 2 3" xfId="10779"/>
    <cellStyle name="40% - akcent 1 3 9 4 2 3 2" xfId="25690"/>
    <cellStyle name="40% - akcent 1 3 9 4 2 4" xfId="25688"/>
    <cellStyle name="40% - akcent 1 3 9 4 3" xfId="10780"/>
    <cellStyle name="40% - akcent 1 3 9 4 3 2" xfId="25691"/>
    <cellStyle name="40% - akcent 1 3 9 4 4" xfId="10781"/>
    <cellStyle name="40% - akcent 1 3 9 4 4 2" xfId="25692"/>
    <cellStyle name="40% - akcent 1 3 9 4 5" xfId="25687"/>
    <cellStyle name="40% - akcent 1 3 9 5" xfId="10782"/>
    <cellStyle name="40% - akcent 1 3 9 5 2" xfId="10783"/>
    <cellStyle name="40% - akcent 1 3 9 5 2 2" xfId="25694"/>
    <cellStyle name="40% - akcent 1 3 9 5 3" xfId="10784"/>
    <cellStyle name="40% - akcent 1 3 9 5 3 2" xfId="25695"/>
    <cellStyle name="40% - akcent 1 3 9 5 4" xfId="25693"/>
    <cellStyle name="40% - akcent 1 3 9 6" xfId="10785"/>
    <cellStyle name="40% - akcent 1 3 9 6 2" xfId="25696"/>
    <cellStyle name="40% - akcent 1 3 9 7" xfId="10786"/>
    <cellStyle name="40% - akcent 1 3 9 7 2" xfId="25697"/>
    <cellStyle name="40% - akcent 1 3 9 8" xfId="25674"/>
    <cellStyle name="40% - akcent 1 4" xfId="10787"/>
    <cellStyle name="40% - akcent 1 4 2" xfId="25698"/>
    <cellStyle name="40% - akcent 1 5" xfId="10788"/>
    <cellStyle name="40% - akcent 1 5 2" xfId="25699"/>
    <cellStyle name="40% - akcent 1 6" xfId="10789"/>
    <cellStyle name="40% - akcent 1 6 2" xfId="25700"/>
    <cellStyle name="40% - akcent 2 2" xfId="10790"/>
    <cellStyle name="40% - akcent 2 2 2" xfId="10791"/>
    <cellStyle name="40% - akcent 2 2 2 2" xfId="25702"/>
    <cellStyle name="40% - akcent 2 2 3" xfId="10792"/>
    <cellStyle name="40% - akcent 2 2 3 2" xfId="25703"/>
    <cellStyle name="40% - akcent 2 2 4" xfId="10793"/>
    <cellStyle name="40% - akcent 2 2 4 2" xfId="25704"/>
    <cellStyle name="40% - akcent 2 2 5" xfId="22042"/>
    <cellStyle name="40% - akcent 2 2 6" xfId="25701"/>
    <cellStyle name="40% - akcent 2 3" xfId="10794"/>
    <cellStyle name="40% - akcent 2 3 10" xfId="10795"/>
    <cellStyle name="40% - akcent 2 3 10 2" xfId="10796"/>
    <cellStyle name="40% - akcent 2 3 10 2 2" xfId="10797"/>
    <cellStyle name="40% - akcent 2 3 10 2 2 2" xfId="10798"/>
    <cellStyle name="40% - akcent 2 3 10 2 2 2 2" xfId="25709"/>
    <cellStyle name="40% - akcent 2 3 10 2 2 3" xfId="10799"/>
    <cellStyle name="40% - akcent 2 3 10 2 2 3 2" xfId="25710"/>
    <cellStyle name="40% - akcent 2 3 10 2 2 4" xfId="25708"/>
    <cellStyle name="40% - akcent 2 3 10 2 3" xfId="10800"/>
    <cellStyle name="40% - akcent 2 3 10 2 3 2" xfId="25711"/>
    <cellStyle name="40% - akcent 2 3 10 2 4" xfId="10801"/>
    <cellStyle name="40% - akcent 2 3 10 2 4 2" xfId="25712"/>
    <cellStyle name="40% - akcent 2 3 10 2 5" xfId="25707"/>
    <cellStyle name="40% - akcent 2 3 10 3" xfId="10802"/>
    <cellStyle name="40% - akcent 2 3 10 3 2" xfId="10803"/>
    <cellStyle name="40% - akcent 2 3 10 3 2 2" xfId="25714"/>
    <cellStyle name="40% - akcent 2 3 10 3 3" xfId="10804"/>
    <cellStyle name="40% - akcent 2 3 10 3 3 2" xfId="25715"/>
    <cellStyle name="40% - akcent 2 3 10 3 4" xfId="25713"/>
    <cellStyle name="40% - akcent 2 3 10 4" xfId="10805"/>
    <cellStyle name="40% - akcent 2 3 10 4 2" xfId="25716"/>
    <cellStyle name="40% - akcent 2 3 10 5" xfId="10806"/>
    <cellStyle name="40% - akcent 2 3 10 5 2" xfId="25717"/>
    <cellStyle name="40% - akcent 2 3 10 6" xfId="25706"/>
    <cellStyle name="40% - akcent 2 3 11" xfId="10807"/>
    <cellStyle name="40% - akcent 2 3 11 2" xfId="10808"/>
    <cellStyle name="40% - akcent 2 3 11 2 2" xfId="10809"/>
    <cellStyle name="40% - akcent 2 3 11 2 2 2" xfId="25720"/>
    <cellStyle name="40% - akcent 2 3 11 2 3" xfId="10810"/>
    <cellStyle name="40% - akcent 2 3 11 2 3 2" xfId="25721"/>
    <cellStyle name="40% - akcent 2 3 11 2 4" xfId="25719"/>
    <cellStyle name="40% - akcent 2 3 11 3" xfId="10811"/>
    <cellStyle name="40% - akcent 2 3 11 3 2" xfId="25722"/>
    <cellStyle name="40% - akcent 2 3 11 4" xfId="10812"/>
    <cellStyle name="40% - akcent 2 3 11 4 2" xfId="25723"/>
    <cellStyle name="40% - akcent 2 3 11 5" xfId="25718"/>
    <cellStyle name="40% - akcent 2 3 12" xfId="10813"/>
    <cellStyle name="40% - akcent 2 3 12 2" xfId="10814"/>
    <cellStyle name="40% - akcent 2 3 12 2 2" xfId="10815"/>
    <cellStyle name="40% - akcent 2 3 12 2 2 2" xfId="25726"/>
    <cellStyle name="40% - akcent 2 3 12 2 3" xfId="10816"/>
    <cellStyle name="40% - akcent 2 3 12 2 3 2" xfId="25727"/>
    <cellStyle name="40% - akcent 2 3 12 2 4" xfId="25725"/>
    <cellStyle name="40% - akcent 2 3 12 3" xfId="10817"/>
    <cellStyle name="40% - akcent 2 3 12 3 2" xfId="25728"/>
    <cellStyle name="40% - akcent 2 3 12 4" xfId="10818"/>
    <cellStyle name="40% - akcent 2 3 12 4 2" xfId="25729"/>
    <cellStyle name="40% - akcent 2 3 12 5" xfId="25724"/>
    <cellStyle name="40% - akcent 2 3 13" xfId="10819"/>
    <cellStyle name="40% - akcent 2 3 13 2" xfId="10820"/>
    <cellStyle name="40% - akcent 2 3 13 2 2" xfId="10821"/>
    <cellStyle name="40% - akcent 2 3 13 2 2 2" xfId="25732"/>
    <cellStyle name="40% - akcent 2 3 13 2 3" xfId="10822"/>
    <cellStyle name="40% - akcent 2 3 13 2 3 2" xfId="25733"/>
    <cellStyle name="40% - akcent 2 3 13 2 4" xfId="25731"/>
    <cellStyle name="40% - akcent 2 3 13 3" xfId="10823"/>
    <cellStyle name="40% - akcent 2 3 13 3 2" xfId="25734"/>
    <cellStyle name="40% - akcent 2 3 13 4" xfId="10824"/>
    <cellStyle name="40% - akcent 2 3 13 4 2" xfId="25735"/>
    <cellStyle name="40% - akcent 2 3 13 5" xfId="25730"/>
    <cellStyle name="40% - akcent 2 3 14" xfId="10825"/>
    <cellStyle name="40% - akcent 2 3 14 2" xfId="10826"/>
    <cellStyle name="40% - akcent 2 3 14 2 2" xfId="25737"/>
    <cellStyle name="40% - akcent 2 3 14 3" xfId="10827"/>
    <cellStyle name="40% - akcent 2 3 14 3 2" xfId="25738"/>
    <cellStyle name="40% - akcent 2 3 14 4" xfId="25736"/>
    <cellStyle name="40% - akcent 2 3 15" xfId="10828"/>
    <cellStyle name="40% - akcent 2 3 15 2" xfId="10829"/>
    <cellStyle name="40% - akcent 2 3 15 2 2" xfId="25740"/>
    <cellStyle name="40% - akcent 2 3 15 3" xfId="10830"/>
    <cellStyle name="40% - akcent 2 3 15 3 2" xfId="25741"/>
    <cellStyle name="40% - akcent 2 3 15 4" xfId="25739"/>
    <cellStyle name="40% - akcent 2 3 16" xfId="10831"/>
    <cellStyle name="40% - akcent 2 3 16 2" xfId="25742"/>
    <cellStyle name="40% - akcent 2 3 17" xfId="10832"/>
    <cellStyle name="40% - akcent 2 3 17 2" xfId="25743"/>
    <cellStyle name="40% - akcent 2 3 18" xfId="10833"/>
    <cellStyle name="40% - akcent 2 3 18 2" xfId="25744"/>
    <cellStyle name="40% - akcent 2 3 19" xfId="22043"/>
    <cellStyle name="40% - akcent 2 3 2" xfId="10834"/>
    <cellStyle name="40% - akcent 2 3 2 10" xfId="10835"/>
    <cellStyle name="40% - akcent 2 3 2 10 2" xfId="10836"/>
    <cellStyle name="40% - akcent 2 3 2 10 2 2" xfId="10837"/>
    <cellStyle name="40% - akcent 2 3 2 10 2 2 2" xfId="25748"/>
    <cellStyle name="40% - akcent 2 3 2 10 2 3" xfId="10838"/>
    <cellStyle name="40% - akcent 2 3 2 10 2 3 2" xfId="25749"/>
    <cellStyle name="40% - akcent 2 3 2 10 2 4" xfId="25747"/>
    <cellStyle name="40% - akcent 2 3 2 10 3" xfId="10839"/>
    <cellStyle name="40% - akcent 2 3 2 10 3 2" xfId="25750"/>
    <cellStyle name="40% - akcent 2 3 2 10 4" xfId="10840"/>
    <cellStyle name="40% - akcent 2 3 2 10 4 2" xfId="25751"/>
    <cellStyle name="40% - akcent 2 3 2 10 5" xfId="25746"/>
    <cellStyle name="40% - akcent 2 3 2 11" xfId="10841"/>
    <cellStyle name="40% - akcent 2 3 2 11 2" xfId="10842"/>
    <cellStyle name="40% - akcent 2 3 2 11 2 2" xfId="25753"/>
    <cellStyle name="40% - akcent 2 3 2 11 3" xfId="10843"/>
    <cellStyle name="40% - akcent 2 3 2 11 3 2" xfId="25754"/>
    <cellStyle name="40% - akcent 2 3 2 11 4" xfId="25752"/>
    <cellStyle name="40% - akcent 2 3 2 12" xfId="10844"/>
    <cellStyle name="40% - akcent 2 3 2 12 2" xfId="10845"/>
    <cellStyle name="40% - akcent 2 3 2 12 2 2" xfId="25756"/>
    <cellStyle name="40% - akcent 2 3 2 12 3" xfId="10846"/>
    <cellStyle name="40% - akcent 2 3 2 12 3 2" xfId="25757"/>
    <cellStyle name="40% - akcent 2 3 2 12 4" xfId="25755"/>
    <cellStyle name="40% - akcent 2 3 2 13" xfId="10847"/>
    <cellStyle name="40% - akcent 2 3 2 13 2" xfId="25758"/>
    <cellStyle name="40% - akcent 2 3 2 14" xfId="10848"/>
    <cellStyle name="40% - akcent 2 3 2 14 2" xfId="25759"/>
    <cellStyle name="40% - akcent 2 3 2 15" xfId="10849"/>
    <cellStyle name="40% - akcent 2 3 2 15 2" xfId="25760"/>
    <cellStyle name="40% - akcent 2 3 2 16" xfId="25745"/>
    <cellStyle name="40% - akcent 2 3 2 2" xfId="10850"/>
    <cellStyle name="40% - akcent 2 3 2 2 10" xfId="10851"/>
    <cellStyle name="40% - akcent 2 3 2 2 10 2" xfId="25762"/>
    <cellStyle name="40% - akcent 2 3 2 2 11" xfId="10852"/>
    <cellStyle name="40% - akcent 2 3 2 2 11 2" xfId="25763"/>
    <cellStyle name="40% - akcent 2 3 2 2 12" xfId="25761"/>
    <cellStyle name="40% - akcent 2 3 2 2 2" xfId="10853"/>
    <cellStyle name="40% - akcent 2 3 2 2 2 10" xfId="25764"/>
    <cellStyle name="40% - akcent 2 3 2 2 2 2" xfId="10854"/>
    <cellStyle name="40% - akcent 2 3 2 2 2 2 2" xfId="10855"/>
    <cellStyle name="40% - akcent 2 3 2 2 2 2 2 2" xfId="10856"/>
    <cellStyle name="40% - akcent 2 3 2 2 2 2 2 2 2" xfId="10857"/>
    <cellStyle name="40% - akcent 2 3 2 2 2 2 2 2 2 2" xfId="25768"/>
    <cellStyle name="40% - akcent 2 3 2 2 2 2 2 2 3" xfId="10858"/>
    <cellStyle name="40% - akcent 2 3 2 2 2 2 2 2 3 2" xfId="25769"/>
    <cellStyle name="40% - akcent 2 3 2 2 2 2 2 2 4" xfId="25767"/>
    <cellStyle name="40% - akcent 2 3 2 2 2 2 2 3" xfId="10859"/>
    <cellStyle name="40% - akcent 2 3 2 2 2 2 2 3 2" xfId="25770"/>
    <cellStyle name="40% - akcent 2 3 2 2 2 2 2 4" xfId="10860"/>
    <cellStyle name="40% - akcent 2 3 2 2 2 2 2 4 2" xfId="25771"/>
    <cellStyle name="40% - akcent 2 3 2 2 2 2 2 5" xfId="25766"/>
    <cellStyle name="40% - akcent 2 3 2 2 2 2 3" xfId="10861"/>
    <cellStyle name="40% - akcent 2 3 2 2 2 2 3 2" xfId="10862"/>
    <cellStyle name="40% - akcent 2 3 2 2 2 2 3 2 2" xfId="10863"/>
    <cellStyle name="40% - akcent 2 3 2 2 2 2 3 2 2 2" xfId="25774"/>
    <cellStyle name="40% - akcent 2 3 2 2 2 2 3 2 3" xfId="10864"/>
    <cellStyle name="40% - akcent 2 3 2 2 2 2 3 2 3 2" xfId="25775"/>
    <cellStyle name="40% - akcent 2 3 2 2 2 2 3 2 4" xfId="25773"/>
    <cellStyle name="40% - akcent 2 3 2 2 2 2 3 3" xfId="10865"/>
    <cellStyle name="40% - akcent 2 3 2 2 2 2 3 3 2" xfId="25776"/>
    <cellStyle name="40% - akcent 2 3 2 2 2 2 3 4" xfId="10866"/>
    <cellStyle name="40% - akcent 2 3 2 2 2 2 3 4 2" xfId="25777"/>
    <cellStyle name="40% - akcent 2 3 2 2 2 2 3 5" xfId="25772"/>
    <cellStyle name="40% - akcent 2 3 2 2 2 2 4" xfId="10867"/>
    <cellStyle name="40% - akcent 2 3 2 2 2 2 4 2" xfId="10868"/>
    <cellStyle name="40% - akcent 2 3 2 2 2 2 4 2 2" xfId="10869"/>
    <cellStyle name="40% - akcent 2 3 2 2 2 2 4 2 2 2" xfId="25780"/>
    <cellStyle name="40% - akcent 2 3 2 2 2 2 4 2 3" xfId="10870"/>
    <cellStyle name="40% - akcent 2 3 2 2 2 2 4 2 3 2" xfId="25781"/>
    <cellStyle name="40% - akcent 2 3 2 2 2 2 4 2 4" xfId="25779"/>
    <cellStyle name="40% - akcent 2 3 2 2 2 2 4 3" xfId="10871"/>
    <cellStyle name="40% - akcent 2 3 2 2 2 2 4 3 2" xfId="25782"/>
    <cellStyle name="40% - akcent 2 3 2 2 2 2 4 4" xfId="10872"/>
    <cellStyle name="40% - akcent 2 3 2 2 2 2 4 4 2" xfId="25783"/>
    <cellStyle name="40% - akcent 2 3 2 2 2 2 4 5" xfId="25778"/>
    <cellStyle name="40% - akcent 2 3 2 2 2 2 5" xfId="10873"/>
    <cellStyle name="40% - akcent 2 3 2 2 2 2 5 2" xfId="10874"/>
    <cellStyle name="40% - akcent 2 3 2 2 2 2 5 2 2" xfId="25785"/>
    <cellStyle name="40% - akcent 2 3 2 2 2 2 5 3" xfId="10875"/>
    <cellStyle name="40% - akcent 2 3 2 2 2 2 5 3 2" xfId="25786"/>
    <cellStyle name="40% - akcent 2 3 2 2 2 2 5 4" xfId="25784"/>
    <cellStyle name="40% - akcent 2 3 2 2 2 2 6" xfId="10876"/>
    <cellStyle name="40% - akcent 2 3 2 2 2 2 6 2" xfId="25787"/>
    <cellStyle name="40% - akcent 2 3 2 2 2 2 7" xfId="10877"/>
    <cellStyle name="40% - akcent 2 3 2 2 2 2 7 2" xfId="25788"/>
    <cellStyle name="40% - akcent 2 3 2 2 2 2 8" xfId="25765"/>
    <cellStyle name="40% - akcent 2 3 2 2 2 3" xfId="10878"/>
    <cellStyle name="40% - akcent 2 3 2 2 2 3 2" xfId="10879"/>
    <cellStyle name="40% - akcent 2 3 2 2 2 3 2 2" xfId="10880"/>
    <cellStyle name="40% - akcent 2 3 2 2 2 3 2 2 2" xfId="10881"/>
    <cellStyle name="40% - akcent 2 3 2 2 2 3 2 2 2 2" xfId="25792"/>
    <cellStyle name="40% - akcent 2 3 2 2 2 3 2 2 3" xfId="10882"/>
    <cellStyle name="40% - akcent 2 3 2 2 2 3 2 2 3 2" xfId="25793"/>
    <cellStyle name="40% - akcent 2 3 2 2 2 3 2 2 4" xfId="25791"/>
    <cellStyle name="40% - akcent 2 3 2 2 2 3 2 3" xfId="10883"/>
    <cellStyle name="40% - akcent 2 3 2 2 2 3 2 3 2" xfId="25794"/>
    <cellStyle name="40% - akcent 2 3 2 2 2 3 2 4" xfId="10884"/>
    <cellStyle name="40% - akcent 2 3 2 2 2 3 2 4 2" xfId="25795"/>
    <cellStyle name="40% - akcent 2 3 2 2 2 3 2 5" xfId="25790"/>
    <cellStyle name="40% - akcent 2 3 2 2 2 3 3" xfId="10885"/>
    <cellStyle name="40% - akcent 2 3 2 2 2 3 3 2" xfId="10886"/>
    <cellStyle name="40% - akcent 2 3 2 2 2 3 3 2 2" xfId="10887"/>
    <cellStyle name="40% - akcent 2 3 2 2 2 3 3 2 2 2" xfId="25798"/>
    <cellStyle name="40% - akcent 2 3 2 2 2 3 3 2 3" xfId="10888"/>
    <cellStyle name="40% - akcent 2 3 2 2 2 3 3 2 3 2" xfId="25799"/>
    <cellStyle name="40% - akcent 2 3 2 2 2 3 3 2 4" xfId="25797"/>
    <cellStyle name="40% - akcent 2 3 2 2 2 3 3 3" xfId="10889"/>
    <cellStyle name="40% - akcent 2 3 2 2 2 3 3 3 2" xfId="25800"/>
    <cellStyle name="40% - akcent 2 3 2 2 2 3 3 4" xfId="10890"/>
    <cellStyle name="40% - akcent 2 3 2 2 2 3 3 4 2" xfId="25801"/>
    <cellStyle name="40% - akcent 2 3 2 2 2 3 3 5" xfId="25796"/>
    <cellStyle name="40% - akcent 2 3 2 2 2 3 4" xfId="10891"/>
    <cellStyle name="40% - akcent 2 3 2 2 2 3 4 2" xfId="10892"/>
    <cellStyle name="40% - akcent 2 3 2 2 2 3 4 2 2" xfId="10893"/>
    <cellStyle name="40% - akcent 2 3 2 2 2 3 4 2 2 2" xfId="25804"/>
    <cellStyle name="40% - akcent 2 3 2 2 2 3 4 2 3" xfId="10894"/>
    <cellStyle name="40% - akcent 2 3 2 2 2 3 4 2 3 2" xfId="25805"/>
    <cellStyle name="40% - akcent 2 3 2 2 2 3 4 2 4" xfId="25803"/>
    <cellStyle name="40% - akcent 2 3 2 2 2 3 4 3" xfId="10895"/>
    <cellStyle name="40% - akcent 2 3 2 2 2 3 4 3 2" xfId="25806"/>
    <cellStyle name="40% - akcent 2 3 2 2 2 3 4 4" xfId="10896"/>
    <cellStyle name="40% - akcent 2 3 2 2 2 3 4 4 2" xfId="25807"/>
    <cellStyle name="40% - akcent 2 3 2 2 2 3 4 5" xfId="25802"/>
    <cellStyle name="40% - akcent 2 3 2 2 2 3 5" xfId="10897"/>
    <cellStyle name="40% - akcent 2 3 2 2 2 3 5 2" xfId="10898"/>
    <cellStyle name="40% - akcent 2 3 2 2 2 3 5 2 2" xfId="25809"/>
    <cellStyle name="40% - akcent 2 3 2 2 2 3 5 3" xfId="10899"/>
    <cellStyle name="40% - akcent 2 3 2 2 2 3 5 3 2" xfId="25810"/>
    <cellStyle name="40% - akcent 2 3 2 2 2 3 5 4" xfId="25808"/>
    <cellStyle name="40% - akcent 2 3 2 2 2 3 6" xfId="10900"/>
    <cellStyle name="40% - akcent 2 3 2 2 2 3 6 2" xfId="25811"/>
    <cellStyle name="40% - akcent 2 3 2 2 2 3 7" xfId="10901"/>
    <cellStyle name="40% - akcent 2 3 2 2 2 3 7 2" xfId="25812"/>
    <cellStyle name="40% - akcent 2 3 2 2 2 3 8" xfId="25789"/>
    <cellStyle name="40% - akcent 2 3 2 2 2 4" xfId="10902"/>
    <cellStyle name="40% - akcent 2 3 2 2 2 4 2" xfId="10903"/>
    <cellStyle name="40% - akcent 2 3 2 2 2 4 2 2" xfId="10904"/>
    <cellStyle name="40% - akcent 2 3 2 2 2 4 2 2 2" xfId="25815"/>
    <cellStyle name="40% - akcent 2 3 2 2 2 4 2 3" xfId="10905"/>
    <cellStyle name="40% - akcent 2 3 2 2 2 4 2 3 2" xfId="25816"/>
    <cellStyle name="40% - akcent 2 3 2 2 2 4 2 4" xfId="25814"/>
    <cellStyle name="40% - akcent 2 3 2 2 2 4 3" xfId="10906"/>
    <cellStyle name="40% - akcent 2 3 2 2 2 4 3 2" xfId="25817"/>
    <cellStyle name="40% - akcent 2 3 2 2 2 4 4" xfId="10907"/>
    <cellStyle name="40% - akcent 2 3 2 2 2 4 4 2" xfId="25818"/>
    <cellStyle name="40% - akcent 2 3 2 2 2 4 5" xfId="25813"/>
    <cellStyle name="40% - akcent 2 3 2 2 2 5" xfId="10908"/>
    <cellStyle name="40% - akcent 2 3 2 2 2 5 2" xfId="10909"/>
    <cellStyle name="40% - akcent 2 3 2 2 2 5 2 2" xfId="10910"/>
    <cellStyle name="40% - akcent 2 3 2 2 2 5 2 2 2" xfId="25821"/>
    <cellStyle name="40% - akcent 2 3 2 2 2 5 2 3" xfId="10911"/>
    <cellStyle name="40% - akcent 2 3 2 2 2 5 2 3 2" xfId="25822"/>
    <cellStyle name="40% - akcent 2 3 2 2 2 5 2 4" xfId="25820"/>
    <cellStyle name="40% - akcent 2 3 2 2 2 5 3" xfId="10912"/>
    <cellStyle name="40% - akcent 2 3 2 2 2 5 3 2" xfId="25823"/>
    <cellStyle name="40% - akcent 2 3 2 2 2 5 4" xfId="10913"/>
    <cellStyle name="40% - akcent 2 3 2 2 2 5 4 2" xfId="25824"/>
    <cellStyle name="40% - akcent 2 3 2 2 2 5 5" xfId="25819"/>
    <cellStyle name="40% - akcent 2 3 2 2 2 6" xfId="10914"/>
    <cellStyle name="40% - akcent 2 3 2 2 2 6 2" xfId="10915"/>
    <cellStyle name="40% - akcent 2 3 2 2 2 6 2 2" xfId="10916"/>
    <cellStyle name="40% - akcent 2 3 2 2 2 6 2 2 2" xfId="25827"/>
    <cellStyle name="40% - akcent 2 3 2 2 2 6 2 3" xfId="10917"/>
    <cellStyle name="40% - akcent 2 3 2 2 2 6 2 3 2" xfId="25828"/>
    <cellStyle name="40% - akcent 2 3 2 2 2 6 2 4" xfId="25826"/>
    <cellStyle name="40% - akcent 2 3 2 2 2 6 3" xfId="10918"/>
    <cellStyle name="40% - akcent 2 3 2 2 2 6 3 2" xfId="25829"/>
    <cellStyle name="40% - akcent 2 3 2 2 2 6 4" xfId="10919"/>
    <cellStyle name="40% - akcent 2 3 2 2 2 6 4 2" xfId="25830"/>
    <cellStyle name="40% - akcent 2 3 2 2 2 6 5" xfId="25825"/>
    <cellStyle name="40% - akcent 2 3 2 2 2 7" xfId="10920"/>
    <cellStyle name="40% - akcent 2 3 2 2 2 7 2" xfId="10921"/>
    <cellStyle name="40% - akcent 2 3 2 2 2 7 2 2" xfId="25832"/>
    <cellStyle name="40% - akcent 2 3 2 2 2 7 3" xfId="10922"/>
    <cellStyle name="40% - akcent 2 3 2 2 2 7 3 2" xfId="25833"/>
    <cellStyle name="40% - akcent 2 3 2 2 2 7 4" xfId="25831"/>
    <cellStyle name="40% - akcent 2 3 2 2 2 8" xfId="10923"/>
    <cellStyle name="40% - akcent 2 3 2 2 2 8 2" xfId="25834"/>
    <cellStyle name="40% - akcent 2 3 2 2 2 9" xfId="10924"/>
    <cellStyle name="40% - akcent 2 3 2 2 2 9 2" xfId="25835"/>
    <cellStyle name="40% - akcent 2 3 2 2 3" xfId="10925"/>
    <cellStyle name="40% - akcent 2 3 2 2 3 2" xfId="10926"/>
    <cellStyle name="40% - akcent 2 3 2 2 3 2 2" xfId="10927"/>
    <cellStyle name="40% - akcent 2 3 2 2 3 2 2 2" xfId="10928"/>
    <cellStyle name="40% - akcent 2 3 2 2 3 2 2 2 2" xfId="25839"/>
    <cellStyle name="40% - akcent 2 3 2 2 3 2 2 3" xfId="10929"/>
    <cellStyle name="40% - akcent 2 3 2 2 3 2 2 3 2" xfId="25840"/>
    <cellStyle name="40% - akcent 2 3 2 2 3 2 2 4" xfId="25838"/>
    <cellStyle name="40% - akcent 2 3 2 2 3 2 3" xfId="10930"/>
    <cellStyle name="40% - akcent 2 3 2 2 3 2 3 2" xfId="25841"/>
    <cellStyle name="40% - akcent 2 3 2 2 3 2 4" xfId="10931"/>
    <cellStyle name="40% - akcent 2 3 2 2 3 2 4 2" xfId="25842"/>
    <cellStyle name="40% - akcent 2 3 2 2 3 2 5" xfId="25837"/>
    <cellStyle name="40% - akcent 2 3 2 2 3 3" xfId="10932"/>
    <cellStyle name="40% - akcent 2 3 2 2 3 3 2" xfId="10933"/>
    <cellStyle name="40% - akcent 2 3 2 2 3 3 2 2" xfId="10934"/>
    <cellStyle name="40% - akcent 2 3 2 2 3 3 2 2 2" xfId="25845"/>
    <cellStyle name="40% - akcent 2 3 2 2 3 3 2 3" xfId="10935"/>
    <cellStyle name="40% - akcent 2 3 2 2 3 3 2 3 2" xfId="25846"/>
    <cellStyle name="40% - akcent 2 3 2 2 3 3 2 4" xfId="25844"/>
    <cellStyle name="40% - akcent 2 3 2 2 3 3 3" xfId="10936"/>
    <cellStyle name="40% - akcent 2 3 2 2 3 3 3 2" xfId="25847"/>
    <cellStyle name="40% - akcent 2 3 2 2 3 3 4" xfId="10937"/>
    <cellStyle name="40% - akcent 2 3 2 2 3 3 4 2" xfId="25848"/>
    <cellStyle name="40% - akcent 2 3 2 2 3 3 5" xfId="25843"/>
    <cellStyle name="40% - akcent 2 3 2 2 3 4" xfId="10938"/>
    <cellStyle name="40% - akcent 2 3 2 2 3 4 2" xfId="10939"/>
    <cellStyle name="40% - akcent 2 3 2 2 3 4 2 2" xfId="10940"/>
    <cellStyle name="40% - akcent 2 3 2 2 3 4 2 2 2" xfId="25851"/>
    <cellStyle name="40% - akcent 2 3 2 2 3 4 2 3" xfId="10941"/>
    <cellStyle name="40% - akcent 2 3 2 2 3 4 2 3 2" xfId="25852"/>
    <cellStyle name="40% - akcent 2 3 2 2 3 4 2 4" xfId="25850"/>
    <cellStyle name="40% - akcent 2 3 2 2 3 4 3" xfId="10942"/>
    <cellStyle name="40% - akcent 2 3 2 2 3 4 3 2" xfId="25853"/>
    <cellStyle name="40% - akcent 2 3 2 2 3 4 4" xfId="10943"/>
    <cellStyle name="40% - akcent 2 3 2 2 3 4 4 2" xfId="25854"/>
    <cellStyle name="40% - akcent 2 3 2 2 3 4 5" xfId="25849"/>
    <cellStyle name="40% - akcent 2 3 2 2 3 5" xfId="10944"/>
    <cellStyle name="40% - akcent 2 3 2 2 3 5 2" xfId="10945"/>
    <cellStyle name="40% - akcent 2 3 2 2 3 5 2 2" xfId="25856"/>
    <cellStyle name="40% - akcent 2 3 2 2 3 5 3" xfId="10946"/>
    <cellStyle name="40% - akcent 2 3 2 2 3 5 3 2" xfId="25857"/>
    <cellStyle name="40% - akcent 2 3 2 2 3 5 4" xfId="25855"/>
    <cellStyle name="40% - akcent 2 3 2 2 3 6" xfId="10947"/>
    <cellStyle name="40% - akcent 2 3 2 2 3 6 2" xfId="25858"/>
    <cellStyle name="40% - akcent 2 3 2 2 3 7" xfId="10948"/>
    <cellStyle name="40% - akcent 2 3 2 2 3 7 2" xfId="25859"/>
    <cellStyle name="40% - akcent 2 3 2 2 3 8" xfId="25836"/>
    <cellStyle name="40% - akcent 2 3 2 2 4" xfId="10949"/>
    <cellStyle name="40% - akcent 2 3 2 2 4 2" xfId="10950"/>
    <cellStyle name="40% - akcent 2 3 2 2 4 2 2" xfId="10951"/>
    <cellStyle name="40% - akcent 2 3 2 2 4 2 2 2" xfId="10952"/>
    <cellStyle name="40% - akcent 2 3 2 2 4 2 2 2 2" xfId="25863"/>
    <cellStyle name="40% - akcent 2 3 2 2 4 2 2 3" xfId="10953"/>
    <cellStyle name="40% - akcent 2 3 2 2 4 2 2 3 2" xfId="25864"/>
    <cellStyle name="40% - akcent 2 3 2 2 4 2 2 4" xfId="25862"/>
    <cellStyle name="40% - akcent 2 3 2 2 4 2 3" xfId="10954"/>
    <cellStyle name="40% - akcent 2 3 2 2 4 2 3 2" xfId="25865"/>
    <cellStyle name="40% - akcent 2 3 2 2 4 2 4" xfId="10955"/>
    <cellStyle name="40% - akcent 2 3 2 2 4 2 4 2" xfId="25866"/>
    <cellStyle name="40% - akcent 2 3 2 2 4 2 5" xfId="25861"/>
    <cellStyle name="40% - akcent 2 3 2 2 4 3" xfId="10956"/>
    <cellStyle name="40% - akcent 2 3 2 2 4 3 2" xfId="10957"/>
    <cellStyle name="40% - akcent 2 3 2 2 4 3 2 2" xfId="10958"/>
    <cellStyle name="40% - akcent 2 3 2 2 4 3 2 2 2" xfId="25869"/>
    <cellStyle name="40% - akcent 2 3 2 2 4 3 2 3" xfId="10959"/>
    <cellStyle name="40% - akcent 2 3 2 2 4 3 2 3 2" xfId="25870"/>
    <cellStyle name="40% - akcent 2 3 2 2 4 3 2 4" xfId="25868"/>
    <cellStyle name="40% - akcent 2 3 2 2 4 3 3" xfId="10960"/>
    <cellStyle name="40% - akcent 2 3 2 2 4 3 3 2" xfId="25871"/>
    <cellStyle name="40% - akcent 2 3 2 2 4 3 4" xfId="10961"/>
    <cellStyle name="40% - akcent 2 3 2 2 4 3 4 2" xfId="25872"/>
    <cellStyle name="40% - akcent 2 3 2 2 4 3 5" xfId="25867"/>
    <cellStyle name="40% - akcent 2 3 2 2 4 4" xfId="10962"/>
    <cellStyle name="40% - akcent 2 3 2 2 4 4 2" xfId="10963"/>
    <cellStyle name="40% - akcent 2 3 2 2 4 4 2 2" xfId="10964"/>
    <cellStyle name="40% - akcent 2 3 2 2 4 4 2 2 2" xfId="25875"/>
    <cellStyle name="40% - akcent 2 3 2 2 4 4 2 3" xfId="10965"/>
    <cellStyle name="40% - akcent 2 3 2 2 4 4 2 3 2" xfId="25876"/>
    <cellStyle name="40% - akcent 2 3 2 2 4 4 2 4" xfId="25874"/>
    <cellStyle name="40% - akcent 2 3 2 2 4 4 3" xfId="10966"/>
    <cellStyle name="40% - akcent 2 3 2 2 4 4 3 2" xfId="25877"/>
    <cellStyle name="40% - akcent 2 3 2 2 4 4 4" xfId="10967"/>
    <cellStyle name="40% - akcent 2 3 2 2 4 4 4 2" xfId="25878"/>
    <cellStyle name="40% - akcent 2 3 2 2 4 4 5" xfId="25873"/>
    <cellStyle name="40% - akcent 2 3 2 2 4 5" xfId="10968"/>
    <cellStyle name="40% - akcent 2 3 2 2 4 5 2" xfId="10969"/>
    <cellStyle name="40% - akcent 2 3 2 2 4 5 2 2" xfId="25880"/>
    <cellStyle name="40% - akcent 2 3 2 2 4 5 3" xfId="10970"/>
    <cellStyle name="40% - akcent 2 3 2 2 4 5 3 2" xfId="25881"/>
    <cellStyle name="40% - akcent 2 3 2 2 4 5 4" xfId="25879"/>
    <cellStyle name="40% - akcent 2 3 2 2 4 6" xfId="10971"/>
    <cellStyle name="40% - akcent 2 3 2 2 4 6 2" xfId="25882"/>
    <cellStyle name="40% - akcent 2 3 2 2 4 7" xfId="10972"/>
    <cellStyle name="40% - akcent 2 3 2 2 4 7 2" xfId="25883"/>
    <cellStyle name="40% - akcent 2 3 2 2 4 8" xfId="25860"/>
    <cellStyle name="40% - akcent 2 3 2 2 5" xfId="10973"/>
    <cellStyle name="40% - akcent 2 3 2 2 5 2" xfId="10974"/>
    <cellStyle name="40% - akcent 2 3 2 2 5 2 2" xfId="10975"/>
    <cellStyle name="40% - akcent 2 3 2 2 5 2 2 2" xfId="10976"/>
    <cellStyle name="40% - akcent 2 3 2 2 5 2 2 2 2" xfId="25887"/>
    <cellStyle name="40% - akcent 2 3 2 2 5 2 2 3" xfId="10977"/>
    <cellStyle name="40% - akcent 2 3 2 2 5 2 2 3 2" xfId="25888"/>
    <cellStyle name="40% - akcent 2 3 2 2 5 2 2 4" xfId="25886"/>
    <cellStyle name="40% - akcent 2 3 2 2 5 2 3" xfId="10978"/>
    <cellStyle name="40% - akcent 2 3 2 2 5 2 3 2" xfId="25889"/>
    <cellStyle name="40% - akcent 2 3 2 2 5 2 4" xfId="10979"/>
    <cellStyle name="40% - akcent 2 3 2 2 5 2 4 2" xfId="25890"/>
    <cellStyle name="40% - akcent 2 3 2 2 5 2 5" xfId="25885"/>
    <cellStyle name="40% - akcent 2 3 2 2 5 3" xfId="10980"/>
    <cellStyle name="40% - akcent 2 3 2 2 5 3 2" xfId="10981"/>
    <cellStyle name="40% - akcent 2 3 2 2 5 3 2 2" xfId="25892"/>
    <cellStyle name="40% - akcent 2 3 2 2 5 3 3" xfId="10982"/>
    <cellStyle name="40% - akcent 2 3 2 2 5 3 3 2" xfId="25893"/>
    <cellStyle name="40% - akcent 2 3 2 2 5 3 4" xfId="25891"/>
    <cellStyle name="40% - akcent 2 3 2 2 5 4" xfId="10983"/>
    <cellStyle name="40% - akcent 2 3 2 2 5 4 2" xfId="25894"/>
    <cellStyle name="40% - akcent 2 3 2 2 5 5" xfId="10984"/>
    <cellStyle name="40% - akcent 2 3 2 2 5 5 2" xfId="25895"/>
    <cellStyle name="40% - akcent 2 3 2 2 5 6" xfId="25884"/>
    <cellStyle name="40% - akcent 2 3 2 2 6" xfId="10985"/>
    <cellStyle name="40% - akcent 2 3 2 2 6 2" xfId="10986"/>
    <cellStyle name="40% - akcent 2 3 2 2 6 2 2" xfId="10987"/>
    <cellStyle name="40% - akcent 2 3 2 2 6 2 2 2" xfId="25898"/>
    <cellStyle name="40% - akcent 2 3 2 2 6 2 3" xfId="10988"/>
    <cellStyle name="40% - akcent 2 3 2 2 6 2 3 2" xfId="25899"/>
    <cellStyle name="40% - akcent 2 3 2 2 6 2 4" xfId="25897"/>
    <cellStyle name="40% - akcent 2 3 2 2 6 3" xfId="10989"/>
    <cellStyle name="40% - akcent 2 3 2 2 6 3 2" xfId="25900"/>
    <cellStyle name="40% - akcent 2 3 2 2 6 4" xfId="10990"/>
    <cellStyle name="40% - akcent 2 3 2 2 6 4 2" xfId="25901"/>
    <cellStyle name="40% - akcent 2 3 2 2 6 5" xfId="25896"/>
    <cellStyle name="40% - akcent 2 3 2 2 7" xfId="10991"/>
    <cellStyle name="40% - akcent 2 3 2 2 7 2" xfId="10992"/>
    <cellStyle name="40% - akcent 2 3 2 2 7 2 2" xfId="10993"/>
    <cellStyle name="40% - akcent 2 3 2 2 7 2 2 2" xfId="25904"/>
    <cellStyle name="40% - akcent 2 3 2 2 7 2 3" xfId="10994"/>
    <cellStyle name="40% - akcent 2 3 2 2 7 2 3 2" xfId="25905"/>
    <cellStyle name="40% - akcent 2 3 2 2 7 2 4" xfId="25903"/>
    <cellStyle name="40% - akcent 2 3 2 2 7 3" xfId="10995"/>
    <cellStyle name="40% - akcent 2 3 2 2 7 3 2" xfId="25906"/>
    <cellStyle name="40% - akcent 2 3 2 2 7 4" xfId="10996"/>
    <cellStyle name="40% - akcent 2 3 2 2 7 4 2" xfId="25907"/>
    <cellStyle name="40% - akcent 2 3 2 2 7 5" xfId="25902"/>
    <cellStyle name="40% - akcent 2 3 2 2 8" xfId="10997"/>
    <cellStyle name="40% - akcent 2 3 2 2 8 2" xfId="10998"/>
    <cellStyle name="40% - akcent 2 3 2 2 8 2 2" xfId="10999"/>
    <cellStyle name="40% - akcent 2 3 2 2 8 2 2 2" xfId="25910"/>
    <cellStyle name="40% - akcent 2 3 2 2 8 2 3" xfId="11000"/>
    <cellStyle name="40% - akcent 2 3 2 2 8 2 3 2" xfId="25911"/>
    <cellStyle name="40% - akcent 2 3 2 2 8 2 4" xfId="25909"/>
    <cellStyle name="40% - akcent 2 3 2 2 8 3" xfId="11001"/>
    <cellStyle name="40% - akcent 2 3 2 2 8 3 2" xfId="25912"/>
    <cellStyle name="40% - akcent 2 3 2 2 8 4" xfId="11002"/>
    <cellStyle name="40% - akcent 2 3 2 2 8 4 2" xfId="25913"/>
    <cellStyle name="40% - akcent 2 3 2 2 8 5" xfId="25908"/>
    <cellStyle name="40% - akcent 2 3 2 2 9" xfId="11003"/>
    <cellStyle name="40% - akcent 2 3 2 2 9 2" xfId="11004"/>
    <cellStyle name="40% - akcent 2 3 2 2 9 2 2" xfId="25915"/>
    <cellStyle name="40% - akcent 2 3 2 2 9 3" xfId="11005"/>
    <cellStyle name="40% - akcent 2 3 2 2 9 3 2" xfId="25916"/>
    <cellStyle name="40% - akcent 2 3 2 2 9 4" xfId="25914"/>
    <cellStyle name="40% - akcent 2 3 2 3" xfId="11006"/>
    <cellStyle name="40% - akcent 2 3 2 3 10" xfId="11007"/>
    <cellStyle name="40% - akcent 2 3 2 3 10 2" xfId="25918"/>
    <cellStyle name="40% - akcent 2 3 2 3 11" xfId="25917"/>
    <cellStyle name="40% - akcent 2 3 2 3 2" xfId="11008"/>
    <cellStyle name="40% - akcent 2 3 2 3 2 2" xfId="11009"/>
    <cellStyle name="40% - akcent 2 3 2 3 2 2 2" xfId="11010"/>
    <cellStyle name="40% - akcent 2 3 2 3 2 2 2 2" xfId="11011"/>
    <cellStyle name="40% - akcent 2 3 2 3 2 2 2 2 2" xfId="25922"/>
    <cellStyle name="40% - akcent 2 3 2 3 2 2 2 3" xfId="11012"/>
    <cellStyle name="40% - akcent 2 3 2 3 2 2 2 3 2" xfId="25923"/>
    <cellStyle name="40% - akcent 2 3 2 3 2 2 2 4" xfId="25921"/>
    <cellStyle name="40% - akcent 2 3 2 3 2 2 3" xfId="11013"/>
    <cellStyle name="40% - akcent 2 3 2 3 2 2 3 2" xfId="25924"/>
    <cellStyle name="40% - akcent 2 3 2 3 2 2 4" xfId="11014"/>
    <cellStyle name="40% - akcent 2 3 2 3 2 2 4 2" xfId="25925"/>
    <cellStyle name="40% - akcent 2 3 2 3 2 2 5" xfId="25920"/>
    <cellStyle name="40% - akcent 2 3 2 3 2 3" xfId="11015"/>
    <cellStyle name="40% - akcent 2 3 2 3 2 3 2" xfId="11016"/>
    <cellStyle name="40% - akcent 2 3 2 3 2 3 2 2" xfId="11017"/>
    <cellStyle name="40% - akcent 2 3 2 3 2 3 2 2 2" xfId="25928"/>
    <cellStyle name="40% - akcent 2 3 2 3 2 3 2 3" xfId="11018"/>
    <cellStyle name="40% - akcent 2 3 2 3 2 3 2 3 2" xfId="25929"/>
    <cellStyle name="40% - akcent 2 3 2 3 2 3 2 4" xfId="25927"/>
    <cellStyle name="40% - akcent 2 3 2 3 2 3 3" xfId="11019"/>
    <cellStyle name="40% - akcent 2 3 2 3 2 3 3 2" xfId="25930"/>
    <cellStyle name="40% - akcent 2 3 2 3 2 3 4" xfId="11020"/>
    <cellStyle name="40% - akcent 2 3 2 3 2 3 4 2" xfId="25931"/>
    <cellStyle name="40% - akcent 2 3 2 3 2 3 5" xfId="25926"/>
    <cellStyle name="40% - akcent 2 3 2 3 2 4" xfId="11021"/>
    <cellStyle name="40% - akcent 2 3 2 3 2 4 2" xfId="11022"/>
    <cellStyle name="40% - akcent 2 3 2 3 2 4 2 2" xfId="11023"/>
    <cellStyle name="40% - akcent 2 3 2 3 2 4 2 2 2" xfId="25934"/>
    <cellStyle name="40% - akcent 2 3 2 3 2 4 2 3" xfId="11024"/>
    <cellStyle name="40% - akcent 2 3 2 3 2 4 2 3 2" xfId="25935"/>
    <cellStyle name="40% - akcent 2 3 2 3 2 4 2 4" xfId="25933"/>
    <cellStyle name="40% - akcent 2 3 2 3 2 4 3" xfId="11025"/>
    <cellStyle name="40% - akcent 2 3 2 3 2 4 3 2" xfId="25936"/>
    <cellStyle name="40% - akcent 2 3 2 3 2 4 4" xfId="11026"/>
    <cellStyle name="40% - akcent 2 3 2 3 2 4 4 2" xfId="25937"/>
    <cellStyle name="40% - akcent 2 3 2 3 2 4 5" xfId="25932"/>
    <cellStyle name="40% - akcent 2 3 2 3 2 5" xfId="11027"/>
    <cellStyle name="40% - akcent 2 3 2 3 2 5 2" xfId="11028"/>
    <cellStyle name="40% - akcent 2 3 2 3 2 5 2 2" xfId="25939"/>
    <cellStyle name="40% - akcent 2 3 2 3 2 5 3" xfId="11029"/>
    <cellStyle name="40% - akcent 2 3 2 3 2 5 3 2" xfId="25940"/>
    <cellStyle name="40% - akcent 2 3 2 3 2 5 4" xfId="25938"/>
    <cellStyle name="40% - akcent 2 3 2 3 2 6" xfId="11030"/>
    <cellStyle name="40% - akcent 2 3 2 3 2 6 2" xfId="25941"/>
    <cellStyle name="40% - akcent 2 3 2 3 2 7" xfId="11031"/>
    <cellStyle name="40% - akcent 2 3 2 3 2 7 2" xfId="25942"/>
    <cellStyle name="40% - akcent 2 3 2 3 2 8" xfId="25919"/>
    <cellStyle name="40% - akcent 2 3 2 3 3" xfId="11032"/>
    <cellStyle name="40% - akcent 2 3 2 3 3 2" xfId="11033"/>
    <cellStyle name="40% - akcent 2 3 2 3 3 2 2" xfId="11034"/>
    <cellStyle name="40% - akcent 2 3 2 3 3 2 2 2" xfId="11035"/>
    <cellStyle name="40% - akcent 2 3 2 3 3 2 2 2 2" xfId="25946"/>
    <cellStyle name="40% - akcent 2 3 2 3 3 2 2 3" xfId="11036"/>
    <cellStyle name="40% - akcent 2 3 2 3 3 2 2 3 2" xfId="25947"/>
    <cellStyle name="40% - akcent 2 3 2 3 3 2 2 4" xfId="25945"/>
    <cellStyle name="40% - akcent 2 3 2 3 3 2 3" xfId="11037"/>
    <cellStyle name="40% - akcent 2 3 2 3 3 2 3 2" xfId="25948"/>
    <cellStyle name="40% - akcent 2 3 2 3 3 2 4" xfId="11038"/>
    <cellStyle name="40% - akcent 2 3 2 3 3 2 4 2" xfId="25949"/>
    <cellStyle name="40% - akcent 2 3 2 3 3 2 5" xfId="25944"/>
    <cellStyle name="40% - akcent 2 3 2 3 3 3" xfId="11039"/>
    <cellStyle name="40% - akcent 2 3 2 3 3 3 2" xfId="11040"/>
    <cellStyle name="40% - akcent 2 3 2 3 3 3 2 2" xfId="11041"/>
    <cellStyle name="40% - akcent 2 3 2 3 3 3 2 2 2" xfId="25952"/>
    <cellStyle name="40% - akcent 2 3 2 3 3 3 2 3" xfId="11042"/>
    <cellStyle name="40% - akcent 2 3 2 3 3 3 2 3 2" xfId="25953"/>
    <cellStyle name="40% - akcent 2 3 2 3 3 3 2 4" xfId="25951"/>
    <cellStyle name="40% - akcent 2 3 2 3 3 3 3" xfId="11043"/>
    <cellStyle name="40% - akcent 2 3 2 3 3 3 3 2" xfId="25954"/>
    <cellStyle name="40% - akcent 2 3 2 3 3 3 4" xfId="11044"/>
    <cellStyle name="40% - akcent 2 3 2 3 3 3 4 2" xfId="25955"/>
    <cellStyle name="40% - akcent 2 3 2 3 3 3 5" xfId="25950"/>
    <cellStyle name="40% - akcent 2 3 2 3 3 4" xfId="11045"/>
    <cellStyle name="40% - akcent 2 3 2 3 3 4 2" xfId="11046"/>
    <cellStyle name="40% - akcent 2 3 2 3 3 4 2 2" xfId="11047"/>
    <cellStyle name="40% - akcent 2 3 2 3 3 4 2 2 2" xfId="25958"/>
    <cellStyle name="40% - akcent 2 3 2 3 3 4 2 3" xfId="11048"/>
    <cellStyle name="40% - akcent 2 3 2 3 3 4 2 3 2" xfId="25959"/>
    <cellStyle name="40% - akcent 2 3 2 3 3 4 2 4" xfId="25957"/>
    <cellStyle name="40% - akcent 2 3 2 3 3 4 3" xfId="11049"/>
    <cellStyle name="40% - akcent 2 3 2 3 3 4 3 2" xfId="25960"/>
    <cellStyle name="40% - akcent 2 3 2 3 3 4 4" xfId="11050"/>
    <cellStyle name="40% - akcent 2 3 2 3 3 4 4 2" xfId="25961"/>
    <cellStyle name="40% - akcent 2 3 2 3 3 4 5" xfId="25956"/>
    <cellStyle name="40% - akcent 2 3 2 3 3 5" xfId="11051"/>
    <cellStyle name="40% - akcent 2 3 2 3 3 5 2" xfId="11052"/>
    <cellStyle name="40% - akcent 2 3 2 3 3 5 2 2" xfId="25963"/>
    <cellStyle name="40% - akcent 2 3 2 3 3 5 3" xfId="11053"/>
    <cellStyle name="40% - akcent 2 3 2 3 3 5 3 2" xfId="25964"/>
    <cellStyle name="40% - akcent 2 3 2 3 3 5 4" xfId="25962"/>
    <cellStyle name="40% - akcent 2 3 2 3 3 6" xfId="11054"/>
    <cellStyle name="40% - akcent 2 3 2 3 3 6 2" xfId="25965"/>
    <cellStyle name="40% - akcent 2 3 2 3 3 7" xfId="11055"/>
    <cellStyle name="40% - akcent 2 3 2 3 3 7 2" xfId="25966"/>
    <cellStyle name="40% - akcent 2 3 2 3 3 8" xfId="25943"/>
    <cellStyle name="40% - akcent 2 3 2 3 4" xfId="11056"/>
    <cellStyle name="40% - akcent 2 3 2 3 4 2" xfId="11057"/>
    <cellStyle name="40% - akcent 2 3 2 3 4 2 2" xfId="11058"/>
    <cellStyle name="40% - akcent 2 3 2 3 4 2 2 2" xfId="11059"/>
    <cellStyle name="40% - akcent 2 3 2 3 4 2 2 2 2" xfId="25970"/>
    <cellStyle name="40% - akcent 2 3 2 3 4 2 2 3" xfId="11060"/>
    <cellStyle name="40% - akcent 2 3 2 3 4 2 2 3 2" xfId="25971"/>
    <cellStyle name="40% - akcent 2 3 2 3 4 2 2 4" xfId="25969"/>
    <cellStyle name="40% - akcent 2 3 2 3 4 2 3" xfId="11061"/>
    <cellStyle name="40% - akcent 2 3 2 3 4 2 3 2" xfId="25972"/>
    <cellStyle name="40% - akcent 2 3 2 3 4 2 4" xfId="11062"/>
    <cellStyle name="40% - akcent 2 3 2 3 4 2 4 2" xfId="25973"/>
    <cellStyle name="40% - akcent 2 3 2 3 4 2 5" xfId="25968"/>
    <cellStyle name="40% - akcent 2 3 2 3 4 3" xfId="11063"/>
    <cellStyle name="40% - akcent 2 3 2 3 4 3 2" xfId="11064"/>
    <cellStyle name="40% - akcent 2 3 2 3 4 3 2 2" xfId="25975"/>
    <cellStyle name="40% - akcent 2 3 2 3 4 3 3" xfId="11065"/>
    <cellStyle name="40% - akcent 2 3 2 3 4 3 3 2" xfId="25976"/>
    <cellStyle name="40% - akcent 2 3 2 3 4 3 4" xfId="25974"/>
    <cellStyle name="40% - akcent 2 3 2 3 4 4" xfId="11066"/>
    <cellStyle name="40% - akcent 2 3 2 3 4 4 2" xfId="25977"/>
    <cellStyle name="40% - akcent 2 3 2 3 4 5" xfId="11067"/>
    <cellStyle name="40% - akcent 2 3 2 3 4 5 2" xfId="25978"/>
    <cellStyle name="40% - akcent 2 3 2 3 4 6" xfId="25967"/>
    <cellStyle name="40% - akcent 2 3 2 3 5" xfId="11068"/>
    <cellStyle name="40% - akcent 2 3 2 3 5 2" xfId="11069"/>
    <cellStyle name="40% - akcent 2 3 2 3 5 2 2" xfId="11070"/>
    <cellStyle name="40% - akcent 2 3 2 3 5 2 2 2" xfId="25981"/>
    <cellStyle name="40% - akcent 2 3 2 3 5 2 3" xfId="11071"/>
    <cellStyle name="40% - akcent 2 3 2 3 5 2 3 2" xfId="25982"/>
    <cellStyle name="40% - akcent 2 3 2 3 5 2 4" xfId="25980"/>
    <cellStyle name="40% - akcent 2 3 2 3 5 3" xfId="11072"/>
    <cellStyle name="40% - akcent 2 3 2 3 5 3 2" xfId="25983"/>
    <cellStyle name="40% - akcent 2 3 2 3 5 4" xfId="11073"/>
    <cellStyle name="40% - akcent 2 3 2 3 5 4 2" xfId="25984"/>
    <cellStyle name="40% - akcent 2 3 2 3 5 5" xfId="25979"/>
    <cellStyle name="40% - akcent 2 3 2 3 6" xfId="11074"/>
    <cellStyle name="40% - akcent 2 3 2 3 6 2" xfId="11075"/>
    <cellStyle name="40% - akcent 2 3 2 3 6 2 2" xfId="11076"/>
    <cellStyle name="40% - akcent 2 3 2 3 6 2 2 2" xfId="25987"/>
    <cellStyle name="40% - akcent 2 3 2 3 6 2 3" xfId="11077"/>
    <cellStyle name="40% - akcent 2 3 2 3 6 2 3 2" xfId="25988"/>
    <cellStyle name="40% - akcent 2 3 2 3 6 2 4" xfId="25986"/>
    <cellStyle name="40% - akcent 2 3 2 3 6 3" xfId="11078"/>
    <cellStyle name="40% - akcent 2 3 2 3 6 3 2" xfId="25989"/>
    <cellStyle name="40% - akcent 2 3 2 3 6 4" xfId="11079"/>
    <cellStyle name="40% - akcent 2 3 2 3 6 4 2" xfId="25990"/>
    <cellStyle name="40% - akcent 2 3 2 3 6 5" xfId="25985"/>
    <cellStyle name="40% - akcent 2 3 2 3 7" xfId="11080"/>
    <cellStyle name="40% - akcent 2 3 2 3 7 2" xfId="11081"/>
    <cellStyle name="40% - akcent 2 3 2 3 7 2 2" xfId="11082"/>
    <cellStyle name="40% - akcent 2 3 2 3 7 2 2 2" xfId="25993"/>
    <cellStyle name="40% - akcent 2 3 2 3 7 2 3" xfId="11083"/>
    <cellStyle name="40% - akcent 2 3 2 3 7 2 3 2" xfId="25994"/>
    <cellStyle name="40% - akcent 2 3 2 3 7 2 4" xfId="25992"/>
    <cellStyle name="40% - akcent 2 3 2 3 7 3" xfId="11084"/>
    <cellStyle name="40% - akcent 2 3 2 3 7 3 2" xfId="25995"/>
    <cellStyle name="40% - akcent 2 3 2 3 7 4" xfId="11085"/>
    <cellStyle name="40% - akcent 2 3 2 3 7 4 2" xfId="25996"/>
    <cellStyle name="40% - akcent 2 3 2 3 7 5" xfId="25991"/>
    <cellStyle name="40% - akcent 2 3 2 3 8" xfId="11086"/>
    <cellStyle name="40% - akcent 2 3 2 3 8 2" xfId="11087"/>
    <cellStyle name="40% - akcent 2 3 2 3 8 2 2" xfId="25998"/>
    <cellStyle name="40% - akcent 2 3 2 3 8 3" xfId="11088"/>
    <cellStyle name="40% - akcent 2 3 2 3 8 3 2" xfId="25999"/>
    <cellStyle name="40% - akcent 2 3 2 3 8 4" xfId="25997"/>
    <cellStyle name="40% - akcent 2 3 2 3 9" xfId="11089"/>
    <cellStyle name="40% - akcent 2 3 2 3 9 2" xfId="26000"/>
    <cellStyle name="40% - akcent 2 3 2 4" xfId="11090"/>
    <cellStyle name="40% - akcent 2 3 2 4 10" xfId="26001"/>
    <cellStyle name="40% - akcent 2 3 2 4 2" xfId="11091"/>
    <cellStyle name="40% - akcent 2 3 2 4 2 2" xfId="11092"/>
    <cellStyle name="40% - akcent 2 3 2 4 2 2 2" xfId="11093"/>
    <cellStyle name="40% - akcent 2 3 2 4 2 2 2 2" xfId="11094"/>
    <cellStyle name="40% - akcent 2 3 2 4 2 2 2 2 2" xfId="26005"/>
    <cellStyle name="40% - akcent 2 3 2 4 2 2 2 3" xfId="11095"/>
    <cellStyle name="40% - akcent 2 3 2 4 2 2 2 3 2" xfId="26006"/>
    <cellStyle name="40% - akcent 2 3 2 4 2 2 2 4" xfId="26004"/>
    <cellStyle name="40% - akcent 2 3 2 4 2 2 3" xfId="11096"/>
    <cellStyle name="40% - akcent 2 3 2 4 2 2 3 2" xfId="26007"/>
    <cellStyle name="40% - akcent 2 3 2 4 2 2 4" xfId="11097"/>
    <cellStyle name="40% - akcent 2 3 2 4 2 2 4 2" xfId="26008"/>
    <cellStyle name="40% - akcent 2 3 2 4 2 2 5" xfId="26003"/>
    <cellStyle name="40% - akcent 2 3 2 4 2 3" xfId="11098"/>
    <cellStyle name="40% - akcent 2 3 2 4 2 3 2" xfId="11099"/>
    <cellStyle name="40% - akcent 2 3 2 4 2 3 2 2" xfId="11100"/>
    <cellStyle name="40% - akcent 2 3 2 4 2 3 2 2 2" xfId="26011"/>
    <cellStyle name="40% - akcent 2 3 2 4 2 3 2 3" xfId="11101"/>
    <cellStyle name="40% - akcent 2 3 2 4 2 3 2 3 2" xfId="26012"/>
    <cellStyle name="40% - akcent 2 3 2 4 2 3 2 4" xfId="26010"/>
    <cellStyle name="40% - akcent 2 3 2 4 2 3 3" xfId="11102"/>
    <cellStyle name="40% - akcent 2 3 2 4 2 3 3 2" xfId="26013"/>
    <cellStyle name="40% - akcent 2 3 2 4 2 3 4" xfId="11103"/>
    <cellStyle name="40% - akcent 2 3 2 4 2 3 4 2" xfId="26014"/>
    <cellStyle name="40% - akcent 2 3 2 4 2 3 5" xfId="26009"/>
    <cellStyle name="40% - akcent 2 3 2 4 2 4" xfId="11104"/>
    <cellStyle name="40% - akcent 2 3 2 4 2 4 2" xfId="11105"/>
    <cellStyle name="40% - akcent 2 3 2 4 2 4 2 2" xfId="11106"/>
    <cellStyle name="40% - akcent 2 3 2 4 2 4 2 2 2" xfId="26017"/>
    <cellStyle name="40% - akcent 2 3 2 4 2 4 2 3" xfId="11107"/>
    <cellStyle name="40% - akcent 2 3 2 4 2 4 2 3 2" xfId="26018"/>
    <cellStyle name="40% - akcent 2 3 2 4 2 4 2 4" xfId="26016"/>
    <cellStyle name="40% - akcent 2 3 2 4 2 4 3" xfId="11108"/>
    <cellStyle name="40% - akcent 2 3 2 4 2 4 3 2" xfId="26019"/>
    <cellStyle name="40% - akcent 2 3 2 4 2 4 4" xfId="11109"/>
    <cellStyle name="40% - akcent 2 3 2 4 2 4 4 2" xfId="26020"/>
    <cellStyle name="40% - akcent 2 3 2 4 2 4 5" xfId="26015"/>
    <cellStyle name="40% - akcent 2 3 2 4 2 5" xfId="11110"/>
    <cellStyle name="40% - akcent 2 3 2 4 2 5 2" xfId="11111"/>
    <cellStyle name="40% - akcent 2 3 2 4 2 5 2 2" xfId="26022"/>
    <cellStyle name="40% - akcent 2 3 2 4 2 5 3" xfId="11112"/>
    <cellStyle name="40% - akcent 2 3 2 4 2 5 3 2" xfId="26023"/>
    <cellStyle name="40% - akcent 2 3 2 4 2 5 4" xfId="26021"/>
    <cellStyle name="40% - akcent 2 3 2 4 2 6" xfId="11113"/>
    <cellStyle name="40% - akcent 2 3 2 4 2 6 2" xfId="26024"/>
    <cellStyle name="40% - akcent 2 3 2 4 2 7" xfId="11114"/>
    <cellStyle name="40% - akcent 2 3 2 4 2 7 2" xfId="26025"/>
    <cellStyle name="40% - akcent 2 3 2 4 2 8" xfId="26002"/>
    <cellStyle name="40% - akcent 2 3 2 4 3" xfId="11115"/>
    <cellStyle name="40% - akcent 2 3 2 4 3 2" xfId="11116"/>
    <cellStyle name="40% - akcent 2 3 2 4 3 2 2" xfId="11117"/>
    <cellStyle name="40% - akcent 2 3 2 4 3 2 2 2" xfId="11118"/>
    <cellStyle name="40% - akcent 2 3 2 4 3 2 2 2 2" xfId="26029"/>
    <cellStyle name="40% - akcent 2 3 2 4 3 2 2 3" xfId="11119"/>
    <cellStyle name="40% - akcent 2 3 2 4 3 2 2 3 2" xfId="26030"/>
    <cellStyle name="40% - akcent 2 3 2 4 3 2 2 4" xfId="26028"/>
    <cellStyle name="40% - akcent 2 3 2 4 3 2 3" xfId="11120"/>
    <cellStyle name="40% - akcent 2 3 2 4 3 2 3 2" xfId="26031"/>
    <cellStyle name="40% - akcent 2 3 2 4 3 2 4" xfId="11121"/>
    <cellStyle name="40% - akcent 2 3 2 4 3 2 4 2" xfId="26032"/>
    <cellStyle name="40% - akcent 2 3 2 4 3 2 5" xfId="26027"/>
    <cellStyle name="40% - akcent 2 3 2 4 3 3" xfId="11122"/>
    <cellStyle name="40% - akcent 2 3 2 4 3 3 2" xfId="11123"/>
    <cellStyle name="40% - akcent 2 3 2 4 3 3 2 2" xfId="11124"/>
    <cellStyle name="40% - akcent 2 3 2 4 3 3 2 2 2" xfId="26035"/>
    <cellStyle name="40% - akcent 2 3 2 4 3 3 2 3" xfId="11125"/>
    <cellStyle name="40% - akcent 2 3 2 4 3 3 2 3 2" xfId="26036"/>
    <cellStyle name="40% - akcent 2 3 2 4 3 3 2 4" xfId="26034"/>
    <cellStyle name="40% - akcent 2 3 2 4 3 3 3" xfId="11126"/>
    <cellStyle name="40% - akcent 2 3 2 4 3 3 3 2" xfId="26037"/>
    <cellStyle name="40% - akcent 2 3 2 4 3 3 4" xfId="11127"/>
    <cellStyle name="40% - akcent 2 3 2 4 3 3 4 2" xfId="26038"/>
    <cellStyle name="40% - akcent 2 3 2 4 3 3 5" xfId="26033"/>
    <cellStyle name="40% - akcent 2 3 2 4 3 4" xfId="11128"/>
    <cellStyle name="40% - akcent 2 3 2 4 3 4 2" xfId="11129"/>
    <cellStyle name="40% - akcent 2 3 2 4 3 4 2 2" xfId="11130"/>
    <cellStyle name="40% - akcent 2 3 2 4 3 4 2 2 2" xfId="26041"/>
    <cellStyle name="40% - akcent 2 3 2 4 3 4 2 3" xfId="11131"/>
    <cellStyle name="40% - akcent 2 3 2 4 3 4 2 3 2" xfId="26042"/>
    <cellStyle name="40% - akcent 2 3 2 4 3 4 2 4" xfId="26040"/>
    <cellStyle name="40% - akcent 2 3 2 4 3 4 3" xfId="11132"/>
    <cellStyle name="40% - akcent 2 3 2 4 3 4 3 2" xfId="26043"/>
    <cellStyle name="40% - akcent 2 3 2 4 3 4 4" xfId="11133"/>
    <cellStyle name="40% - akcent 2 3 2 4 3 4 4 2" xfId="26044"/>
    <cellStyle name="40% - akcent 2 3 2 4 3 4 5" xfId="26039"/>
    <cellStyle name="40% - akcent 2 3 2 4 3 5" xfId="11134"/>
    <cellStyle name="40% - akcent 2 3 2 4 3 5 2" xfId="11135"/>
    <cellStyle name="40% - akcent 2 3 2 4 3 5 2 2" xfId="26046"/>
    <cellStyle name="40% - akcent 2 3 2 4 3 5 3" xfId="11136"/>
    <cellStyle name="40% - akcent 2 3 2 4 3 5 3 2" xfId="26047"/>
    <cellStyle name="40% - akcent 2 3 2 4 3 5 4" xfId="26045"/>
    <cellStyle name="40% - akcent 2 3 2 4 3 6" xfId="11137"/>
    <cellStyle name="40% - akcent 2 3 2 4 3 6 2" xfId="26048"/>
    <cellStyle name="40% - akcent 2 3 2 4 3 7" xfId="11138"/>
    <cellStyle name="40% - akcent 2 3 2 4 3 7 2" xfId="26049"/>
    <cellStyle name="40% - akcent 2 3 2 4 3 8" xfId="26026"/>
    <cellStyle name="40% - akcent 2 3 2 4 4" xfId="11139"/>
    <cellStyle name="40% - akcent 2 3 2 4 4 2" xfId="11140"/>
    <cellStyle name="40% - akcent 2 3 2 4 4 2 2" xfId="11141"/>
    <cellStyle name="40% - akcent 2 3 2 4 4 2 2 2" xfId="26052"/>
    <cellStyle name="40% - akcent 2 3 2 4 4 2 3" xfId="11142"/>
    <cellStyle name="40% - akcent 2 3 2 4 4 2 3 2" xfId="26053"/>
    <cellStyle name="40% - akcent 2 3 2 4 4 2 4" xfId="26051"/>
    <cellStyle name="40% - akcent 2 3 2 4 4 3" xfId="11143"/>
    <cellStyle name="40% - akcent 2 3 2 4 4 3 2" xfId="26054"/>
    <cellStyle name="40% - akcent 2 3 2 4 4 4" xfId="11144"/>
    <cellStyle name="40% - akcent 2 3 2 4 4 4 2" xfId="26055"/>
    <cellStyle name="40% - akcent 2 3 2 4 4 5" xfId="26050"/>
    <cellStyle name="40% - akcent 2 3 2 4 5" xfId="11145"/>
    <cellStyle name="40% - akcent 2 3 2 4 5 2" xfId="11146"/>
    <cellStyle name="40% - akcent 2 3 2 4 5 2 2" xfId="11147"/>
    <cellStyle name="40% - akcent 2 3 2 4 5 2 2 2" xfId="26058"/>
    <cellStyle name="40% - akcent 2 3 2 4 5 2 3" xfId="11148"/>
    <cellStyle name="40% - akcent 2 3 2 4 5 2 3 2" xfId="26059"/>
    <cellStyle name="40% - akcent 2 3 2 4 5 2 4" xfId="26057"/>
    <cellStyle name="40% - akcent 2 3 2 4 5 3" xfId="11149"/>
    <cellStyle name="40% - akcent 2 3 2 4 5 3 2" xfId="26060"/>
    <cellStyle name="40% - akcent 2 3 2 4 5 4" xfId="11150"/>
    <cellStyle name="40% - akcent 2 3 2 4 5 4 2" xfId="26061"/>
    <cellStyle name="40% - akcent 2 3 2 4 5 5" xfId="26056"/>
    <cellStyle name="40% - akcent 2 3 2 4 6" xfId="11151"/>
    <cellStyle name="40% - akcent 2 3 2 4 6 2" xfId="11152"/>
    <cellStyle name="40% - akcent 2 3 2 4 6 2 2" xfId="11153"/>
    <cellStyle name="40% - akcent 2 3 2 4 6 2 2 2" xfId="26064"/>
    <cellStyle name="40% - akcent 2 3 2 4 6 2 3" xfId="11154"/>
    <cellStyle name="40% - akcent 2 3 2 4 6 2 3 2" xfId="26065"/>
    <cellStyle name="40% - akcent 2 3 2 4 6 2 4" xfId="26063"/>
    <cellStyle name="40% - akcent 2 3 2 4 6 3" xfId="11155"/>
    <cellStyle name="40% - akcent 2 3 2 4 6 3 2" xfId="26066"/>
    <cellStyle name="40% - akcent 2 3 2 4 6 4" xfId="11156"/>
    <cellStyle name="40% - akcent 2 3 2 4 6 4 2" xfId="26067"/>
    <cellStyle name="40% - akcent 2 3 2 4 6 5" xfId="26062"/>
    <cellStyle name="40% - akcent 2 3 2 4 7" xfId="11157"/>
    <cellStyle name="40% - akcent 2 3 2 4 7 2" xfId="11158"/>
    <cellStyle name="40% - akcent 2 3 2 4 7 2 2" xfId="26069"/>
    <cellStyle name="40% - akcent 2 3 2 4 7 3" xfId="11159"/>
    <cellStyle name="40% - akcent 2 3 2 4 7 3 2" xfId="26070"/>
    <cellStyle name="40% - akcent 2 3 2 4 7 4" xfId="26068"/>
    <cellStyle name="40% - akcent 2 3 2 4 8" xfId="11160"/>
    <cellStyle name="40% - akcent 2 3 2 4 8 2" xfId="26071"/>
    <cellStyle name="40% - akcent 2 3 2 4 9" xfId="11161"/>
    <cellStyle name="40% - akcent 2 3 2 4 9 2" xfId="26072"/>
    <cellStyle name="40% - akcent 2 3 2 5" xfId="11162"/>
    <cellStyle name="40% - akcent 2 3 2 5 2" xfId="11163"/>
    <cellStyle name="40% - akcent 2 3 2 5 2 2" xfId="11164"/>
    <cellStyle name="40% - akcent 2 3 2 5 2 2 2" xfId="11165"/>
    <cellStyle name="40% - akcent 2 3 2 5 2 2 2 2" xfId="26076"/>
    <cellStyle name="40% - akcent 2 3 2 5 2 2 3" xfId="11166"/>
    <cellStyle name="40% - akcent 2 3 2 5 2 2 3 2" xfId="26077"/>
    <cellStyle name="40% - akcent 2 3 2 5 2 2 4" xfId="26075"/>
    <cellStyle name="40% - akcent 2 3 2 5 2 3" xfId="11167"/>
    <cellStyle name="40% - akcent 2 3 2 5 2 3 2" xfId="26078"/>
    <cellStyle name="40% - akcent 2 3 2 5 2 4" xfId="11168"/>
    <cellStyle name="40% - akcent 2 3 2 5 2 4 2" xfId="26079"/>
    <cellStyle name="40% - akcent 2 3 2 5 2 5" xfId="26074"/>
    <cellStyle name="40% - akcent 2 3 2 5 3" xfId="11169"/>
    <cellStyle name="40% - akcent 2 3 2 5 3 2" xfId="11170"/>
    <cellStyle name="40% - akcent 2 3 2 5 3 2 2" xfId="11171"/>
    <cellStyle name="40% - akcent 2 3 2 5 3 2 2 2" xfId="26082"/>
    <cellStyle name="40% - akcent 2 3 2 5 3 2 3" xfId="11172"/>
    <cellStyle name="40% - akcent 2 3 2 5 3 2 3 2" xfId="26083"/>
    <cellStyle name="40% - akcent 2 3 2 5 3 2 4" xfId="26081"/>
    <cellStyle name="40% - akcent 2 3 2 5 3 3" xfId="11173"/>
    <cellStyle name="40% - akcent 2 3 2 5 3 3 2" xfId="26084"/>
    <cellStyle name="40% - akcent 2 3 2 5 3 4" xfId="11174"/>
    <cellStyle name="40% - akcent 2 3 2 5 3 4 2" xfId="26085"/>
    <cellStyle name="40% - akcent 2 3 2 5 3 5" xfId="26080"/>
    <cellStyle name="40% - akcent 2 3 2 5 4" xfId="11175"/>
    <cellStyle name="40% - akcent 2 3 2 5 4 2" xfId="11176"/>
    <cellStyle name="40% - akcent 2 3 2 5 4 2 2" xfId="11177"/>
    <cellStyle name="40% - akcent 2 3 2 5 4 2 2 2" xfId="26088"/>
    <cellStyle name="40% - akcent 2 3 2 5 4 2 3" xfId="11178"/>
    <cellStyle name="40% - akcent 2 3 2 5 4 2 3 2" xfId="26089"/>
    <cellStyle name="40% - akcent 2 3 2 5 4 2 4" xfId="26087"/>
    <cellStyle name="40% - akcent 2 3 2 5 4 3" xfId="11179"/>
    <cellStyle name="40% - akcent 2 3 2 5 4 3 2" xfId="26090"/>
    <cellStyle name="40% - akcent 2 3 2 5 4 4" xfId="11180"/>
    <cellStyle name="40% - akcent 2 3 2 5 4 4 2" xfId="26091"/>
    <cellStyle name="40% - akcent 2 3 2 5 4 5" xfId="26086"/>
    <cellStyle name="40% - akcent 2 3 2 5 5" xfId="11181"/>
    <cellStyle name="40% - akcent 2 3 2 5 5 2" xfId="11182"/>
    <cellStyle name="40% - akcent 2 3 2 5 5 2 2" xfId="26093"/>
    <cellStyle name="40% - akcent 2 3 2 5 5 3" xfId="11183"/>
    <cellStyle name="40% - akcent 2 3 2 5 5 3 2" xfId="26094"/>
    <cellStyle name="40% - akcent 2 3 2 5 5 4" xfId="26092"/>
    <cellStyle name="40% - akcent 2 3 2 5 6" xfId="11184"/>
    <cellStyle name="40% - akcent 2 3 2 5 6 2" xfId="26095"/>
    <cellStyle name="40% - akcent 2 3 2 5 7" xfId="11185"/>
    <cellStyle name="40% - akcent 2 3 2 5 7 2" xfId="26096"/>
    <cellStyle name="40% - akcent 2 3 2 5 8" xfId="26073"/>
    <cellStyle name="40% - akcent 2 3 2 6" xfId="11186"/>
    <cellStyle name="40% - akcent 2 3 2 6 2" xfId="11187"/>
    <cellStyle name="40% - akcent 2 3 2 6 2 2" xfId="11188"/>
    <cellStyle name="40% - akcent 2 3 2 6 2 2 2" xfId="11189"/>
    <cellStyle name="40% - akcent 2 3 2 6 2 2 2 2" xfId="26100"/>
    <cellStyle name="40% - akcent 2 3 2 6 2 2 3" xfId="11190"/>
    <cellStyle name="40% - akcent 2 3 2 6 2 2 3 2" xfId="26101"/>
    <cellStyle name="40% - akcent 2 3 2 6 2 2 4" xfId="26099"/>
    <cellStyle name="40% - akcent 2 3 2 6 2 3" xfId="11191"/>
    <cellStyle name="40% - akcent 2 3 2 6 2 3 2" xfId="26102"/>
    <cellStyle name="40% - akcent 2 3 2 6 2 4" xfId="11192"/>
    <cellStyle name="40% - akcent 2 3 2 6 2 4 2" xfId="26103"/>
    <cellStyle name="40% - akcent 2 3 2 6 2 5" xfId="26098"/>
    <cellStyle name="40% - akcent 2 3 2 6 3" xfId="11193"/>
    <cellStyle name="40% - akcent 2 3 2 6 3 2" xfId="11194"/>
    <cellStyle name="40% - akcent 2 3 2 6 3 2 2" xfId="11195"/>
    <cellStyle name="40% - akcent 2 3 2 6 3 2 2 2" xfId="26106"/>
    <cellStyle name="40% - akcent 2 3 2 6 3 2 3" xfId="11196"/>
    <cellStyle name="40% - akcent 2 3 2 6 3 2 3 2" xfId="26107"/>
    <cellStyle name="40% - akcent 2 3 2 6 3 2 4" xfId="26105"/>
    <cellStyle name="40% - akcent 2 3 2 6 3 3" xfId="11197"/>
    <cellStyle name="40% - akcent 2 3 2 6 3 3 2" xfId="26108"/>
    <cellStyle name="40% - akcent 2 3 2 6 3 4" xfId="11198"/>
    <cellStyle name="40% - akcent 2 3 2 6 3 4 2" xfId="26109"/>
    <cellStyle name="40% - akcent 2 3 2 6 3 5" xfId="26104"/>
    <cellStyle name="40% - akcent 2 3 2 6 4" xfId="11199"/>
    <cellStyle name="40% - akcent 2 3 2 6 4 2" xfId="11200"/>
    <cellStyle name="40% - akcent 2 3 2 6 4 2 2" xfId="11201"/>
    <cellStyle name="40% - akcent 2 3 2 6 4 2 2 2" xfId="26112"/>
    <cellStyle name="40% - akcent 2 3 2 6 4 2 3" xfId="11202"/>
    <cellStyle name="40% - akcent 2 3 2 6 4 2 3 2" xfId="26113"/>
    <cellStyle name="40% - akcent 2 3 2 6 4 2 4" xfId="26111"/>
    <cellStyle name="40% - akcent 2 3 2 6 4 3" xfId="11203"/>
    <cellStyle name="40% - akcent 2 3 2 6 4 3 2" xfId="26114"/>
    <cellStyle name="40% - akcent 2 3 2 6 4 4" xfId="11204"/>
    <cellStyle name="40% - akcent 2 3 2 6 4 4 2" xfId="26115"/>
    <cellStyle name="40% - akcent 2 3 2 6 4 5" xfId="26110"/>
    <cellStyle name="40% - akcent 2 3 2 6 5" xfId="11205"/>
    <cellStyle name="40% - akcent 2 3 2 6 5 2" xfId="11206"/>
    <cellStyle name="40% - akcent 2 3 2 6 5 2 2" xfId="26117"/>
    <cellStyle name="40% - akcent 2 3 2 6 5 3" xfId="11207"/>
    <cellStyle name="40% - akcent 2 3 2 6 5 3 2" xfId="26118"/>
    <cellStyle name="40% - akcent 2 3 2 6 5 4" xfId="26116"/>
    <cellStyle name="40% - akcent 2 3 2 6 6" xfId="11208"/>
    <cellStyle name="40% - akcent 2 3 2 6 6 2" xfId="26119"/>
    <cellStyle name="40% - akcent 2 3 2 6 7" xfId="11209"/>
    <cellStyle name="40% - akcent 2 3 2 6 7 2" xfId="26120"/>
    <cellStyle name="40% - akcent 2 3 2 6 8" xfId="26097"/>
    <cellStyle name="40% - akcent 2 3 2 7" xfId="11210"/>
    <cellStyle name="40% - akcent 2 3 2 7 2" xfId="11211"/>
    <cellStyle name="40% - akcent 2 3 2 7 2 2" xfId="11212"/>
    <cellStyle name="40% - akcent 2 3 2 7 2 2 2" xfId="11213"/>
    <cellStyle name="40% - akcent 2 3 2 7 2 2 2 2" xfId="26124"/>
    <cellStyle name="40% - akcent 2 3 2 7 2 2 3" xfId="11214"/>
    <cellStyle name="40% - akcent 2 3 2 7 2 2 3 2" xfId="26125"/>
    <cellStyle name="40% - akcent 2 3 2 7 2 2 4" xfId="26123"/>
    <cellStyle name="40% - akcent 2 3 2 7 2 3" xfId="11215"/>
    <cellStyle name="40% - akcent 2 3 2 7 2 3 2" xfId="26126"/>
    <cellStyle name="40% - akcent 2 3 2 7 2 4" xfId="11216"/>
    <cellStyle name="40% - akcent 2 3 2 7 2 4 2" xfId="26127"/>
    <cellStyle name="40% - akcent 2 3 2 7 2 5" xfId="26122"/>
    <cellStyle name="40% - akcent 2 3 2 7 3" xfId="11217"/>
    <cellStyle name="40% - akcent 2 3 2 7 3 2" xfId="11218"/>
    <cellStyle name="40% - akcent 2 3 2 7 3 2 2" xfId="26129"/>
    <cellStyle name="40% - akcent 2 3 2 7 3 3" xfId="11219"/>
    <cellStyle name="40% - akcent 2 3 2 7 3 3 2" xfId="26130"/>
    <cellStyle name="40% - akcent 2 3 2 7 3 4" xfId="26128"/>
    <cellStyle name="40% - akcent 2 3 2 7 4" xfId="11220"/>
    <cellStyle name="40% - akcent 2 3 2 7 4 2" xfId="26131"/>
    <cellStyle name="40% - akcent 2 3 2 7 5" xfId="11221"/>
    <cellStyle name="40% - akcent 2 3 2 7 5 2" xfId="26132"/>
    <cellStyle name="40% - akcent 2 3 2 7 6" xfId="26121"/>
    <cellStyle name="40% - akcent 2 3 2 8" xfId="11222"/>
    <cellStyle name="40% - akcent 2 3 2 8 2" xfId="11223"/>
    <cellStyle name="40% - akcent 2 3 2 8 2 2" xfId="11224"/>
    <cellStyle name="40% - akcent 2 3 2 8 2 2 2" xfId="26135"/>
    <cellStyle name="40% - akcent 2 3 2 8 2 3" xfId="11225"/>
    <cellStyle name="40% - akcent 2 3 2 8 2 3 2" xfId="26136"/>
    <cellStyle name="40% - akcent 2 3 2 8 2 4" xfId="26134"/>
    <cellStyle name="40% - akcent 2 3 2 8 3" xfId="11226"/>
    <cellStyle name="40% - akcent 2 3 2 8 3 2" xfId="26137"/>
    <cellStyle name="40% - akcent 2 3 2 8 4" xfId="11227"/>
    <cellStyle name="40% - akcent 2 3 2 8 4 2" xfId="26138"/>
    <cellStyle name="40% - akcent 2 3 2 8 5" xfId="26133"/>
    <cellStyle name="40% - akcent 2 3 2 9" xfId="11228"/>
    <cellStyle name="40% - akcent 2 3 2 9 2" xfId="11229"/>
    <cellStyle name="40% - akcent 2 3 2 9 2 2" xfId="11230"/>
    <cellStyle name="40% - akcent 2 3 2 9 2 2 2" xfId="26141"/>
    <cellStyle name="40% - akcent 2 3 2 9 2 3" xfId="11231"/>
    <cellStyle name="40% - akcent 2 3 2 9 2 3 2" xfId="26142"/>
    <cellStyle name="40% - akcent 2 3 2 9 2 4" xfId="26140"/>
    <cellStyle name="40% - akcent 2 3 2 9 3" xfId="11232"/>
    <cellStyle name="40% - akcent 2 3 2 9 3 2" xfId="26143"/>
    <cellStyle name="40% - akcent 2 3 2 9 4" xfId="11233"/>
    <cellStyle name="40% - akcent 2 3 2 9 4 2" xfId="26144"/>
    <cellStyle name="40% - akcent 2 3 2 9 5" xfId="26139"/>
    <cellStyle name="40% - akcent 2 3 20" xfId="25705"/>
    <cellStyle name="40% - akcent 2 3 3" xfId="11234"/>
    <cellStyle name="40% - akcent 2 3 3 10" xfId="11235"/>
    <cellStyle name="40% - akcent 2 3 3 10 2" xfId="26146"/>
    <cellStyle name="40% - akcent 2 3 3 11" xfId="11236"/>
    <cellStyle name="40% - akcent 2 3 3 11 2" xfId="26147"/>
    <cellStyle name="40% - akcent 2 3 3 12" xfId="26145"/>
    <cellStyle name="40% - akcent 2 3 3 2" xfId="11237"/>
    <cellStyle name="40% - akcent 2 3 3 2 10" xfId="11238"/>
    <cellStyle name="40% - akcent 2 3 3 2 10 2" xfId="26149"/>
    <cellStyle name="40% - akcent 2 3 3 2 11" xfId="26148"/>
    <cellStyle name="40% - akcent 2 3 3 2 2" xfId="11239"/>
    <cellStyle name="40% - akcent 2 3 3 2 2 2" xfId="11240"/>
    <cellStyle name="40% - akcent 2 3 3 2 2 2 2" xfId="11241"/>
    <cellStyle name="40% - akcent 2 3 3 2 2 2 2 2" xfId="11242"/>
    <cellStyle name="40% - akcent 2 3 3 2 2 2 2 2 2" xfId="26153"/>
    <cellStyle name="40% - akcent 2 3 3 2 2 2 2 3" xfId="11243"/>
    <cellStyle name="40% - akcent 2 3 3 2 2 2 2 3 2" xfId="26154"/>
    <cellStyle name="40% - akcent 2 3 3 2 2 2 2 4" xfId="26152"/>
    <cellStyle name="40% - akcent 2 3 3 2 2 2 3" xfId="11244"/>
    <cellStyle name="40% - akcent 2 3 3 2 2 2 3 2" xfId="26155"/>
    <cellStyle name="40% - akcent 2 3 3 2 2 2 4" xfId="11245"/>
    <cellStyle name="40% - akcent 2 3 3 2 2 2 4 2" xfId="26156"/>
    <cellStyle name="40% - akcent 2 3 3 2 2 2 5" xfId="26151"/>
    <cellStyle name="40% - akcent 2 3 3 2 2 3" xfId="11246"/>
    <cellStyle name="40% - akcent 2 3 3 2 2 3 2" xfId="11247"/>
    <cellStyle name="40% - akcent 2 3 3 2 2 3 2 2" xfId="11248"/>
    <cellStyle name="40% - akcent 2 3 3 2 2 3 2 2 2" xfId="26159"/>
    <cellStyle name="40% - akcent 2 3 3 2 2 3 2 3" xfId="11249"/>
    <cellStyle name="40% - akcent 2 3 3 2 2 3 2 3 2" xfId="26160"/>
    <cellStyle name="40% - akcent 2 3 3 2 2 3 2 4" xfId="26158"/>
    <cellStyle name="40% - akcent 2 3 3 2 2 3 3" xfId="11250"/>
    <cellStyle name="40% - akcent 2 3 3 2 2 3 3 2" xfId="26161"/>
    <cellStyle name="40% - akcent 2 3 3 2 2 3 4" xfId="11251"/>
    <cellStyle name="40% - akcent 2 3 3 2 2 3 4 2" xfId="26162"/>
    <cellStyle name="40% - akcent 2 3 3 2 2 3 5" xfId="26157"/>
    <cellStyle name="40% - akcent 2 3 3 2 2 4" xfId="11252"/>
    <cellStyle name="40% - akcent 2 3 3 2 2 4 2" xfId="11253"/>
    <cellStyle name="40% - akcent 2 3 3 2 2 4 2 2" xfId="11254"/>
    <cellStyle name="40% - akcent 2 3 3 2 2 4 2 2 2" xfId="26165"/>
    <cellStyle name="40% - akcent 2 3 3 2 2 4 2 3" xfId="11255"/>
    <cellStyle name="40% - akcent 2 3 3 2 2 4 2 3 2" xfId="26166"/>
    <cellStyle name="40% - akcent 2 3 3 2 2 4 2 4" xfId="26164"/>
    <cellStyle name="40% - akcent 2 3 3 2 2 4 3" xfId="11256"/>
    <cellStyle name="40% - akcent 2 3 3 2 2 4 3 2" xfId="26167"/>
    <cellStyle name="40% - akcent 2 3 3 2 2 4 4" xfId="11257"/>
    <cellStyle name="40% - akcent 2 3 3 2 2 4 4 2" xfId="26168"/>
    <cellStyle name="40% - akcent 2 3 3 2 2 4 5" xfId="26163"/>
    <cellStyle name="40% - akcent 2 3 3 2 2 5" xfId="11258"/>
    <cellStyle name="40% - akcent 2 3 3 2 2 5 2" xfId="11259"/>
    <cellStyle name="40% - akcent 2 3 3 2 2 5 2 2" xfId="26170"/>
    <cellStyle name="40% - akcent 2 3 3 2 2 5 3" xfId="11260"/>
    <cellStyle name="40% - akcent 2 3 3 2 2 5 3 2" xfId="26171"/>
    <cellStyle name="40% - akcent 2 3 3 2 2 5 4" xfId="26169"/>
    <cellStyle name="40% - akcent 2 3 3 2 2 6" xfId="11261"/>
    <cellStyle name="40% - akcent 2 3 3 2 2 6 2" xfId="26172"/>
    <cellStyle name="40% - akcent 2 3 3 2 2 7" xfId="11262"/>
    <cellStyle name="40% - akcent 2 3 3 2 2 7 2" xfId="26173"/>
    <cellStyle name="40% - akcent 2 3 3 2 2 8" xfId="26150"/>
    <cellStyle name="40% - akcent 2 3 3 2 3" xfId="11263"/>
    <cellStyle name="40% - akcent 2 3 3 2 3 2" xfId="11264"/>
    <cellStyle name="40% - akcent 2 3 3 2 3 2 2" xfId="11265"/>
    <cellStyle name="40% - akcent 2 3 3 2 3 2 2 2" xfId="11266"/>
    <cellStyle name="40% - akcent 2 3 3 2 3 2 2 2 2" xfId="26177"/>
    <cellStyle name="40% - akcent 2 3 3 2 3 2 2 3" xfId="11267"/>
    <cellStyle name="40% - akcent 2 3 3 2 3 2 2 3 2" xfId="26178"/>
    <cellStyle name="40% - akcent 2 3 3 2 3 2 2 4" xfId="26176"/>
    <cellStyle name="40% - akcent 2 3 3 2 3 2 3" xfId="11268"/>
    <cellStyle name="40% - akcent 2 3 3 2 3 2 3 2" xfId="26179"/>
    <cellStyle name="40% - akcent 2 3 3 2 3 2 4" xfId="11269"/>
    <cellStyle name="40% - akcent 2 3 3 2 3 2 4 2" xfId="26180"/>
    <cellStyle name="40% - akcent 2 3 3 2 3 2 5" xfId="26175"/>
    <cellStyle name="40% - akcent 2 3 3 2 3 3" xfId="11270"/>
    <cellStyle name="40% - akcent 2 3 3 2 3 3 2" xfId="11271"/>
    <cellStyle name="40% - akcent 2 3 3 2 3 3 2 2" xfId="11272"/>
    <cellStyle name="40% - akcent 2 3 3 2 3 3 2 2 2" xfId="26183"/>
    <cellStyle name="40% - akcent 2 3 3 2 3 3 2 3" xfId="11273"/>
    <cellStyle name="40% - akcent 2 3 3 2 3 3 2 3 2" xfId="26184"/>
    <cellStyle name="40% - akcent 2 3 3 2 3 3 2 4" xfId="26182"/>
    <cellStyle name="40% - akcent 2 3 3 2 3 3 3" xfId="11274"/>
    <cellStyle name="40% - akcent 2 3 3 2 3 3 3 2" xfId="26185"/>
    <cellStyle name="40% - akcent 2 3 3 2 3 3 4" xfId="11275"/>
    <cellStyle name="40% - akcent 2 3 3 2 3 3 4 2" xfId="26186"/>
    <cellStyle name="40% - akcent 2 3 3 2 3 3 5" xfId="26181"/>
    <cellStyle name="40% - akcent 2 3 3 2 3 4" xfId="11276"/>
    <cellStyle name="40% - akcent 2 3 3 2 3 4 2" xfId="11277"/>
    <cellStyle name="40% - akcent 2 3 3 2 3 4 2 2" xfId="11278"/>
    <cellStyle name="40% - akcent 2 3 3 2 3 4 2 2 2" xfId="26189"/>
    <cellStyle name="40% - akcent 2 3 3 2 3 4 2 3" xfId="11279"/>
    <cellStyle name="40% - akcent 2 3 3 2 3 4 2 3 2" xfId="26190"/>
    <cellStyle name="40% - akcent 2 3 3 2 3 4 2 4" xfId="26188"/>
    <cellStyle name="40% - akcent 2 3 3 2 3 4 3" xfId="11280"/>
    <cellStyle name="40% - akcent 2 3 3 2 3 4 3 2" xfId="26191"/>
    <cellStyle name="40% - akcent 2 3 3 2 3 4 4" xfId="11281"/>
    <cellStyle name="40% - akcent 2 3 3 2 3 4 4 2" xfId="26192"/>
    <cellStyle name="40% - akcent 2 3 3 2 3 4 5" xfId="26187"/>
    <cellStyle name="40% - akcent 2 3 3 2 3 5" xfId="11282"/>
    <cellStyle name="40% - akcent 2 3 3 2 3 5 2" xfId="11283"/>
    <cellStyle name="40% - akcent 2 3 3 2 3 5 2 2" xfId="26194"/>
    <cellStyle name="40% - akcent 2 3 3 2 3 5 3" xfId="11284"/>
    <cellStyle name="40% - akcent 2 3 3 2 3 5 3 2" xfId="26195"/>
    <cellStyle name="40% - akcent 2 3 3 2 3 5 4" xfId="26193"/>
    <cellStyle name="40% - akcent 2 3 3 2 3 6" xfId="11285"/>
    <cellStyle name="40% - akcent 2 3 3 2 3 6 2" xfId="26196"/>
    <cellStyle name="40% - akcent 2 3 3 2 3 7" xfId="11286"/>
    <cellStyle name="40% - akcent 2 3 3 2 3 7 2" xfId="26197"/>
    <cellStyle name="40% - akcent 2 3 3 2 3 8" xfId="26174"/>
    <cellStyle name="40% - akcent 2 3 3 2 4" xfId="11287"/>
    <cellStyle name="40% - akcent 2 3 3 2 4 2" xfId="11288"/>
    <cellStyle name="40% - akcent 2 3 3 2 4 2 2" xfId="11289"/>
    <cellStyle name="40% - akcent 2 3 3 2 4 2 2 2" xfId="11290"/>
    <cellStyle name="40% - akcent 2 3 3 2 4 2 2 2 2" xfId="26201"/>
    <cellStyle name="40% - akcent 2 3 3 2 4 2 2 3" xfId="11291"/>
    <cellStyle name="40% - akcent 2 3 3 2 4 2 2 3 2" xfId="26202"/>
    <cellStyle name="40% - akcent 2 3 3 2 4 2 2 4" xfId="26200"/>
    <cellStyle name="40% - akcent 2 3 3 2 4 2 3" xfId="11292"/>
    <cellStyle name="40% - akcent 2 3 3 2 4 2 3 2" xfId="26203"/>
    <cellStyle name="40% - akcent 2 3 3 2 4 2 4" xfId="11293"/>
    <cellStyle name="40% - akcent 2 3 3 2 4 2 4 2" xfId="26204"/>
    <cellStyle name="40% - akcent 2 3 3 2 4 2 5" xfId="26199"/>
    <cellStyle name="40% - akcent 2 3 3 2 4 3" xfId="11294"/>
    <cellStyle name="40% - akcent 2 3 3 2 4 3 2" xfId="11295"/>
    <cellStyle name="40% - akcent 2 3 3 2 4 3 2 2" xfId="26206"/>
    <cellStyle name="40% - akcent 2 3 3 2 4 3 3" xfId="11296"/>
    <cellStyle name="40% - akcent 2 3 3 2 4 3 3 2" xfId="26207"/>
    <cellStyle name="40% - akcent 2 3 3 2 4 3 4" xfId="26205"/>
    <cellStyle name="40% - akcent 2 3 3 2 4 4" xfId="11297"/>
    <cellStyle name="40% - akcent 2 3 3 2 4 4 2" xfId="26208"/>
    <cellStyle name="40% - akcent 2 3 3 2 4 5" xfId="11298"/>
    <cellStyle name="40% - akcent 2 3 3 2 4 5 2" xfId="26209"/>
    <cellStyle name="40% - akcent 2 3 3 2 4 6" xfId="26198"/>
    <cellStyle name="40% - akcent 2 3 3 2 5" xfId="11299"/>
    <cellStyle name="40% - akcent 2 3 3 2 5 2" xfId="11300"/>
    <cellStyle name="40% - akcent 2 3 3 2 5 2 2" xfId="11301"/>
    <cellStyle name="40% - akcent 2 3 3 2 5 2 2 2" xfId="26212"/>
    <cellStyle name="40% - akcent 2 3 3 2 5 2 3" xfId="11302"/>
    <cellStyle name="40% - akcent 2 3 3 2 5 2 3 2" xfId="26213"/>
    <cellStyle name="40% - akcent 2 3 3 2 5 2 4" xfId="26211"/>
    <cellStyle name="40% - akcent 2 3 3 2 5 3" xfId="11303"/>
    <cellStyle name="40% - akcent 2 3 3 2 5 3 2" xfId="26214"/>
    <cellStyle name="40% - akcent 2 3 3 2 5 4" xfId="11304"/>
    <cellStyle name="40% - akcent 2 3 3 2 5 4 2" xfId="26215"/>
    <cellStyle name="40% - akcent 2 3 3 2 5 5" xfId="26210"/>
    <cellStyle name="40% - akcent 2 3 3 2 6" xfId="11305"/>
    <cellStyle name="40% - akcent 2 3 3 2 6 2" xfId="11306"/>
    <cellStyle name="40% - akcent 2 3 3 2 6 2 2" xfId="11307"/>
    <cellStyle name="40% - akcent 2 3 3 2 6 2 2 2" xfId="26218"/>
    <cellStyle name="40% - akcent 2 3 3 2 6 2 3" xfId="11308"/>
    <cellStyle name="40% - akcent 2 3 3 2 6 2 3 2" xfId="26219"/>
    <cellStyle name="40% - akcent 2 3 3 2 6 2 4" xfId="26217"/>
    <cellStyle name="40% - akcent 2 3 3 2 6 3" xfId="11309"/>
    <cellStyle name="40% - akcent 2 3 3 2 6 3 2" xfId="26220"/>
    <cellStyle name="40% - akcent 2 3 3 2 6 4" xfId="11310"/>
    <cellStyle name="40% - akcent 2 3 3 2 6 4 2" xfId="26221"/>
    <cellStyle name="40% - akcent 2 3 3 2 6 5" xfId="26216"/>
    <cellStyle name="40% - akcent 2 3 3 2 7" xfId="11311"/>
    <cellStyle name="40% - akcent 2 3 3 2 7 2" xfId="11312"/>
    <cellStyle name="40% - akcent 2 3 3 2 7 2 2" xfId="11313"/>
    <cellStyle name="40% - akcent 2 3 3 2 7 2 2 2" xfId="26224"/>
    <cellStyle name="40% - akcent 2 3 3 2 7 2 3" xfId="11314"/>
    <cellStyle name="40% - akcent 2 3 3 2 7 2 3 2" xfId="26225"/>
    <cellStyle name="40% - akcent 2 3 3 2 7 2 4" xfId="26223"/>
    <cellStyle name="40% - akcent 2 3 3 2 7 3" xfId="11315"/>
    <cellStyle name="40% - akcent 2 3 3 2 7 3 2" xfId="26226"/>
    <cellStyle name="40% - akcent 2 3 3 2 7 4" xfId="11316"/>
    <cellStyle name="40% - akcent 2 3 3 2 7 4 2" xfId="26227"/>
    <cellStyle name="40% - akcent 2 3 3 2 7 5" xfId="26222"/>
    <cellStyle name="40% - akcent 2 3 3 2 8" xfId="11317"/>
    <cellStyle name="40% - akcent 2 3 3 2 8 2" xfId="11318"/>
    <cellStyle name="40% - akcent 2 3 3 2 8 2 2" xfId="26229"/>
    <cellStyle name="40% - akcent 2 3 3 2 8 3" xfId="11319"/>
    <cellStyle name="40% - akcent 2 3 3 2 8 3 2" xfId="26230"/>
    <cellStyle name="40% - akcent 2 3 3 2 8 4" xfId="26228"/>
    <cellStyle name="40% - akcent 2 3 3 2 9" xfId="11320"/>
    <cellStyle name="40% - akcent 2 3 3 2 9 2" xfId="26231"/>
    <cellStyle name="40% - akcent 2 3 3 3" xfId="11321"/>
    <cellStyle name="40% - akcent 2 3 3 3 2" xfId="11322"/>
    <cellStyle name="40% - akcent 2 3 3 3 2 2" xfId="11323"/>
    <cellStyle name="40% - akcent 2 3 3 3 2 2 2" xfId="11324"/>
    <cellStyle name="40% - akcent 2 3 3 3 2 2 2 2" xfId="26235"/>
    <cellStyle name="40% - akcent 2 3 3 3 2 2 3" xfId="11325"/>
    <cellStyle name="40% - akcent 2 3 3 3 2 2 3 2" xfId="26236"/>
    <cellStyle name="40% - akcent 2 3 3 3 2 2 4" xfId="26234"/>
    <cellStyle name="40% - akcent 2 3 3 3 2 3" xfId="11326"/>
    <cellStyle name="40% - akcent 2 3 3 3 2 3 2" xfId="26237"/>
    <cellStyle name="40% - akcent 2 3 3 3 2 4" xfId="11327"/>
    <cellStyle name="40% - akcent 2 3 3 3 2 4 2" xfId="26238"/>
    <cellStyle name="40% - akcent 2 3 3 3 2 5" xfId="26233"/>
    <cellStyle name="40% - akcent 2 3 3 3 3" xfId="11328"/>
    <cellStyle name="40% - akcent 2 3 3 3 3 2" xfId="11329"/>
    <cellStyle name="40% - akcent 2 3 3 3 3 2 2" xfId="11330"/>
    <cellStyle name="40% - akcent 2 3 3 3 3 2 2 2" xfId="26241"/>
    <cellStyle name="40% - akcent 2 3 3 3 3 2 3" xfId="11331"/>
    <cellStyle name="40% - akcent 2 3 3 3 3 2 3 2" xfId="26242"/>
    <cellStyle name="40% - akcent 2 3 3 3 3 2 4" xfId="26240"/>
    <cellStyle name="40% - akcent 2 3 3 3 3 3" xfId="11332"/>
    <cellStyle name="40% - akcent 2 3 3 3 3 3 2" xfId="26243"/>
    <cellStyle name="40% - akcent 2 3 3 3 3 4" xfId="11333"/>
    <cellStyle name="40% - akcent 2 3 3 3 3 4 2" xfId="26244"/>
    <cellStyle name="40% - akcent 2 3 3 3 3 5" xfId="26239"/>
    <cellStyle name="40% - akcent 2 3 3 3 4" xfId="11334"/>
    <cellStyle name="40% - akcent 2 3 3 3 4 2" xfId="11335"/>
    <cellStyle name="40% - akcent 2 3 3 3 4 2 2" xfId="11336"/>
    <cellStyle name="40% - akcent 2 3 3 3 4 2 2 2" xfId="26247"/>
    <cellStyle name="40% - akcent 2 3 3 3 4 2 3" xfId="11337"/>
    <cellStyle name="40% - akcent 2 3 3 3 4 2 3 2" xfId="26248"/>
    <cellStyle name="40% - akcent 2 3 3 3 4 2 4" xfId="26246"/>
    <cellStyle name="40% - akcent 2 3 3 3 4 3" xfId="11338"/>
    <cellStyle name="40% - akcent 2 3 3 3 4 3 2" xfId="26249"/>
    <cellStyle name="40% - akcent 2 3 3 3 4 4" xfId="11339"/>
    <cellStyle name="40% - akcent 2 3 3 3 4 4 2" xfId="26250"/>
    <cellStyle name="40% - akcent 2 3 3 3 4 5" xfId="26245"/>
    <cellStyle name="40% - akcent 2 3 3 3 5" xfId="11340"/>
    <cellStyle name="40% - akcent 2 3 3 3 5 2" xfId="11341"/>
    <cellStyle name="40% - akcent 2 3 3 3 5 2 2" xfId="26252"/>
    <cellStyle name="40% - akcent 2 3 3 3 5 3" xfId="11342"/>
    <cellStyle name="40% - akcent 2 3 3 3 5 3 2" xfId="26253"/>
    <cellStyle name="40% - akcent 2 3 3 3 5 4" xfId="26251"/>
    <cellStyle name="40% - akcent 2 3 3 3 6" xfId="11343"/>
    <cellStyle name="40% - akcent 2 3 3 3 6 2" xfId="26254"/>
    <cellStyle name="40% - akcent 2 3 3 3 7" xfId="11344"/>
    <cellStyle name="40% - akcent 2 3 3 3 7 2" xfId="26255"/>
    <cellStyle name="40% - akcent 2 3 3 3 8" xfId="26232"/>
    <cellStyle name="40% - akcent 2 3 3 4" xfId="11345"/>
    <cellStyle name="40% - akcent 2 3 3 4 2" xfId="11346"/>
    <cellStyle name="40% - akcent 2 3 3 4 2 2" xfId="11347"/>
    <cellStyle name="40% - akcent 2 3 3 4 2 2 2" xfId="11348"/>
    <cellStyle name="40% - akcent 2 3 3 4 2 2 2 2" xfId="26259"/>
    <cellStyle name="40% - akcent 2 3 3 4 2 2 3" xfId="11349"/>
    <cellStyle name="40% - akcent 2 3 3 4 2 2 3 2" xfId="26260"/>
    <cellStyle name="40% - akcent 2 3 3 4 2 2 4" xfId="26258"/>
    <cellStyle name="40% - akcent 2 3 3 4 2 3" xfId="11350"/>
    <cellStyle name="40% - akcent 2 3 3 4 2 3 2" xfId="26261"/>
    <cellStyle name="40% - akcent 2 3 3 4 2 4" xfId="11351"/>
    <cellStyle name="40% - akcent 2 3 3 4 2 4 2" xfId="26262"/>
    <cellStyle name="40% - akcent 2 3 3 4 2 5" xfId="26257"/>
    <cellStyle name="40% - akcent 2 3 3 4 3" xfId="11352"/>
    <cellStyle name="40% - akcent 2 3 3 4 3 2" xfId="11353"/>
    <cellStyle name="40% - akcent 2 3 3 4 3 2 2" xfId="11354"/>
    <cellStyle name="40% - akcent 2 3 3 4 3 2 2 2" xfId="26265"/>
    <cellStyle name="40% - akcent 2 3 3 4 3 2 3" xfId="11355"/>
    <cellStyle name="40% - akcent 2 3 3 4 3 2 3 2" xfId="26266"/>
    <cellStyle name="40% - akcent 2 3 3 4 3 2 4" xfId="26264"/>
    <cellStyle name="40% - akcent 2 3 3 4 3 3" xfId="11356"/>
    <cellStyle name="40% - akcent 2 3 3 4 3 3 2" xfId="26267"/>
    <cellStyle name="40% - akcent 2 3 3 4 3 4" xfId="11357"/>
    <cellStyle name="40% - akcent 2 3 3 4 3 4 2" xfId="26268"/>
    <cellStyle name="40% - akcent 2 3 3 4 3 5" xfId="26263"/>
    <cellStyle name="40% - akcent 2 3 3 4 4" xfId="11358"/>
    <cellStyle name="40% - akcent 2 3 3 4 4 2" xfId="11359"/>
    <cellStyle name="40% - akcent 2 3 3 4 4 2 2" xfId="11360"/>
    <cellStyle name="40% - akcent 2 3 3 4 4 2 2 2" xfId="26271"/>
    <cellStyle name="40% - akcent 2 3 3 4 4 2 3" xfId="11361"/>
    <cellStyle name="40% - akcent 2 3 3 4 4 2 3 2" xfId="26272"/>
    <cellStyle name="40% - akcent 2 3 3 4 4 2 4" xfId="26270"/>
    <cellStyle name="40% - akcent 2 3 3 4 4 3" xfId="11362"/>
    <cellStyle name="40% - akcent 2 3 3 4 4 3 2" xfId="26273"/>
    <cellStyle name="40% - akcent 2 3 3 4 4 4" xfId="11363"/>
    <cellStyle name="40% - akcent 2 3 3 4 4 4 2" xfId="26274"/>
    <cellStyle name="40% - akcent 2 3 3 4 4 5" xfId="26269"/>
    <cellStyle name="40% - akcent 2 3 3 4 5" xfId="11364"/>
    <cellStyle name="40% - akcent 2 3 3 4 5 2" xfId="11365"/>
    <cellStyle name="40% - akcent 2 3 3 4 5 2 2" xfId="26276"/>
    <cellStyle name="40% - akcent 2 3 3 4 5 3" xfId="11366"/>
    <cellStyle name="40% - akcent 2 3 3 4 5 3 2" xfId="26277"/>
    <cellStyle name="40% - akcent 2 3 3 4 5 4" xfId="26275"/>
    <cellStyle name="40% - akcent 2 3 3 4 6" xfId="11367"/>
    <cellStyle name="40% - akcent 2 3 3 4 6 2" xfId="26278"/>
    <cellStyle name="40% - akcent 2 3 3 4 7" xfId="11368"/>
    <cellStyle name="40% - akcent 2 3 3 4 7 2" xfId="26279"/>
    <cellStyle name="40% - akcent 2 3 3 4 8" xfId="26256"/>
    <cellStyle name="40% - akcent 2 3 3 5" xfId="11369"/>
    <cellStyle name="40% - akcent 2 3 3 5 2" xfId="11370"/>
    <cellStyle name="40% - akcent 2 3 3 5 2 2" xfId="11371"/>
    <cellStyle name="40% - akcent 2 3 3 5 2 2 2" xfId="11372"/>
    <cellStyle name="40% - akcent 2 3 3 5 2 2 2 2" xfId="26283"/>
    <cellStyle name="40% - akcent 2 3 3 5 2 2 3" xfId="11373"/>
    <cellStyle name="40% - akcent 2 3 3 5 2 2 3 2" xfId="26284"/>
    <cellStyle name="40% - akcent 2 3 3 5 2 2 4" xfId="26282"/>
    <cellStyle name="40% - akcent 2 3 3 5 2 3" xfId="11374"/>
    <cellStyle name="40% - akcent 2 3 3 5 2 3 2" xfId="26285"/>
    <cellStyle name="40% - akcent 2 3 3 5 2 4" xfId="11375"/>
    <cellStyle name="40% - akcent 2 3 3 5 2 4 2" xfId="26286"/>
    <cellStyle name="40% - akcent 2 3 3 5 2 5" xfId="26281"/>
    <cellStyle name="40% - akcent 2 3 3 5 3" xfId="11376"/>
    <cellStyle name="40% - akcent 2 3 3 5 3 2" xfId="11377"/>
    <cellStyle name="40% - akcent 2 3 3 5 3 2 2" xfId="26288"/>
    <cellStyle name="40% - akcent 2 3 3 5 3 3" xfId="11378"/>
    <cellStyle name="40% - akcent 2 3 3 5 3 3 2" xfId="26289"/>
    <cellStyle name="40% - akcent 2 3 3 5 3 4" xfId="26287"/>
    <cellStyle name="40% - akcent 2 3 3 5 4" xfId="11379"/>
    <cellStyle name="40% - akcent 2 3 3 5 4 2" xfId="26290"/>
    <cellStyle name="40% - akcent 2 3 3 5 5" xfId="11380"/>
    <cellStyle name="40% - akcent 2 3 3 5 5 2" xfId="26291"/>
    <cellStyle name="40% - akcent 2 3 3 5 6" xfId="26280"/>
    <cellStyle name="40% - akcent 2 3 3 6" xfId="11381"/>
    <cellStyle name="40% - akcent 2 3 3 6 2" xfId="11382"/>
    <cellStyle name="40% - akcent 2 3 3 6 2 2" xfId="11383"/>
    <cellStyle name="40% - akcent 2 3 3 6 2 2 2" xfId="26294"/>
    <cellStyle name="40% - akcent 2 3 3 6 2 3" xfId="11384"/>
    <cellStyle name="40% - akcent 2 3 3 6 2 3 2" xfId="26295"/>
    <cellStyle name="40% - akcent 2 3 3 6 2 4" xfId="26293"/>
    <cellStyle name="40% - akcent 2 3 3 6 3" xfId="11385"/>
    <cellStyle name="40% - akcent 2 3 3 6 3 2" xfId="26296"/>
    <cellStyle name="40% - akcent 2 3 3 6 4" xfId="11386"/>
    <cellStyle name="40% - akcent 2 3 3 6 4 2" xfId="26297"/>
    <cellStyle name="40% - akcent 2 3 3 6 5" xfId="26292"/>
    <cellStyle name="40% - akcent 2 3 3 7" xfId="11387"/>
    <cellStyle name="40% - akcent 2 3 3 7 2" xfId="11388"/>
    <cellStyle name="40% - akcent 2 3 3 7 2 2" xfId="11389"/>
    <cellStyle name="40% - akcent 2 3 3 7 2 2 2" xfId="26300"/>
    <cellStyle name="40% - akcent 2 3 3 7 2 3" xfId="11390"/>
    <cellStyle name="40% - akcent 2 3 3 7 2 3 2" xfId="26301"/>
    <cellStyle name="40% - akcent 2 3 3 7 2 4" xfId="26299"/>
    <cellStyle name="40% - akcent 2 3 3 7 3" xfId="11391"/>
    <cellStyle name="40% - akcent 2 3 3 7 3 2" xfId="26302"/>
    <cellStyle name="40% - akcent 2 3 3 7 4" xfId="11392"/>
    <cellStyle name="40% - akcent 2 3 3 7 4 2" xfId="26303"/>
    <cellStyle name="40% - akcent 2 3 3 7 5" xfId="26298"/>
    <cellStyle name="40% - akcent 2 3 3 8" xfId="11393"/>
    <cellStyle name="40% - akcent 2 3 3 8 2" xfId="11394"/>
    <cellStyle name="40% - akcent 2 3 3 8 2 2" xfId="11395"/>
    <cellStyle name="40% - akcent 2 3 3 8 2 2 2" xfId="26306"/>
    <cellStyle name="40% - akcent 2 3 3 8 2 3" xfId="11396"/>
    <cellStyle name="40% - akcent 2 3 3 8 2 3 2" xfId="26307"/>
    <cellStyle name="40% - akcent 2 3 3 8 2 4" xfId="26305"/>
    <cellStyle name="40% - akcent 2 3 3 8 3" xfId="11397"/>
    <cellStyle name="40% - akcent 2 3 3 8 3 2" xfId="26308"/>
    <cellStyle name="40% - akcent 2 3 3 8 4" xfId="11398"/>
    <cellStyle name="40% - akcent 2 3 3 8 4 2" xfId="26309"/>
    <cellStyle name="40% - akcent 2 3 3 8 5" xfId="26304"/>
    <cellStyle name="40% - akcent 2 3 3 9" xfId="11399"/>
    <cellStyle name="40% - akcent 2 3 3 9 2" xfId="11400"/>
    <cellStyle name="40% - akcent 2 3 3 9 2 2" xfId="26311"/>
    <cellStyle name="40% - akcent 2 3 3 9 3" xfId="11401"/>
    <cellStyle name="40% - akcent 2 3 3 9 3 2" xfId="26312"/>
    <cellStyle name="40% - akcent 2 3 3 9 4" xfId="26310"/>
    <cellStyle name="40% - akcent 2 3 4" xfId="11402"/>
    <cellStyle name="40% - akcent 2 3 4 10" xfId="11403"/>
    <cellStyle name="40% - akcent 2 3 4 10 2" xfId="26314"/>
    <cellStyle name="40% - akcent 2 3 4 11" xfId="26313"/>
    <cellStyle name="40% - akcent 2 3 4 2" xfId="11404"/>
    <cellStyle name="40% - akcent 2 3 4 2 2" xfId="11405"/>
    <cellStyle name="40% - akcent 2 3 4 2 2 2" xfId="11406"/>
    <cellStyle name="40% - akcent 2 3 4 2 2 2 2" xfId="11407"/>
    <cellStyle name="40% - akcent 2 3 4 2 2 2 2 2" xfId="26318"/>
    <cellStyle name="40% - akcent 2 3 4 2 2 2 3" xfId="11408"/>
    <cellStyle name="40% - akcent 2 3 4 2 2 2 3 2" xfId="26319"/>
    <cellStyle name="40% - akcent 2 3 4 2 2 2 4" xfId="26317"/>
    <cellStyle name="40% - akcent 2 3 4 2 2 3" xfId="11409"/>
    <cellStyle name="40% - akcent 2 3 4 2 2 3 2" xfId="26320"/>
    <cellStyle name="40% - akcent 2 3 4 2 2 4" xfId="11410"/>
    <cellStyle name="40% - akcent 2 3 4 2 2 4 2" xfId="26321"/>
    <cellStyle name="40% - akcent 2 3 4 2 2 5" xfId="26316"/>
    <cellStyle name="40% - akcent 2 3 4 2 3" xfId="11411"/>
    <cellStyle name="40% - akcent 2 3 4 2 3 2" xfId="11412"/>
    <cellStyle name="40% - akcent 2 3 4 2 3 2 2" xfId="11413"/>
    <cellStyle name="40% - akcent 2 3 4 2 3 2 2 2" xfId="26324"/>
    <cellStyle name="40% - akcent 2 3 4 2 3 2 3" xfId="11414"/>
    <cellStyle name="40% - akcent 2 3 4 2 3 2 3 2" xfId="26325"/>
    <cellStyle name="40% - akcent 2 3 4 2 3 2 4" xfId="26323"/>
    <cellStyle name="40% - akcent 2 3 4 2 3 3" xfId="11415"/>
    <cellStyle name="40% - akcent 2 3 4 2 3 3 2" xfId="26326"/>
    <cellStyle name="40% - akcent 2 3 4 2 3 4" xfId="11416"/>
    <cellStyle name="40% - akcent 2 3 4 2 3 4 2" xfId="26327"/>
    <cellStyle name="40% - akcent 2 3 4 2 3 5" xfId="26322"/>
    <cellStyle name="40% - akcent 2 3 4 2 4" xfId="11417"/>
    <cellStyle name="40% - akcent 2 3 4 2 4 2" xfId="11418"/>
    <cellStyle name="40% - akcent 2 3 4 2 4 2 2" xfId="11419"/>
    <cellStyle name="40% - akcent 2 3 4 2 4 2 2 2" xfId="26330"/>
    <cellStyle name="40% - akcent 2 3 4 2 4 2 3" xfId="11420"/>
    <cellStyle name="40% - akcent 2 3 4 2 4 2 3 2" xfId="26331"/>
    <cellStyle name="40% - akcent 2 3 4 2 4 2 4" xfId="26329"/>
    <cellStyle name="40% - akcent 2 3 4 2 4 3" xfId="11421"/>
    <cellStyle name="40% - akcent 2 3 4 2 4 3 2" xfId="26332"/>
    <cellStyle name="40% - akcent 2 3 4 2 4 4" xfId="11422"/>
    <cellStyle name="40% - akcent 2 3 4 2 4 4 2" xfId="26333"/>
    <cellStyle name="40% - akcent 2 3 4 2 4 5" xfId="26328"/>
    <cellStyle name="40% - akcent 2 3 4 2 5" xfId="11423"/>
    <cellStyle name="40% - akcent 2 3 4 2 5 2" xfId="11424"/>
    <cellStyle name="40% - akcent 2 3 4 2 5 2 2" xfId="26335"/>
    <cellStyle name="40% - akcent 2 3 4 2 5 3" xfId="11425"/>
    <cellStyle name="40% - akcent 2 3 4 2 5 3 2" xfId="26336"/>
    <cellStyle name="40% - akcent 2 3 4 2 5 4" xfId="26334"/>
    <cellStyle name="40% - akcent 2 3 4 2 6" xfId="11426"/>
    <cellStyle name="40% - akcent 2 3 4 2 6 2" xfId="26337"/>
    <cellStyle name="40% - akcent 2 3 4 2 7" xfId="11427"/>
    <cellStyle name="40% - akcent 2 3 4 2 7 2" xfId="26338"/>
    <cellStyle name="40% - akcent 2 3 4 2 8" xfId="26315"/>
    <cellStyle name="40% - akcent 2 3 4 3" xfId="11428"/>
    <cellStyle name="40% - akcent 2 3 4 3 2" xfId="11429"/>
    <cellStyle name="40% - akcent 2 3 4 3 2 2" xfId="11430"/>
    <cellStyle name="40% - akcent 2 3 4 3 2 2 2" xfId="11431"/>
    <cellStyle name="40% - akcent 2 3 4 3 2 2 2 2" xfId="26342"/>
    <cellStyle name="40% - akcent 2 3 4 3 2 2 3" xfId="11432"/>
    <cellStyle name="40% - akcent 2 3 4 3 2 2 3 2" xfId="26343"/>
    <cellStyle name="40% - akcent 2 3 4 3 2 2 4" xfId="26341"/>
    <cellStyle name="40% - akcent 2 3 4 3 2 3" xfId="11433"/>
    <cellStyle name="40% - akcent 2 3 4 3 2 3 2" xfId="26344"/>
    <cellStyle name="40% - akcent 2 3 4 3 2 4" xfId="11434"/>
    <cellStyle name="40% - akcent 2 3 4 3 2 4 2" xfId="26345"/>
    <cellStyle name="40% - akcent 2 3 4 3 2 5" xfId="26340"/>
    <cellStyle name="40% - akcent 2 3 4 3 3" xfId="11435"/>
    <cellStyle name="40% - akcent 2 3 4 3 3 2" xfId="11436"/>
    <cellStyle name="40% - akcent 2 3 4 3 3 2 2" xfId="11437"/>
    <cellStyle name="40% - akcent 2 3 4 3 3 2 2 2" xfId="26348"/>
    <cellStyle name="40% - akcent 2 3 4 3 3 2 3" xfId="11438"/>
    <cellStyle name="40% - akcent 2 3 4 3 3 2 3 2" xfId="26349"/>
    <cellStyle name="40% - akcent 2 3 4 3 3 2 4" xfId="26347"/>
    <cellStyle name="40% - akcent 2 3 4 3 3 3" xfId="11439"/>
    <cellStyle name="40% - akcent 2 3 4 3 3 3 2" xfId="26350"/>
    <cellStyle name="40% - akcent 2 3 4 3 3 4" xfId="11440"/>
    <cellStyle name="40% - akcent 2 3 4 3 3 4 2" xfId="26351"/>
    <cellStyle name="40% - akcent 2 3 4 3 3 5" xfId="26346"/>
    <cellStyle name="40% - akcent 2 3 4 3 4" xfId="11441"/>
    <cellStyle name="40% - akcent 2 3 4 3 4 2" xfId="11442"/>
    <cellStyle name="40% - akcent 2 3 4 3 4 2 2" xfId="11443"/>
    <cellStyle name="40% - akcent 2 3 4 3 4 2 2 2" xfId="26354"/>
    <cellStyle name="40% - akcent 2 3 4 3 4 2 3" xfId="11444"/>
    <cellStyle name="40% - akcent 2 3 4 3 4 2 3 2" xfId="26355"/>
    <cellStyle name="40% - akcent 2 3 4 3 4 2 4" xfId="26353"/>
    <cellStyle name="40% - akcent 2 3 4 3 4 3" xfId="11445"/>
    <cellStyle name="40% - akcent 2 3 4 3 4 3 2" xfId="26356"/>
    <cellStyle name="40% - akcent 2 3 4 3 4 4" xfId="11446"/>
    <cellStyle name="40% - akcent 2 3 4 3 4 4 2" xfId="26357"/>
    <cellStyle name="40% - akcent 2 3 4 3 4 5" xfId="26352"/>
    <cellStyle name="40% - akcent 2 3 4 3 5" xfId="11447"/>
    <cellStyle name="40% - akcent 2 3 4 3 5 2" xfId="11448"/>
    <cellStyle name="40% - akcent 2 3 4 3 5 2 2" xfId="26359"/>
    <cellStyle name="40% - akcent 2 3 4 3 5 3" xfId="11449"/>
    <cellStyle name="40% - akcent 2 3 4 3 5 3 2" xfId="26360"/>
    <cellStyle name="40% - akcent 2 3 4 3 5 4" xfId="26358"/>
    <cellStyle name="40% - akcent 2 3 4 3 6" xfId="11450"/>
    <cellStyle name="40% - akcent 2 3 4 3 6 2" xfId="26361"/>
    <cellStyle name="40% - akcent 2 3 4 3 7" xfId="11451"/>
    <cellStyle name="40% - akcent 2 3 4 3 7 2" xfId="26362"/>
    <cellStyle name="40% - akcent 2 3 4 3 8" xfId="26339"/>
    <cellStyle name="40% - akcent 2 3 4 4" xfId="11452"/>
    <cellStyle name="40% - akcent 2 3 4 4 2" xfId="11453"/>
    <cellStyle name="40% - akcent 2 3 4 4 2 2" xfId="11454"/>
    <cellStyle name="40% - akcent 2 3 4 4 2 2 2" xfId="11455"/>
    <cellStyle name="40% - akcent 2 3 4 4 2 2 2 2" xfId="26366"/>
    <cellStyle name="40% - akcent 2 3 4 4 2 2 3" xfId="11456"/>
    <cellStyle name="40% - akcent 2 3 4 4 2 2 3 2" xfId="26367"/>
    <cellStyle name="40% - akcent 2 3 4 4 2 2 4" xfId="26365"/>
    <cellStyle name="40% - akcent 2 3 4 4 2 3" xfId="11457"/>
    <cellStyle name="40% - akcent 2 3 4 4 2 3 2" xfId="26368"/>
    <cellStyle name="40% - akcent 2 3 4 4 2 4" xfId="11458"/>
    <cellStyle name="40% - akcent 2 3 4 4 2 4 2" xfId="26369"/>
    <cellStyle name="40% - akcent 2 3 4 4 2 5" xfId="26364"/>
    <cellStyle name="40% - akcent 2 3 4 4 3" xfId="11459"/>
    <cellStyle name="40% - akcent 2 3 4 4 3 2" xfId="11460"/>
    <cellStyle name="40% - akcent 2 3 4 4 3 2 2" xfId="26371"/>
    <cellStyle name="40% - akcent 2 3 4 4 3 3" xfId="11461"/>
    <cellStyle name="40% - akcent 2 3 4 4 3 3 2" xfId="26372"/>
    <cellStyle name="40% - akcent 2 3 4 4 3 4" xfId="26370"/>
    <cellStyle name="40% - akcent 2 3 4 4 4" xfId="11462"/>
    <cellStyle name="40% - akcent 2 3 4 4 4 2" xfId="26373"/>
    <cellStyle name="40% - akcent 2 3 4 4 5" xfId="11463"/>
    <cellStyle name="40% - akcent 2 3 4 4 5 2" xfId="26374"/>
    <cellStyle name="40% - akcent 2 3 4 4 6" xfId="26363"/>
    <cellStyle name="40% - akcent 2 3 4 5" xfId="11464"/>
    <cellStyle name="40% - akcent 2 3 4 5 2" xfId="11465"/>
    <cellStyle name="40% - akcent 2 3 4 5 2 2" xfId="11466"/>
    <cellStyle name="40% - akcent 2 3 4 5 2 2 2" xfId="26377"/>
    <cellStyle name="40% - akcent 2 3 4 5 2 3" xfId="11467"/>
    <cellStyle name="40% - akcent 2 3 4 5 2 3 2" xfId="26378"/>
    <cellStyle name="40% - akcent 2 3 4 5 2 4" xfId="26376"/>
    <cellStyle name="40% - akcent 2 3 4 5 3" xfId="11468"/>
    <cellStyle name="40% - akcent 2 3 4 5 3 2" xfId="26379"/>
    <cellStyle name="40% - akcent 2 3 4 5 4" xfId="11469"/>
    <cellStyle name="40% - akcent 2 3 4 5 4 2" xfId="26380"/>
    <cellStyle name="40% - akcent 2 3 4 5 5" xfId="26375"/>
    <cellStyle name="40% - akcent 2 3 4 6" xfId="11470"/>
    <cellStyle name="40% - akcent 2 3 4 6 2" xfId="11471"/>
    <cellStyle name="40% - akcent 2 3 4 6 2 2" xfId="11472"/>
    <cellStyle name="40% - akcent 2 3 4 6 2 2 2" xfId="26383"/>
    <cellStyle name="40% - akcent 2 3 4 6 2 3" xfId="11473"/>
    <cellStyle name="40% - akcent 2 3 4 6 2 3 2" xfId="26384"/>
    <cellStyle name="40% - akcent 2 3 4 6 2 4" xfId="26382"/>
    <cellStyle name="40% - akcent 2 3 4 6 3" xfId="11474"/>
    <cellStyle name="40% - akcent 2 3 4 6 3 2" xfId="26385"/>
    <cellStyle name="40% - akcent 2 3 4 6 4" xfId="11475"/>
    <cellStyle name="40% - akcent 2 3 4 6 4 2" xfId="26386"/>
    <cellStyle name="40% - akcent 2 3 4 6 5" xfId="26381"/>
    <cellStyle name="40% - akcent 2 3 4 7" xfId="11476"/>
    <cellStyle name="40% - akcent 2 3 4 7 2" xfId="11477"/>
    <cellStyle name="40% - akcent 2 3 4 7 2 2" xfId="11478"/>
    <cellStyle name="40% - akcent 2 3 4 7 2 2 2" xfId="26389"/>
    <cellStyle name="40% - akcent 2 3 4 7 2 3" xfId="11479"/>
    <cellStyle name="40% - akcent 2 3 4 7 2 3 2" xfId="26390"/>
    <cellStyle name="40% - akcent 2 3 4 7 2 4" xfId="26388"/>
    <cellStyle name="40% - akcent 2 3 4 7 3" xfId="11480"/>
    <cellStyle name="40% - akcent 2 3 4 7 3 2" xfId="26391"/>
    <cellStyle name="40% - akcent 2 3 4 7 4" xfId="11481"/>
    <cellStyle name="40% - akcent 2 3 4 7 4 2" xfId="26392"/>
    <cellStyle name="40% - akcent 2 3 4 7 5" xfId="26387"/>
    <cellStyle name="40% - akcent 2 3 4 8" xfId="11482"/>
    <cellStyle name="40% - akcent 2 3 4 8 2" xfId="11483"/>
    <cellStyle name="40% - akcent 2 3 4 8 2 2" xfId="26394"/>
    <cellStyle name="40% - akcent 2 3 4 8 3" xfId="11484"/>
    <cellStyle name="40% - akcent 2 3 4 8 3 2" xfId="26395"/>
    <cellStyle name="40% - akcent 2 3 4 8 4" xfId="26393"/>
    <cellStyle name="40% - akcent 2 3 4 9" xfId="11485"/>
    <cellStyle name="40% - akcent 2 3 4 9 2" xfId="26396"/>
    <cellStyle name="40% - akcent 2 3 5" xfId="11486"/>
    <cellStyle name="40% - akcent 2 3 5 10" xfId="26397"/>
    <cellStyle name="40% - akcent 2 3 5 2" xfId="11487"/>
    <cellStyle name="40% - akcent 2 3 5 2 2" xfId="11488"/>
    <cellStyle name="40% - akcent 2 3 5 2 2 2" xfId="11489"/>
    <cellStyle name="40% - akcent 2 3 5 2 2 2 2" xfId="11490"/>
    <cellStyle name="40% - akcent 2 3 5 2 2 2 2 2" xfId="26401"/>
    <cellStyle name="40% - akcent 2 3 5 2 2 2 3" xfId="11491"/>
    <cellStyle name="40% - akcent 2 3 5 2 2 2 3 2" xfId="26402"/>
    <cellStyle name="40% - akcent 2 3 5 2 2 2 4" xfId="26400"/>
    <cellStyle name="40% - akcent 2 3 5 2 2 3" xfId="11492"/>
    <cellStyle name="40% - akcent 2 3 5 2 2 3 2" xfId="26403"/>
    <cellStyle name="40% - akcent 2 3 5 2 2 4" xfId="11493"/>
    <cellStyle name="40% - akcent 2 3 5 2 2 4 2" xfId="26404"/>
    <cellStyle name="40% - akcent 2 3 5 2 2 5" xfId="26399"/>
    <cellStyle name="40% - akcent 2 3 5 2 3" xfId="11494"/>
    <cellStyle name="40% - akcent 2 3 5 2 3 2" xfId="11495"/>
    <cellStyle name="40% - akcent 2 3 5 2 3 2 2" xfId="11496"/>
    <cellStyle name="40% - akcent 2 3 5 2 3 2 2 2" xfId="26407"/>
    <cellStyle name="40% - akcent 2 3 5 2 3 2 3" xfId="11497"/>
    <cellStyle name="40% - akcent 2 3 5 2 3 2 3 2" xfId="26408"/>
    <cellStyle name="40% - akcent 2 3 5 2 3 2 4" xfId="26406"/>
    <cellStyle name="40% - akcent 2 3 5 2 3 3" xfId="11498"/>
    <cellStyle name="40% - akcent 2 3 5 2 3 3 2" xfId="26409"/>
    <cellStyle name="40% - akcent 2 3 5 2 3 4" xfId="11499"/>
    <cellStyle name="40% - akcent 2 3 5 2 3 4 2" xfId="26410"/>
    <cellStyle name="40% - akcent 2 3 5 2 3 5" xfId="26405"/>
    <cellStyle name="40% - akcent 2 3 5 2 4" xfId="11500"/>
    <cellStyle name="40% - akcent 2 3 5 2 4 2" xfId="11501"/>
    <cellStyle name="40% - akcent 2 3 5 2 4 2 2" xfId="11502"/>
    <cellStyle name="40% - akcent 2 3 5 2 4 2 2 2" xfId="26413"/>
    <cellStyle name="40% - akcent 2 3 5 2 4 2 3" xfId="11503"/>
    <cellStyle name="40% - akcent 2 3 5 2 4 2 3 2" xfId="26414"/>
    <cellStyle name="40% - akcent 2 3 5 2 4 2 4" xfId="26412"/>
    <cellStyle name="40% - akcent 2 3 5 2 4 3" xfId="11504"/>
    <cellStyle name="40% - akcent 2 3 5 2 4 3 2" xfId="26415"/>
    <cellStyle name="40% - akcent 2 3 5 2 4 4" xfId="11505"/>
    <cellStyle name="40% - akcent 2 3 5 2 4 4 2" xfId="26416"/>
    <cellStyle name="40% - akcent 2 3 5 2 4 5" xfId="26411"/>
    <cellStyle name="40% - akcent 2 3 5 2 5" xfId="11506"/>
    <cellStyle name="40% - akcent 2 3 5 2 5 2" xfId="11507"/>
    <cellStyle name="40% - akcent 2 3 5 2 5 2 2" xfId="26418"/>
    <cellStyle name="40% - akcent 2 3 5 2 5 3" xfId="11508"/>
    <cellStyle name="40% - akcent 2 3 5 2 5 3 2" xfId="26419"/>
    <cellStyle name="40% - akcent 2 3 5 2 5 4" xfId="26417"/>
    <cellStyle name="40% - akcent 2 3 5 2 6" xfId="11509"/>
    <cellStyle name="40% - akcent 2 3 5 2 6 2" xfId="26420"/>
    <cellStyle name="40% - akcent 2 3 5 2 7" xfId="11510"/>
    <cellStyle name="40% - akcent 2 3 5 2 7 2" xfId="26421"/>
    <cellStyle name="40% - akcent 2 3 5 2 8" xfId="26398"/>
    <cellStyle name="40% - akcent 2 3 5 3" xfId="11511"/>
    <cellStyle name="40% - akcent 2 3 5 3 2" xfId="11512"/>
    <cellStyle name="40% - akcent 2 3 5 3 2 2" xfId="11513"/>
    <cellStyle name="40% - akcent 2 3 5 3 2 2 2" xfId="11514"/>
    <cellStyle name="40% - akcent 2 3 5 3 2 2 2 2" xfId="26425"/>
    <cellStyle name="40% - akcent 2 3 5 3 2 2 3" xfId="11515"/>
    <cellStyle name="40% - akcent 2 3 5 3 2 2 3 2" xfId="26426"/>
    <cellStyle name="40% - akcent 2 3 5 3 2 2 4" xfId="26424"/>
    <cellStyle name="40% - akcent 2 3 5 3 2 3" xfId="11516"/>
    <cellStyle name="40% - akcent 2 3 5 3 2 3 2" xfId="26427"/>
    <cellStyle name="40% - akcent 2 3 5 3 2 4" xfId="11517"/>
    <cellStyle name="40% - akcent 2 3 5 3 2 4 2" xfId="26428"/>
    <cellStyle name="40% - akcent 2 3 5 3 2 5" xfId="26423"/>
    <cellStyle name="40% - akcent 2 3 5 3 3" xfId="11518"/>
    <cellStyle name="40% - akcent 2 3 5 3 3 2" xfId="11519"/>
    <cellStyle name="40% - akcent 2 3 5 3 3 2 2" xfId="11520"/>
    <cellStyle name="40% - akcent 2 3 5 3 3 2 2 2" xfId="26431"/>
    <cellStyle name="40% - akcent 2 3 5 3 3 2 3" xfId="11521"/>
    <cellStyle name="40% - akcent 2 3 5 3 3 2 3 2" xfId="26432"/>
    <cellStyle name="40% - akcent 2 3 5 3 3 2 4" xfId="26430"/>
    <cellStyle name="40% - akcent 2 3 5 3 3 3" xfId="11522"/>
    <cellStyle name="40% - akcent 2 3 5 3 3 3 2" xfId="26433"/>
    <cellStyle name="40% - akcent 2 3 5 3 3 4" xfId="11523"/>
    <cellStyle name="40% - akcent 2 3 5 3 3 4 2" xfId="26434"/>
    <cellStyle name="40% - akcent 2 3 5 3 3 5" xfId="26429"/>
    <cellStyle name="40% - akcent 2 3 5 3 4" xfId="11524"/>
    <cellStyle name="40% - akcent 2 3 5 3 4 2" xfId="11525"/>
    <cellStyle name="40% - akcent 2 3 5 3 4 2 2" xfId="11526"/>
    <cellStyle name="40% - akcent 2 3 5 3 4 2 2 2" xfId="26437"/>
    <cellStyle name="40% - akcent 2 3 5 3 4 2 3" xfId="11527"/>
    <cellStyle name="40% - akcent 2 3 5 3 4 2 3 2" xfId="26438"/>
    <cellStyle name="40% - akcent 2 3 5 3 4 2 4" xfId="26436"/>
    <cellStyle name="40% - akcent 2 3 5 3 4 3" xfId="11528"/>
    <cellStyle name="40% - akcent 2 3 5 3 4 3 2" xfId="26439"/>
    <cellStyle name="40% - akcent 2 3 5 3 4 4" xfId="11529"/>
    <cellStyle name="40% - akcent 2 3 5 3 4 4 2" xfId="26440"/>
    <cellStyle name="40% - akcent 2 3 5 3 4 5" xfId="26435"/>
    <cellStyle name="40% - akcent 2 3 5 3 5" xfId="11530"/>
    <cellStyle name="40% - akcent 2 3 5 3 5 2" xfId="11531"/>
    <cellStyle name="40% - akcent 2 3 5 3 5 2 2" xfId="26442"/>
    <cellStyle name="40% - akcent 2 3 5 3 5 3" xfId="11532"/>
    <cellStyle name="40% - akcent 2 3 5 3 5 3 2" xfId="26443"/>
    <cellStyle name="40% - akcent 2 3 5 3 5 4" xfId="26441"/>
    <cellStyle name="40% - akcent 2 3 5 3 6" xfId="11533"/>
    <cellStyle name="40% - akcent 2 3 5 3 6 2" xfId="26444"/>
    <cellStyle name="40% - akcent 2 3 5 3 7" xfId="11534"/>
    <cellStyle name="40% - akcent 2 3 5 3 7 2" xfId="26445"/>
    <cellStyle name="40% - akcent 2 3 5 3 8" xfId="26422"/>
    <cellStyle name="40% - akcent 2 3 5 4" xfId="11535"/>
    <cellStyle name="40% - akcent 2 3 5 4 2" xfId="11536"/>
    <cellStyle name="40% - akcent 2 3 5 4 2 2" xfId="11537"/>
    <cellStyle name="40% - akcent 2 3 5 4 2 2 2" xfId="26448"/>
    <cellStyle name="40% - akcent 2 3 5 4 2 3" xfId="11538"/>
    <cellStyle name="40% - akcent 2 3 5 4 2 3 2" xfId="26449"/>
    <cellStyle name="40% - akcent 2 3 5 4 2 4" xfId="26447"/>
    <cellStyle name="40% - akcent 2 3 5 4 3" xfId="11539"/>
    <cellStyle name="40% - akcent 2 3 5 4 3 2" xfId="26450"/>
    <cellStyle name="40% - akcent 2 3 5 4 4" xfId="11540"/>
    <cellStyle name="40% - akcent 2 3 5 4 4 2" xfId="26451"/>
    <cellStyle name="40% - akcent 2 3 5 4 5" xfId="26446"/>
    <cellStyle name="40% - akcent 2 3 5 5" xfId="11541"/>
    <cellStyle name="40% - akcent 2 3 5 5 2" xfId="11542"/>
    <cellStyle name="40% - akcent 2 3 5 5 2 2" xfId="11543"/>
    <cellStyle name="40% - akcent 2 3 5 5 2 2 2" xfId="26454"/>
    <cellStyle name="40% - akcent 2 3 5 5 2 3" xfId="11544"/>
    <cellStyle name="40% - akcent 2 3 5 5 2 3 2" xfId="26455"/>
    <cellStyle name="40% - akcent 2 3 5 5 2 4" xfId="26453"/>
    <cellStyle name="40% - akcent 2 3 5 5 3" xfId="11545"/>
    <cellStyle name="40% - akcent 2 3 5 5 3 2" xfId="26456"/>
    <cellStyle name="40% - akcent 2 3 5 5 4" xfId="11546"/>
    <cellStyle name="40% - akcent 2 3 5 5 4 2" xfId="26457"/>
    <cellStyle name="40% - akcent 2 3 5 5 5" xfId="26452"/>
    <cellStyle name="40% - akcent 2 3 5 6" xfId="11547"/>
    <cellStyle name="40% - akcent 2 3 5 6 2" xfId="11548"/>
    <cellStyle name="40% - akcent 2 3 5 6 2 2" xfId="11549"/>
    <cellStyle name="40% - akcent 2 3 5 6 2 2 2" xfId="26460"/>
    <cellStyle name="40% - akcent 2 3 5 6 2 3" xfId="11550"/>
    <cellStyle name="40% - akcent 2 3 5 6 2 3 2" xfId="26461"/>
    <cellStyle name="40% - akcent 2 3 5 6 2 4" xfId="26459"/>
    <cellStyle name="40% - akcent 2 3 5 6 3" xfId="11551"/>
    <cellStyle name="40% - akcent 2 3 5 6 3 2" xfId="26462"/>
    <cellStyle name="40% - akcent 2 3 5 6 4" xfId="11552"/>
    <cellStyle name="40% - akcent 2 3 5 6 4 2" xfId="26463"/>
    <cellStyle name="40% - akcent 2 3 5 6 5" xfId="26458"/>
    <cellStyle name="40% - akcent 2 3 5 7" xfId="11553"/>
    <cellStyle name="40% - akcent 2 3 5 7 2" xfId="11554"/>
    <cellStyle name="40% - akcent 2 3 5 7 2 2" xfId="26465"/>
    <cellStyle name="40% - akcent 2 3 5 7 3" xfId="11555"/>
    <cellStyle name="40% - akcent 2 3 5 7 3 2" xfId="26466"/>
    <cellStyle name="40% - akcent 2 3 5 7 4" xfId="26464"/>
    <cellStyle name="40% - akcent 2 3 5 8" xfId="11556"/>
    <cellStyle name="40% - akcent 2 3 5 8 2" xfId="26467"/>
    <cellStyle name="40% - akcent 2 3 5 9" xfId="11557"/>
    <cellStyle name="40% - akcent 2 3 5 9 2" xfId="26468"/>
    <cellStyle name="40% - akcent 2 3 6" xfId="11558"/>
    <cellStyle name="40% - akcent 2 3 6 10" xfId="26469"/>
    <cellStyle name="40% - akcent 2 3 6 2" xfId="11559"/>
    <cellStyle name="40% - akcent 2 3 6 2 2" xfId="11560"/>
    <cellStyle name="40% - akcent 2 3 6 2 2 2" xfId="11561"/>
    <cellStyle name="40% - akcent 2 3 6 2 2 2 2" xfId="11562"/>
    <cellStyle name="40% - akcent 2 3 6 2 2 2 2 2" xfId="26473"/>
    <cellStyle name="40% - akcent 2 3 6 2 2 2 3" xfId="11563"/>
    <cellStyle name="40% - akcent 2 3 6 2 2 2 3 2" xfId="26474"/>
    <cellStyle name="40% - akcent 2 3 6 2 2 2 4" xfId="26472"/>
    <cellStyle name="40% - akcent 2 3 6 2 2 3" xfId="11564"/>
    <cellStyle name="40% - akcent 2 3 6 2 2 3 2" xfId="26475"/>
    <cellStyle name="40% - akcent 2 3 6 2 2 4" xfId="11565"/>
    <cellStyle name="40% - akcent 2 3 6 2 2 4 2" xfId="26476"/>
    <cellStyle name="40% - akcent 2 3 6 2 2 5" xfId="26471"/>
    <cellStyle name="40% - akcent 2 3 6 2 3" xfId="11566"/>
    <cellStyle name="40% - akcent 2 3 6 2 3 2" xfId="11567"/>
    <cellStyle name="40% - akcent 2 3 6 2 3 2 2" xfId="11568"/>
    <cellStyle name="40% - akcent 2 3 6 2 3 2 2 2" xfId="26479"/>
    <cellStyle name="40% - akcent 2 3 6 2 3 2 3" xfId="11569"/>
    <cellStyle name="40% - akcent 2 3 6 2 3 2 3 2" xfId="26480"/>
    <cellStyle name="40% - akcent 2 3 6 2 3 2 4" xfId="26478"/>
    <cellStyle name="40% - akcent 2 3 6 2 3 3" xfId="11570"/>
    <cellStyle name="40% - akcent 2 3 6 2 3 3 2" xfId="26481"/>
    <cellStyle name="40% - akcent 2 3 6 2 3 4" xfId="11571"/>
    <cellStyle name="40% - akcent 2 3 6 2 3 4 2" xfId="26482"/>
    <cellStyle name="40% - akcent 2 3 6 2 3 5" xfId="26477"/>
    <cellStyle name="40% - akcent 2 3 6 2 4" xfId="11572"/>
    <cellStyle name="40% - akcent 2 3 6 2 4 2" xfId="11573"/>
    <cellStyle name="40% - akcent 2 3 6 2 4 2 2" xfId="11574"/>
    <cellStyle name="40% - akcent 2 3 6 2 4 2 2 2" xfId="26485"/>
    <cellStyle name="40% - akcent 2 3 6 2 4 2 3" xfId="11575"/>
    <cellStyle name="40% - akcent 2 3 6 2 4 2 3 2" xfId="26486"/>
    <cellStyle name="40% - akcent 2 3 6 2 4 2 4" xfId="26484"/>
    <cellStyle name="40% - akcent 2 3 6 2 4 3" xfId="11576"/>
    <cellStyle name="40% - akcent 2 3 6 2 4 3 2" xfId="26487"/>
    <cellStyle name="40% - akcent 2 3 6 2 4 4" xfId="11577"/>
    <cellStyle name="40% - akcent 2 3 6 2 4 4 2" xfId="26488"/>
    <cellStyle name="40% - akcent 2 3 6 2 4 5" xfId="26483"/>
    <cellStyle name="40% - akcent 2 3 6 2 5" xfId="11578"/>
    <cellStyle name="40% - akcent 2 3 6 2 5 2" xfId="11579"/>
    <cellStyle name="40% - akcent 2 3 6 2 5 2 2" xfId="26490"/>
    <cellStyle name="40% - akcent 2 3 6 2 5 3" xfId="11580"/>
    <cellStyle name="40% - akcent 2 3 6 2 5 3 2" xfId="26491"/>
    <cellStyle name="40% - akcent 2 3 6 2 5 4" xfId="26489"/>
    <cellStyle name="40% - akcent 2 3 6 2 6" xfId="11581"/>
    <cellStyle name="40% - akcent 2 3 6 2 6 2" xfId="26492"/>
    <cellStyle name="40% - akcent 2 3 6 2 7" xfId="11582"/>
    <cellStyle name="40% - akcent 2 3 6 2 7 2" xfId="26493"/>
    <cellStyle name="40% - akcent 2 3 6 2 8" xfId="26470"/>
    <cellStyle name="40% - akcent 2 3 6 3" xfId="11583"/>
    <cellStyle name="40% - akcent 2 3 6 3 2" xfId="11584"/>
    <cellStyle name="40% - akcent 2 3 6 3 2 2" xfId="11585"/>
    <cellStyle name="40% - akcent 2 3 6 3 2 2 2" xfId="11586"/>
    <cellStyle name="40% - akcent 2 3 6 3 2 2 2 2" xfId="26497"/>
    <cellStyle name="40% - akcent 2 3 6 3 2 2 3" xfId="11587"/>
    <cellStyle name="40% - akcent 2 3 6 3 2 2 3 2" xfId="26498"/>
    <cellStyle name="40% - akcent 2 3 6 3 2 2 4" xfId="26496"/>
    <cellStyle name="40% - akcent 2 3 6 3 2 3" xfId="11588"/>
    <cellStyle name="40% - akcent 2 3 6 3 2 3 2" xfId="26499"/>
    <cellStyle name="40% - akcent 2 3 6 3 2 4" xfId="11589"/>
    <cellStyle name="40% - akcent 2 3 6 3 2 4 2" xfId="26500"/>
    <cellStyle name="40% - akcent 2 3 6 3 2 5" xfId="26495"/>
    <cellStyle name="40% - akcent 2 3 6 3 3" xfId="11590"/>
    <cellStyle name="40% - akcent 2 3 6 3 3 2" xfId="11591"/>
    <cellStyle name="40% - akcent 2 3 6 3 3 2 2" xfId="11592"/>
    <cellStyle name="40% - akcent 2 3 6 3 3 2 2 2" xfId="26503"/>
    <cellStyle name="40% - akcent 2 3 6 3 3 2 3" xfId="11593"/>
    <cellStyle name="40% - akcent 2 3 6 3 3 2 3 2" xfId="26504"/>
    <cellStyle name="40% - akcent 2 3 6 3 3 2 4" xfId="26502"/>
    <cellStyle name="40% - akcent 2 3 6 3 3 3" xfId="11594"/>
    <cellStyle name="40% - akcent 2 3 6 3 3 3 2" xfId="26505"/>
    <cellStyle name="40% - akcent 2 3 6 3 3 4" xfId="11595"/>
    <cellStyle name="40% - akcent 2 3 6 3 3 4 2" xfId="26506"/>
    <cellStyle name="40% - akcent 2 3 6 3 3 5" xfId="26501"/>
    <cellStyle name="40% - akcent 2 3 6 3 4" xfId="11596"/>
    <cellStyle name="40% - akcent 2 3 6 3 4 2" xfId="11597"/>
    <cellStyle name="40% - akcent 2 3 6 3 4 2 2" xfId="11598"/>
    <cellStyle name="40% - akcent 2 3 6 3 4 2 2 2" xfId="26509"/>
    <cellStyle name="40% - akcent 2 3 6 3 4 2 3" xfId="11599"/>
    <cellStyle name="40% - akcent 2 3 6 3 4 2 3 2" xfId="26510"/>
    <cellStyle name="40% - akcent 2 3 6 3 4 2 4" xfId="26508"/>
    <cellStyle name="40% - akcent 2 3 6 3 4 3" xfId="11600"/>
    <cellStyle name="40% - akcent 2 3 6 3 4 3 2" xfId="26511"/>
    <cellStyle name="40% - akcent 2 3 6 3 4 4" xfId="11601"/>
    <cellStyle name="40% - akcent 2 3 6 3 4 4 2" xfId="26512"/>
    <cellStyle name="40% - akcent 2 3 6 3 4 5" xfId="26507"/>
    <cellStyle name="40% - akcent 2 3 6 3 5" xfId="11602"/>
    <cellStyle name="40% - akcent 2 3 6 3 5 2" xfId="11603"/>
    <cellStyle name="40% - akcent 2 3 6 3 5 2 2" xfId="26514"/>
    <cellStyle name="40% - akcent 2 3 6 3 5 3" xfId="11604"/>
    <cellStyle name="40% - akcent 2 3 6 3 5 3 2" xfId="26515"/>
    <cellStyle name="40% - akcent 2 3 6 3 5 4" xfId="26513"/>
    <cellStyle name="40% - akcent 2 3 6 3 6" xfId="11605"/>
    <cellStyle name="40% - akcent 2 3 6 3 6 2" xfId="26516"/>
    <cellStyle name="40% - akcent 2 3 6 3 7" xfId="11606"/>
    <cellStyle name="40% - akcent 2 3 6 3 7 2" xfId="26517"/>
    <cellStyle name="40% - akcent 2 3 6 3 8" xfId="26494"/>
    <cellStyle name="40% - akcent 2 3 6 4" xfId="11607"/>
    <cellStyle name="40% - akcent 2 3 6 4 2" xfId="11608"/>
    <cellStyle name="40% - akcent 2 3 6 4 2 2" xfId="11609"/>
    <cellStyle name="40% - akcent 2 3 6 4 2 2 2" xfId="26520"/>
    <cellStyle name="40% - akcent 2 3 6 4 2 3" xfId="11610"/>
    <cellStyle name="40% - akcent 2 3 6 4 2 3 2" xfId="26521"/>
    <cellStyle name="40% - akcent 2 3 6 4 2 4" xfId="26519"/>
    <cellStyle name="40% - akcent 2 3 6 4 3" xfId="11611"/>
    <cellStyle name="40% - akcent 2 3 6 4 3 2" xfId="26522"/>
    <cellStyle name="40% - akcent 2 3 6 4 4" xfId="11612"/>
    <cellStyle name="40% - akcent 2 3 6 4 4 2" xfId="26523"/>
    <cellStyle name="40% - akcent 2 3 6 4 5" xfId="26518"/>
    <cellStyle name="40% - akcent 2 3 6 5" xfId="11613"/>
    <cellStyle name="40% - akcent 2 3 6 5 2" xfId="11614"/>
    <cellStyle name="40% - akcent 2 3 6 5 2 2" xfId="11615"/>
    <cellStyle name="40% - akcent 2 3 6 5 2 2 2" xfId="26526"/>
    <cellStyle name="40% - akcent 2 3 6 5 2 3" xfId="11616"/>
    <cellStyle name="40% - akcent 2 3 6 5 2 3 2" xfId="26527"/>
    <cellStyle name="40% - akcent 2 3 6 5 2 4" xfId="26525"/>
    <cellStyle name="40% - akcent 2 3 6 5 3" xfId="11617"/>
    <cellStyle name="40% - akcent 2 3 6 5 3 2" xfId="26528"/>
    <cellStyle name="40% - akcent 2 3 6 5 4" xfId="11618"/>
    <cellStyle name="40% - akcent 2 3 6 5 4 2" xfId="26529"/>
    <cellStyle name="40% - akcent 2 3 6 5 5" xfId="26524"/>
    <cellStyle name="40% - akcent 2 3 6 6" xfId="11619"/>
    <cellStyle name="40% - akcent 2 3 6 6 2" xfId="11620"/>
    <cellStyle name="40% - akcent 2 3 6 6 2 2" xfId="11621"/>
    <cellStyle name="40% - akcent 2 3 6 6 2 2 2" xfId="26532"/>
    <cellStyle name="40% - akcent 2 3 6 6 2 3" xfId="11622"/>
    <cellStyle name="40% - akcent 2 3 6 6 2 3 2" xfId="26533"/>
    <cellStyle name="40% - akcent 2 3 6 6 2 4" xfId="26531"/>
    <cellStyle name="40% - akcent 2 3 6 6 3" xfId="11623"/>
    <cellStyle name="40% - akcent 2 3 6 6 3 2" xfId="26534"/>
    <cellStyle name="40% - akcent 2 3 6 6 4" xfId="11624"/>
    <cellStyle name="40% - akcent 2 3 6 6 4 2" xfId="26535"/>
    <cellStyle name="40% - akcent 2 3 6 6 5" xfId="26530"/>
    <cellStyle name="40% - akcent 2 3 6 7" xfId="11625"/>
    <cellStyle name="40% - akcent 2 3 6 7 2" xfId="11626"/>
    <cellStyle name="40% - akcent 2 3 6 7 2 2" xfId="26537"/>
    <cellStyle name="40% - akcent 2 3 6 7 3" xfId="11627"/>
    <cellStyle name="40% - akcent 2 3 6 7 3 2" xfId="26538"/>
    <cellStyle name="40% - akcent 2 3 6 7 4" xfId="26536"/>
    <cellStyle name="40% - akcent 2 3 6 8" xfId="11628"/>
    <cellStyle name="40% - akcent 2 3 6 8 2" xfId="26539"/>
    <cellStyle name="40% - akcent 2 3 6 9" xfId="11629"/>
    <cellStyle name="40% - akcent 2 3 6 9 2" xfId="26540"/>
    <cellStyle name="40% - akcent 2 3 7" xfId="11630"/>
    <cellStyle name="40% - akcent 2 3 7 2" xfId="11631"/>
    <cellStyle name="40% - akcent 2 3 7 2 2" xfId="11632"/>
    <cellStyle name="40% - akcent 2 3 7 2 2 2" xfId="11633"/>
    <cellStyle name="40% - akcent 2 3 7 2 2 2 2" xfId="11634"/>
    <cellStyle name="40% - akcent 2 3 7 2 2 2 2 2" xfId="26545"/>
    <cellStyle name="40% - akcent 2 3 7 2 2 2 3" xfId="11635"/>
    <cellStyle name="40% - akcent 2 3 7 2 2 2 3 2" xfId="26546"/>
    <cellStyle name="40% - akcent 2 3 7 2 2 2 4" xfId="26544"/>
    <cellStyle name="40% - akcent 2 3 7 2 2 3" xfId="11636"/>
    <cellStyle name="40% - akcent 2 3 7 2 2 3 2" xfId="26547"/>
    <cellStyle name="40% - akcent 2 3 7 2 2 4" xfId="11637"/>
    <cellStyle name="40% - akcent 2 3 7 2 2 4 2" xfId="26548"/>
    <cellStyle name="40% - akcent 2 3 7 2 2 5" xfId="26543"/>
    <cellStyle name="40% - akcent 2 3 7 2 3" xfId="11638"/>
    <cellStyle name="40% - akcent 2 3 7 2 3 2" xfId="11639"/>
    <cellStyle name="40% - akcent 2 3 7 2 3 2 2" xfId="11640"/>
    <cellStyle name="40% - akcent 2 3 7 2 3 2 2 2" xfId="26551"/>
    <cellStyle name="40% - akcent 2 3 7 2 3 2 3" xfId="11641"/>
    <cellStyle name="40% - akcent 2 3 7 2 3 2 3 2" xfId="26552"/>
    <cellStyle name="40% - akcent 2 3 7 2 3 2 4" xfId="26550"/>
    <cellStyle name="40% - akcent 2 3 7 2 3 3" xfId="11642"/>
    <cellStyle name="40% - akcent 2 3 7 2 3 3 2" xfId="26553"/>
    <cellStyle name="40% - akcent 2 3 7 2 3 4" xfId="11643"/>
    <cellStyle name="40% - akcent 2 3 7 2 3 4 2" xfId="26554"/>
    <cellStyle name="40% - akcent 2 3 7 2 3 5" xfId="26549"/>
    <cellStyle name="40% - akcent 2 3 7 2 4" xfId="11644"/>
    <cellStyle name="40% - akcent 2 3 7 2 4 2" xfId="11645"/>
    <cellStyle name="40% - akcent 2 3 7 2 4 2 2" xfId="11646"/>
    <cellStyle name="40% - akcent 2 3 7 2 4 2 2 2" xfId="26557"/>
    <cellStyle name="40% - akcent 2 3 7 2 4 2 3" xfId="11647"/>
    <cellStyle name="40% - akcent 2 3 7 2 4 2 3 2" xfId="26558"/>
    <cellStyle name="40% - akcent 2 3 7 2 4 2 4" xfId="26556"/>
    <cellStyle name="40% - akcent 2 3 7 2 4 3" xfId="11648"/>
    <cellStyle name="40% - akcent 2 3 7 2 4 3 2" xfId="26559"/>
    <cellStyle name="40% - akcent 2 3 7 2 4 4" xfId="11649"/>
    <cellStyle name="40% - akcent 2 3 7 2 4 4 2" xfId="26560"/>
    <cellStyle name="40% - akcent 2 3 7 2 4 5" xfId="26555"/>
    <cellStyle name="40% - akcent 2 3 7 2 5" xfId="11650"/>
    <cellStyle name="40% - akcent 2 3 7 2 5 2" xfId="11651"/>
    <cellStyle name="40% - akcent 2 3 7 2 5 2 2" xfId="26562"/>
    <cellStyle name="40% - akcent 2 3 7 2 5 3" xfId="11652"/>
    <cellStyle name="40% - akcent 2 3 7 2 5 3 2" xfId="26563"/>
    <cellStyle name="40% - akcent 2 3 7 2 5 4" xfId="26561"/>
    <cellStyle name="40% - akcent 2 3 7 2 6" xfId="11653"/>
    <cellStyle name="40% - akcent 2 3 7 2 6 2" xfId="26564"/>
    <cellStyle name="40% - akcent 2 3 7 2 7" xfId="11654"/>
    <cellStyle name="40% - akcent 2 3 7 2 7 2" xfId="26565"/>
    <cellStyle name="40% - akcent 2 3 7 2 8" xfId="26542"/>
    <cellStyle name="40% - akcent 2 3 7 3" xfId="11655"/>
    <cellStyle name="40% - akcent 2 3 7 3 2" xfId="11656"/>
    <cellStyle name="40% - akcent 2 3 7 3 2 2" xfId="11657"/>
    <cellStyle name="40% - akcent 2 3 7 3 2 2 2" xfId="26568"/>
    <cellStyle name="40% - akcent 2 3 7 3 2 3" xfId="11658"/>
    <cellStyle name="40% - akcent 2 3 7 3 2 3 2" xfId="26569"/>
    <cellStyle name="40% - akcent 2 3 7 3 2 4" xfId="26567"/>
    <cellStyle name="40% - akcent 2 3 7 3 3" xfId="11659"/>
    <cellStyle name="40% - akcent 2 3 7 3 3 2" xfId="26570"/>
    <cellStyle name="40% - akcent 2 3 7 3 4" xfId="11660"/>
    <cellStyle name="40% - akcent 2 3 7 3 4 2" xfId="26571"/>
    <cellStyle name="40% - akcent 2 3 7 3 5" xfId="26566"/>
    <cellStyle name="40% - akcent 2 3 7 4" xfId="11661"/>
    <cellStyle name="40% - akcent 2 3 7 4 2" xfId="11662"/>
    <cellStyle name="40% - akcent 2 3 7 4 2 2" xfId="11663"/>
    <cellStyle name="40% - akcent 2 3 7 4 2 2 2" xfId="26574"/>
    <cellStyle name="40% - akcent 2 3 7 4 2 3" xfId="11664"/>
    <cellStyle name="40% - akcent 2 3 7 4 2 3 2" xfId="26575"/>
    <cellStyle name="40% - akcent 2 3 7 4 2 4" xfId="26573"/>
    <cellStyle name="40% - akcent 2 3 7 4 3" xfId="11665"/>
    <cellStyle name="40% - akcent 2 3 7 4 3 2" xfId="26576"/>
    <cellStyle name="40% - akcent 2 3 7 4 4" xfId="11666"/>
    <cellStyle name="40% - akcent 2 3 7 4 4 2" xfId="26577"/>
    <cellStyle name="40% - akcent 2 3 7 4 5" xfId="26572"/>
    <cellStyle name="40% - akcent 2 3 7 5" xfId="11667"/>
    <cellStyle name="40% - akcent 2 3 7 5 2" xfId="11668"/>
    <cellStyle name="40% - akcent 2 3 7 5 2 2" xfId="11669"/>
    <cellStyle name="40% - akcent 2 3 7 5 2 2 2" xfId="26580"/>
    <cellStyle name="40% - akcent 2 3 7 5 2 3" xfId="11670"/>
    <cellStyle name="40% - akcent 2 3 7 5 2 3 2" xfId="26581"/>
    <cellStyle name="40% - akcent 2 3 7 5 2 4" xfId="26579"/>
    <cellStyle name="40% - akcent 2 3 7 5 3" xfId="11671"/>
    <cellStyle name="40% - akcent 2 3 7 5 3 2" xfId="26582"/>
    <cellStyle name="40% - akcent 2 3 7 5 4" xfId="11672"/>
    <cellStyle name="40% - akcent 2 3 7 5 4 2" xfId="26583"/>
    <cellStyle name="40% - akcent 2 3 7 5 5" xfId="26578"/>
    <cellStyle name="40% - akcent 2 3 7 6" xfId="11673"/>
    <cellStyle name="40% - akcent 2 3 7 6 2" xfId="11674"/>
    <cellStyle name="40% - akcent 2 3 7 6 2 2" xfId="26585"/>
    <cellStyle name="40% - akcent 2 3 7 6 3" xfId="11675"/>
    <cellStyle name="40% - akcent 2 3 7 6 3 2" xfId="26586"/>
    <cellStyle name="40% - akcent 2 3 7 6 4" xfId="26584"/>
    <cellStyle name="40% - akcent 2 3 7 7" xfId="11676"/>
    <cellStyle name="40% - akcent 2 3 7 7 2" xfId="26587"/>
    <cellStyle name="40% - akcent 2 3 7 8" xfId="11677"/>
    <cellStyle name="40% - akcent 2 3 7 8 2" xfId="26588"/>
    <cellStyle name="40% - akcent 2 3 7 9" xfId="26541"/>
    <cellStyle name="40% - akcent 2 3 8" xfId="11678"/>
    <cellStyle name="40% - akcent 2 3 8 2" xfId="11679"/>
    <cellStyle name="40% - akcent 2 3 8 2 2" xfId="11680"/>
    <cellStyle name="40% - akcent 2 3 8 2 2 2" xfId="11681"/>
    <cellStyle name="40% - akcent 2 3 8 2 2 2 2" xfId="11682"/>
    <cellStyle name="40% - akcent 2 3 8 2 2 2 2 2" xfId="26593"/>
    <cellStyle name="40% - akcent 2 3 8 2 2 2 3" xfId="11683"/>
    <cellStyle name="40% - akcent 2 3 8 2 2 2 3 2" xfId="26594"/>
    <cellStyle name="40% - akcent 2 3 8 2 2 2 4" xfId="26592"/>
    <cellStyle name="40% - akcent 2 3 8 2 2 3" xfId="11684"/>
    <cellStyle name="40% - akcent 2 3 8 2 2 3 2" xfId="26595"/>
    <cellStyle name="40% - akcent 2 3 8 2 2 4" xfId="11685"/>
    <cellStyle name="40% - akcent 2 3 8 2 2 4 2" xfId="26596"/>
    <cellStyle name="40% - akcent 2 3 8 2 2 5" xfId="26591"/>
    <cellStyle name="40% - akcent 2 3 8 2 3" xfId="11686"/>
    <cellStyle name="40% - akcent 2 3 8 2 3 2" xfId="11687"/>
    <cellStyle name="40% - akcent 2 3 8 2 3 2 2" xfId="11688"/>
    <cellStyle name="40% - akcent 2 3 8 2 3 2 2 2" xfId="26599"/>
    <cellStyle name="40% - akcent 2 3 8 2 3 2 3" xfId="11689"/>
    <cellStyle name="40% - akcent 2 3 8 2 3 2 3 2" xfId="26600"/>
    <cellStyle name="40% - akcent 2 3 8 2 3 2 4" xfId="26598"/>
    <cellStyle name="40% - akcent 2 3 8 2 3 3" xfId="11690"/>
    <cellStyle name="40% - akcent 2 3 8 2 3 3 2" xfId="26601"/>
    <cellStyle name="40% - akcent 2 3 8 2 3 4" xfId="11691"/>
    <cellStyle name="40% - akcent 2 3 8 2 3 4 2" xfId="26602"/>
    <cellStyle name="40% - akcent 2 3 8 2 3 5" xfId="26597"/>
    <cellStyle name="40% - akcent 2 3 8 2 4" xfId="11692"/>
    <cellStyle name="40% - akcent 2 3 8 2 4 2" xfId="11693"/>
    <cellStyle name="40% - akcent 2 3 8 2 4 2 2" xfId="11694"/>
    <cellStyle name="40% - akcent 2 3 8 2 4 2 2 2" xfId="26605"/>
    <cellStyle name="40% - akcent 2 3 8 2 4 2 3" xfId="11695"/>
    <cellStyle name="40% - akcent 2 3 8 2 4 2 3 2" xfId="26606"/>
    <cellStyle name="40% - akcent 2 3 8 2 4 2 4" xfId="26604"/>
    <cellStyle name="40% - akcent 2 3 8 2 4 3" xfId="11696"/>
    <cellStyle name="40% - akcent 2 3 8 2 4 3 2" xfId="26607"/>
    <cellStyle name="40% - akcent 2 3 8 2 4 4" xfId="11697"/>
    <cellStyle name="40% - akcent 2 3 8 2 4 4 2" xfId="26608"/>
    <cellStyle name="40% - akcent 2 3 8 2 4 5" xfId="26603"/>
    <cellStyle name="40% - akcent 2 3 8 2 5" xfId="11698"/>
    <cellStyle name="40% - akcent 2 3 8 2 5 2" xfId="11699"/>
    <cellStyle name="40% - akcent 2 3 8 2 5 2 2" xfId="26610"/>
    <cellStyle name="40% - akcent 2 3 8 2 5 3" xfId="11700"/>
    <cellStyle name="40% - akcent 2 3 8 2 5 3 2" xfId="26611"/>
    <cellStyle name="40% - akcent 2 3 8 2 5 4" xfId="26609"/>
    <cellStyle name="40% - akcent 2 3 8 2 6" xfId="11701"/>
    <cellStyle name="40% - akcent 2 3 8 2 6 2" xfId="26612"/>
    <cellStyle name="40% - akcent 2 3 8 2 7" xfId="11702"/>
    <cellStyle name="40% - akcent 2 3 8 2 7 2" xfId="26613"/>
    <cellStyle name="40% - akcent 2 3 8 2 8" xfId="26590"/>
    <cellStyle name="40% - akcent 2 3 8 3" xfId="11703"/>
    <cellStyle name="40% - akcent 2 3 8 3 2" xfId="11704"/>
    <cellStyle name="40% - akcent 2 3 8 3 2 2" xfId="11705"/>
    <cellStyle name="40% - akcent 2 3 8 3 2 2 2" xfId="26616"/>
    <cellStyle name="40% - akcent 2 3 8 3 2 3" xfId="11706"/>
    <cellStyle name="40% - akcent 2 3 8 3 2 3 2" xfId="26617"/>
    <cellStyle name="40% - akcent 2 3 8 3 2 4" xfId="26615"/>
    <cellStyle name="40% - akcent 2 3 8 3 3" xfId="11707"/>
    <cellStyle name="40% - akcent 2 3 8 3 3 2" xfId="26618"/>
    <cellStyle name="40% - akcent 2 3 8 3 4" xfId="11708"/>
    <cellStyle name="40% - akcent 2 3 8 3 4 2" xfId="26619"/>
    <cellStyle name="40% - akcent 2 3 8 3 5" xfId="26614"/>
    <cellStyle name="40% - akcent 2 3 8 4" xfId="11709"/>
    <cellStyle name="40% - akcent 2 3 8 4 2" xfId="11710"/>
    <cellStyle name="40% - akcent 2 3 8 4 2 2" xfId="11711"/>
    <cellStyle name="40% - akcent 2 3 8 4 2 2 2" xfId="26622"/>
    <cellStyle name="40% - akcent 2 3 8 4 2 3" xfId="11712"/>
    <cellStyle name="40% - akcent 2 3 8 4 2 3 2" xfId="26623"/>
    <cellStyle name="40% - akcent 2 3 8 4 2 4" xfId="26621"/>
    <cellStyle name="40% - akcent 2 3 8 4 3" xfId="11713"/>
    <cellStyle name="40% - akcent 2 3 8 4 3 2" xfId="26624"/>
    <cellStyle name="40% - akcent 2 3 8 4 4" xfId="11714"/>
    <cellStyle name="40% - akcent 2 3 8 4 4 2" xfId="26625"/>
    <cellStyle name="40% - akcent 2 3 8 4 5" xfId="26620"/>
    <cellStyle name="40% - akcent 2 3 8 5" xfId="11715"/>
    <cellStyle name="40% - akcent 2 3 8 5 2" xfId="11716"/>
    <cellStyle name="40% - akcent 2 3 8 5 2 2" xfId="11717"/>
    <cellStyle name="40% - akcent 2 3 8 5 2 2 2" xfId="26628"/>
    <cellStyle name="40% - akcent 2 3 8 5 2 3" xfId="11718"/>
    <cellStyle name="40% - akcent 2 3 8 5 2 3 2" xfId="26629"/>
    <cellStyle name="40% - akcent 2 3 8 5 2 4" xfId="26627"/>
    <cellStyle name="40% - akcent 2 3 8 5 3" xfId="11719"/>
    <cellStyle name="40% - akcent 2 3 8 5 3 2" xfId="26630"/>
    <cellStyle name="40% - akcent 2 3 8 5 4" xfId="11720"/>
    <cellStyle name="40% - akcent 2 3 8 5 4 2" xfId="26631"/>
    <cellStyle name="40% - akcent 2 3 8 5 5" xfId="26626"/>
    <cellStyle name="40% - akcent 2 3 8 6" xfId="11721"/>
    <cellStyle name="40% - akcent 2 3 8 6 2" xfId="11722"/>
    <cellStyle name="40% - akcent 2 3 8 6 2 2" xfId="26633"/>
    <cellStyle name="40% - akcent 2 3 8 6 3" xfId="11723"/>
    <cellStyle name="40% - akcent 2 3 8 6 3 2" xfId="26634"/>
    <cellStyle name="40% - akcent 2 3 8 6 4" xfId="26632"/>
    <cellStyle name="40% - akcent 2 3 8 7" xfId="11724"/>
    <cellStyle name="40% - akcent 2 3 8 7 2" xfId="26635"/>
    <cellStyle name="40% - akcent 2 3 8 8" xfId="11725"/>
    <cellStyle name="40% - akcent 2 3 8 8 2" xfId="26636"/>
    <cellStyle name="40% - akcent 2 3 8 9" xfId="26589"/>
    <cellStyle name="40% - akcent 2 3 9" xfId="11726"/>
    <cellStyle name="40% - akcent 2 3 9 2" xfId="11727"/>
    <cellStyle name="40% - akcent 2 3 9 2 2" xfId="11728"/>
    <cellStyle name="40% - akcent 2 3 9 2 2 2" xfId="11729"/>
    <cellStyle name="40% - akcent 2 3 9 2 2 2 2" xfId="26640"/>
    <cellStyle name="40% - akcent 2 3 9 2 2 3" xfId="11730"/>
    <cellStyle name="40% - akcent 2 3 9 2 2 3 2" xfId="26641"/>
    <cellStyle name="40% - akcent 2 3 9 2 2 4" xfId="26639"/>
    <cellStyle name="40% - akcent 2 3 9 2 3" xfId="11731"/>
    <cellStyle name="40% - akcent 2 3 9 2 3 2" xfId="26642"/>
    <cellStyle name="40% - akcent 2 3 9 2 4" xfId="11732"/>
    <cellStyle name="40% - akcent 2 3 9 2 4 2" xfId="26643"/>
    <cellStyle name="40% - akcent 2 3 9 2 5" xfId="26638"/>
    <cellStyle name="40% - akcent 2 3 9 3" xfId="11733"/>
    <cellStyle name="40% - akcent 2 3 9 3 2" xfId="11734"/>
    <cellStyle name="40% - akcent 2 3 9 3 2 2" xfId="11735"/>
    <cellStyle name="40% - akcent 2 3 9 3 2 2 2" xfId="26646"/>
    <cellStyle name="40% - akcent 2 3 9 3 2 3" xfId="11736"/>
    <cellStyle name="40% - akcent 2 3 9 3 2 3 2" xfId="26647"/>
    <cellStyle name="40% - akcent 2 3 9 3 2 4" xfId="26645"/>
    <cellStyle name="40% - akcent 2 3 9 3 3" xfId="11737"/>
    <cellStyle name="40% - akcent 2 3 9 3 3 2" xfId="26648"/>
    <cellStyle name="40% - akcent 2 3 9 3 4" xfId="11738"/>
    <cellStyle name="40% - akcent 2 3 9 3 4 2" xfId="26649"/>
    <cellStyle name="40% - akcent 2 3 9 3 5" xfId="26644"/>
    <cellStyle name="40% - akcent 2 3 9 4" xfId="11739"/>
    <cellStyle name="40% - akcent 2 3 9 4 2" xfId="11740"/>
    <cellStyle name="40% - akcent 2 3 9 4 2 2" xfId="11741"/>
    <cellStyle name="40% - akcent 2 3 9 4 2 2 2" xfId="26652"/>
    <cellStyle name="40% - akcent 2 3 9 4 2 3" xfId="11742"/>
    <cellStyle name="40% - akcent 2 3 9 4 2 3 2" xfId="26653"/>
    <cellStyle name="40% - akcent 2 3 9 4 2 4" xfId="26651"/>
    <cellStyle name="40% - akcent 2 3 9 4 3" xfId="11743"/>
    <cellStyle name="40% - akcent 2 3 9 4 3 2" xfId="26654"/>
    <cellStyle name="40% - akcent 2 3 9 4 4" xfId="11744"/>
    <cellStyle name="40% - akcent 2 3 9 4 4 2" xfId="26655"/>
    <cellStyle name="40% - akcent 2 3 9 4 5" xfId="26650"/>
    <cellStyle name="40% - akcent 2 3 9 5" xfId="11745"/>
    <cellStyle name="40% - akcent 2 3 9 5 2" xfId="11746"/>
    <cellStyle name="40% - akcent 2 3 9 5 2 2" xfId="26657"/>
    <cellStyle name="40% - akcent 2 3 9 5 3" xfId="11747"/>
    <cellStyle name="40% - akcent 2 3 9 5 3 2" xfId="26658"/>
    <cellStyle name="40% - akcent 2 3 9 5 4" xfId="26656"/>
    <cellStyle name="40% - akcent 2 3 9 6" xfId="11748"/>
    <cellStyle name="40% - akcent 2 3 9 6 2" xfId="26659"/>
    <cellStyle name="40% - akcent 2 3 9 7" xfId="11749"/>
    <cellStyle name="40% - akcent 2 3 9 7 2" xfId="26660"/>
    <cellStyle name="40% - akcent 2 3 9 8" xfId="26637"/>
    <cellStyle name="40% - akcent 2 4" xfId="11750"/>
    <cellStyle name="40% - akcent 2 4 2" xfId="26661"/>
    <cellStyle name="40% - akcent 2 5" xfId="11751"/>
    <cellStyle name="40% - akcent 2 5 2" xfId="26662"/>
    <cellStyle name="40% - akcent 2 6" xfId="11752"/>
    <cellStyle name="40% - akcent 2 6 2" xfId="26663"/>
    <cellStyle name="40% - akcent 3 2" xfId="11753"/>
    <cellStyle name="40% - akcent 3 2 2" xfId="11754"/>
    <cellStyle name="40% - akcent 3 2 2 2" xfId="26665"/>
    <cellStyle name="40% - akcent 3 2 3" xfId="11755"/>
    <cellStyle name="40% - akcent 3 2 3 2" xfId="26666"/>
    <cellStyle name="40% - akcent 3 2 4" xfId="11756"/>
    <cellStyle name="40% - akcent 3 2 4 2" xfId="26667"/>
    <cellStyle name="40% - akcent 3 2 5" xfId="22044"/>
    <cellStyle name="40% - akcent 3 2 6" xfId="26664"/>
    <cellStyle name="40% - akcent 3 3" xfId="11757"/>
    <cellStyle name="40% - akcent 3 3 10" xfId="11758"/>
    <cellStyle name="40% - akcent 3 3 10 2" xfId="11759"/>
    <cellStyle name="40% - akcent 3 3 10 2 2" xfId="11760"/>
    <cellStyle name="40% - akcent 3 3 10 2 2 2" xfId="11761"/>
    <cellStyle name="40% - akcent 3 3 10 2 2 2 2" xfId="26672"/>
    <cellStyle name="40% - akcent 3 3 10 2 2 3" xfId="11762"/>
    <cellStyle name="40% - akcent 3 3 10 2 2 3 2" xfId="26673"/>
    <cellStyle name="40% - akcent 3 3 10 2 2 4" xfId="26671"/>
    <cellStyle name="40% - akcent 3 3 10 2 3" xfId="11763"/>
    <cellStyle name="40% - akcent 3 3 10 2 3 2" xfId="26674"/>
    <cellStyle name="40% - akcent 3 3 10 2 4" xfId="11764"/>
    <cellStyle name="40% - akcent 3 3 10 2 4 2" xfId="26675"/>
    <cellStyle name="40% - akcent 3 3 10 2 5" xfId="26670"/>
    <cellStyle name="40% - akcent 3 3 10 3" xfId="11765"/>
    <cellStyle name="40% - akcent 3 3 10 3 2" xfId="11766"/>
    <cellStyle name="40% - akcent 3 3 10 3 2 2" xfId="26677"/>
    <cellStyle name="40% - akcent 3 3 10 3 3" xfId="11767"/>
    <cellStyle name="40% - akcent 3 3 10 3 3 2" xfId="26678"/>
    <cellStyle name="40% - akcent 3 3 10 3 4" xfId="26676"/>
    <cellStyle name="40% - akcent 3 3 10 4" xfId="11768"/>
    <cellStyle name="40% - akcent 3 3 10 4 2" xfId="26679"/>
    <cellStyle name="40% - akcent 3 3 10 5" xfId="11769"/>
    <cellStyle name="40% - akcent 3 3 10 5 2" xfId="26680"/>
    <cellStyle name="40% - akcent 3 3 10 6" xfId="26669"/>
    <cellStyle name="40% - akcent 3 3 11" xfId="11770"/>
    <cellStyle name="40% - akcent 3 3 11 2" xfId="11771"/>
    <cellStyle name="40% - akcent 3 3 11 2 2" xfId="11772"/>
    <cellStyle name="40% - akcent 3 3 11 2 2 2" xfId="26683"/>
    <cellStyle name="40% - akcent 3 3 11 2 3" xfId="11773"/>
    <cellStyle name="40% - akcent 3 3 11 2 3 2" xfId="26684"/>
    <cellStyle name="40% - akcent 3 3 11 2 4" xfId="26682"/>
    <cellStyle name="40% - akcent 3 3 11 3" xfId="11774"/>
    <cellStyle name="40% - akcent 3 3 11 3 2" xfId="26685"/>
    <cellStyle name="40% - akcent 3 3 11 4" xfId="11775"/>
    <cellStyle name="40% - akcent 3 3 11 4 2" xfId="26686"/>
    <cellStyle name="40% - akcent 3 3 11 5" xfId="26681"/>
    <cellStyle name="40% - akcent 3 3 12" xfId="11776"/>
    <cellStyle name="40% - akcent 3 3 12 2" xfId="11777"/>
    <cellStyle name="40% - akcent 3 3 12 2 2" xfId="11778"/>
    <cellStyle name="40% - akcent 3 3 12 2 2 2" xfId="26689"/>
    <cellStyle name="40% - akcent 3 3 12 2 3" xfId="11779"/>
    <cellStyle name="40% - akcent 3 3 12 2 3 2" xfId="26690"/>
    <cellStyle name="40% - akcent 3 3 12 2 4" xfId="26688"/>
    <cellStyle name="40% - akcent 3 3 12 3" xfId="11780"/>
    <cellStyle name="40% - akcent 3 3 12 3 2" xfId="26691"/>
    <cellStyle name="40% - akcent 3 3 12 4" xfId="11781"/>
    <cellStyle name="40% - akcent 3 3 12 4 2" xfId="26692"/>
    <cellStyle name="40% - akcent 3 3 12 5" xfId="26687"/>
    <cellStyle name="40% - akcent 3 3 13" xfId="11782"/>
    <cellStyle name="40% - akcent 3 3 13 2" xfId="11783"/>
    <cellStyle name="40% - akcent 3 3 13 2 2" xfId="11784"/>
    <cellStyle name="40% - akcent 3 3 13 2 2 2" xfId="26695"/>
    <cellStyle name="40% - akcent 3 3 13 2 3" xfId="11785"/>
    <cellStyle name="40% - akcent 3 3 13 2 3 2" xfId="26696"/>
    <cellStyle name="40% - akcent 3 3 13 2 4" xfId="26694"/>
    <cellStyle name="40% - akcent 3 3 13 3" xfId="11786"/>
    <cellStyle name="40% - akcent 3 3 13 3 2" xfId="26697"/>
    <cellStyle name="40% - akcent 3 3 13 4" xfId="11787"/>
    <cellStyle name="40% - akcent 3 3 13 4 2" xfId="26698"/>
    <cellStyle name="40% - akcent 3 3 13 5" xfId="26693"/>
    <cellStyle name="40% - akcent 3 3 14" xfId="11788"/>
    <cellStyle name="40% - akcent 3 3 14 2" xfId="11789"/>
    <cellStyle name="40% - akcent 3 3 14 2 2" xfId="26700"/>
    <cellStyle name="40% - akcent 3 3 14 3" xfId="11790"/>
    <cellStyle name="40% - akcent 3 3 14 3 2" xfId="26701"/>
    <cellStyle name="40% - akcent 3 3 14 4" xfId="26699"/>
    <cellStyle name="40% - akcent 3 3 15" xfId="11791"/>
    <cellStyle name="40% - akcent 3 3 15 2" xfId="11792"/>
    <cellStyle name="40% - akcent 3 3 15 2 2" xfId="26703"/>
    <cellStyle name="40% - akcent 3 3 15 3" xfId="11793"/>
    <cellStyle name="40% - akcent 3 3 15 3 2" xfId="26704"/>
    <cellStyle name="40% - akcent 3 3 15 4" xfId="26702"/>
    <cellStyle name="40% - akcent 3 3 16" xfId="11794"/>
    <cellStyle name="40% - akcent 3 3 16 2" xfId="26705"/>
    <cellStyle name="40% - akcent 3 3 17" xfId="11795"/>
    <cellStyle name="40% - akcent 3 3 17 2" xfId="26706"/>
    <cellStyle name="40% - akcent 3 3 18" xfId="11796"/>
    <cellStyle name="40% - akcent 3 3 18 2" xfId="26707"/>
    <cellStyle name="40% - akcent 3 3 19" xfId="22045"/>
    <cellStyle name="40% - akcent 3 3 2" xfId="11797"/>
    <cellStyle name="40% - akcent 3 3 2 10" xfId="11798"/>
    <cellStyle name="40% - akcent 3 3 2 10 2" xfId="11799"/>
    <cellStyle name="40% - akcent 3 3 2 10 2 2" xfId="11800"/>
    <cellStyle name="40% - akcent 3 3 2 10 2 2 2" xfId="26711"/>
    <cellStyle name="40% - akcent 3 3 2 10 2 3" xfId="11801"/>
    <cellStyle name="40% - akcent 3 3 2 10 2 3 2" xfId="26712"/>
    <cellStyle name="40% - akcent 3 3 2 10 2 4" xfId="26710"/>
    <cellStyle name="40% - akcent 3 3 2 10 3" xfId="11802"/>
    <cellStyle name="40% - akcent 3 3 2 10 3 2" xfId="26713"/>
    <cellStyle name="40% - akcent 3 3 2 10 4" xfId="11803"/>
    <cellStyle name="40% - akcent 3 3 2 10 4 2" xfId="26714"/>
    <cellStyle name="40% - akcent 3 3 2 10 5" xfId="26709"/>
    <cellStyle name="40% - akcent 3 3 2 11" xfId="11804"/>
    <cellStyle name="40% - akcent 3 3 2 11 2" xfId="11805"/>
    <cellStyle name="40% - akcent 3 3 2 11 2 2" xfId="26716"/>
    <cellStyle name="40% - akcent 3 3 2 11 3" xfId="11806"/>
    <cellStyle name="40% - akcent 3 3 2 11 3 2" xfId="26717"/>
    <cellStyle name="40% - akcent 3 3 2 11 4" xfId="26715"/>
    <cellStyle name="40% - akcent 3 3 2 12" xfId="11807"/>
    <cellStyle name="40% - akcent 3 3 2 12 2" xfId="11808"/>
    <cellStyle name="40% - akcent 3 3 2 12 2 2" xfId="26719"/>
    <cellStyle name="40% - akcent 3 3 2 12 3" xfId="11809"/>
    <cellStyle name="40% - akcent 3 3 2 12 3 2" xfId="26720"/>
    <cellStyle name="40% - akcent 3 3 2 12 4" xfId="26718"/>
    <cellStyle name="40% - akcent 3 3 2 13" xfId="11810"/>
    <cellStyle name="40% - akcent 3 3 2 13 2" xfId="26721"/>
    <cellStyle name="40% - akcent 3 3 2 14" xfId="11811"/>
    <cellStyle name="40% - akcent 3 3 2 14 2" xfId="26722"/>
    <cellStyle name="40% - akcent 3 3 2 15" xfId="11812"/>
    <cellStyle name="40% - akcent 3 3 2 15 2" xfId="26723"/>
    <cellStyle name="40% - akcent 3 3 2 16" xfId="26708"/>
    <cellStyle name="40% - akcent 3 3 2 2" xfId="11813"/>
    <cellStyle name="40% - akcent 3 3 2 2 10" xfId="11814"/>
    <cellStyle name="40% - akcent 3 3 2 2 10 2" xfId="26725"/>
    <cellStyle name="40% - akcent 3 3 2 2 11" xfId="11815"/>
    <cellStyle name="40% - akcent 3 3 2 2 11 2" xfId="26726"/>
    <cellStyle name="40% - akcent 3 3 2 2 12" xfId="26724"/>
    <cellStyle name="40% - akcent 3 3 2 2 2" xfId="11816"/>
    <cellStyle name="40% - akcent 3 3 2 2 2 10" xfId="26727"/>
    <cellStyle name="40% - akcent 3 3 2 2 2 2" xfId="11817"/>
    <cellStyle name="40% - akcent 3 3 2 2 2 2 2" xfId="11818"/>
    <cellStyle name="40% - akcent 3 3 2 2 2 2 2 2" xfId="11819"/>
    <cellStyle name="40% - akcent 3 3 2 2 2 2 2 2 2" xfId="11820"/>
    <cellStyle name="40% - akcent 3 3 2 2 2 2 2 2 2 2" xfId="26731"/>
    <cellStyle name="40% - akcent 3 3 2 2 2 2 2 2 3" xfId="11821"/>
    <cellStyle name="40% - akcent 3 3 2 2 2 2 2 2 3 2" xfId="26732"/>
    <cellStyle name="40% - akcent 3 3 2 2 2 2 2 2 4" xfId="26730"/>
    <cellStyle name="40% - akcent 3 3 2 2 2 2 2 3" xfId="11822"/>
    <cellStyle name="40% - akcent 3 3 2 2 2 2 2 3 2" xfId="26733"/>
    <cellStyle name="40% - akcent 3 3 2 2 2 2 2 4" xfId="11823"/>
    <cellStyle name="40% - akcent 3 3 2 2 2 2 2 4 2" xfId="26734"/>
    <cellStyle name="40% - akcent 3 3 2 2 2 2 2 5" xfId="26729"/>
    <cellStyle name="40% - akcent 3 3 2 2 2 2 3" xfId="11824"/>
    <cellStyle name="40% - akcent 3 3 2 2 2 2 3 2" xfId="11825"/>
    <cellStyle name="40% - akcent 3 3 2 2 2 2 3 2 2" xfId="11826"/>
    <cellStyle name="40% - akcent 3 3 2 2 2 2 3 2 2 2" xfId="26737"/>
    <cellStyle name="40% - akcent 3 3 2 2 2 2 3 2 3" xfId="11827"/>
    <cellStyle name="40% - akcent 3 3 2 2 2 2 3 2 3 2" xfId="26738"/>
    <cellStyle name="40% - akcent 3 3 2 2 2 2 3 2 4" xfId="26736"/>
    <cellStyle name="40% - akcent 3 3 2 2 2 2 3 3" xfId="11828"/>
    <cellStyle name="40% - akcent 3 3 2 2 2 2 3 3 2" xfId="26739"/>
    <cellStyle name="40% - akcent 3 3 2 2 2 2 3 4" xfId="11829"/>
    <cellStyle name="40% - akcent 3 3 2 2 2 2 3 4 2" xfId="26740"/>
    <cellStyle name="40% - akcent 3 3 2 2 2 2 3 5" xfId="26735"/>
    <cellStyle name="40% - akcent 3 3 2 2 2 2 4" xfId="11830"/>
    <cellStyle name="40% - akcent 3 3 2 2 2 2 4 2" xfId="11831"/>
    <cellStyle name="40% - akcent 3 3 2 2 2 2 4 2 2" xfId="11832"/>
    <cellStyle name="40% - akcent 3 3 2 2 2 2 4 2 2 2" xfId="26743"/>
    <cellStyle name="40% - akcent 3 3 2 2 2 2 4 2 3" xfId="11833"/>
    <cellStyle name="40% - akcent 3 3 2 2 2 2 4 2 3 2" xfId="26744"/>
    <cellStyle name="40% - akcent 3 3 2 2 2 2 4 2 4" xfId="26742"/>
    <cellStyle name="40% - akcent 3 3 2 2 2 2 4 3" xfId="11834"/>
    <cellStyle name="40% - akcent 3 3 2 2 2 2 4 3 2" xfId="26745"/>
    <cellStyle name="40% - akcent 3 3 2 2 2 2 4 4" xfId="11835"/>
    <cellStyle name="40% - akcent 3 3 2 2 2 2 4 4 2" xfId="26746"/>
    <cellStyle name="40% - akcent 3 3 2 2 2 2 4 5" xfId="26741"/>
    <cellStyle name="40% - akcent 3 3 2 2 2 2 5" xfId="11836"/>
    <cellStyle name="40% - akcent 3 3 2 2 2 2 5 2" xfId="11837"/>
    <cellStyle name="40% - akcent 3 3 2 2 2 2 5 2 2" xfId="26748"/>
    <cellStyle name="40% - akcent 3 3 2 2 2 2 5 3" xfId="11838"/>
    <cellStyle name="40% - akcent 3 3 2 2 2 2 5 3 2" xfId="26749"/>
    <cellStyle name="40% - akcent 3 3 2 2 2 2 5 4" xfId="26747"/>
    <cellStyle name="40% - akcent 3 3 2 2 2 2 6" xfId="11839"/>
    <cellStyle name="40% - akcent 3 3 2 2 2 2 6 2" xfId="26750"/>
    <cellStyle name="40% - akcent 3 3 2 2 2 2 7" xfId="11840"/>
    <cellStyle name="40% - akcent 3 3 2 2 2 2 7 2" xfId="26751"/>
    <cellStyle name="40% - akcent 3 3 2 2 2 2 8" xfId="26728"/>
    <cellStyle name="40% - akcent 3 3 2 2 2 3" xfId="11841"/>
    <cellStyle name="40% - akcent 3 3 2 2 2 3 2" xfId="11842"/>
    <cellStyle name="40% - akcent 3 3 2 2 2 3 2 2" xfId="11843"/>
    <cellStyle name="40% - akcent 3 3 2 2 2 3 2 2 2" xfId="11844"/>
    <cellStyle name="40% - akcent 3 3 2 2 2 3 2 2 2 2" xfId="26755"/>
    <cellStyle name="40% - akcent 3 3 2 2 2 3 2 2 3" xfId="11845"/>
    <cellStyle name="40% - akcent 3 3 2 2 2 3 2 2 3 2" xfId="26756"/>
    <cellStyle name="40% - akcent 3 3 2 2 2 3 2 2 4" xfId="26754"/>
    <cellStyle name="40% - akcent 3 3 2 2 2 3 2 3" xfId="11846"/>
    <cellStyle name="40% - akcent 3 3 2 2 2 3 2 3 2" xfId="26757"/>
    <cellStyle name="40% - akcent 3 3 2 2 2 3 2 4" xfId="11847"/>
    <cellStyle name="40% - akcent 3 3 2 2 2 3 2 4 2" xfId="26758"/>
    <cellStyle name="40% - akcent 3 3 2 2 2 3 2 5" xfId="26753"/>
    <cellStyle name="40% - akcent 3 3 2 2 2 3 3" xfId="11848"/>
    <cellStyle name="40% - akcent 3 3 2 2 2 3 3 2" xfId="11849"/>
    <cellStyle name="40% - akcent 3 3 2 2 2 3 3 2 2" xfId="11850"/>
    <cellStyle name="40% - akcent 3 3 2 2 2 3 3 2 2 2" xfId="26761"/>
    <cellStyle name="40% - akcent 3 3 2 2 2 3 3 2 3" xfId="11851"/>
    <cellStyle name="40% - akcent 3 3 2 2 2 3 3 2 3 2" xfId="26762"/>
    <cellStyle name="40% - akcent 3 3 2 2 2 3 3 2 4" xfId="26760"/>
    <cellStyle name="40% - akcent 3 3 2 2 2 3 3 3" xfId="11852"/>
    <cellStyle name="40% - akcent 3 3 2 2 2 3 3 3 2" xfId="26763"/>
    <cellStyle name="40% - akcent 3 3 2 2 2 3 3 4" xfId="11853"/>
    <cellStyle name="40% - akcent 3 3 2 2 2 3 3 4 2" xfId="26764"/>
    <cellStyle name="40% - akcent 3 3 2 2 2 3 3 5" xfId="26759"/>
    <cellStyle name="40% - akcent 3 3 2 2 2 3 4" xfId="11854"/>
    <cellStyle name="40% - akcent 3 3 2 2 2 3 4 2" xfId="11855"/>
    <cellStyle name="40% - akcent 3 3 2 2 2 3 4 2 2" xfId="11856"/>
    <cellStyle name="40% - akcent 3 3 2 2 2 3 4 2 2 2" xfId="26767"/>
    <cellStyle name="40% - akcent 3 3 2 2 2 3 4 2 3" xfId="11857"/>
    <cellStyle name="40% - akcent 3 3 2 2 2 3 4 2 3 2" xfId="26768"/>
    <cellStyle name="40% - akcent 3 3 2 2 2 3 4 2 4" xfId="26766"/>
    <cellStyle name="40% - akcent 3 3 2 2 2 3 4 3" xfId="11858"/>
    <cellStyle name="40% - akcent 3 3 2 2 2 3 4 3 2" xfId="26769"/>
    <cellStyle name="40% - akcent 3 3 2 2 2 3 4 4" xfId="11859"/>
    <cellStyle name="40% - akcent 3 3 2 2 2 3 4 4 2" xfId="26770"/>
    <cellStyle name="40% - akcent 3 3 2 2 2 3 4 5" xfId="26765"/>
    <cellStyle name="40% - akcent 3 3 2 2 2 3 5" xfId="11860"/>
    <cellStyle name="40% - akcent 3 3 2 2 2 3 5 2" xfId="11861"/>
    <cellStyle name="40% - akcent 3 3 2 2 2 3 5 2 2" xfId="26772"/>
    <cellStyle name="40% - akcent 3 3 2 2 2 3 5 3" xfId="11862"/>
    <cellStyle name="40% - akcent 3 3 2 2 2 3 5 3 2" xfId="26773"/>
    <cellStyle name="40% - akcent 3 3 2 2 2 3 5 4" xfId="26771"/>
    <cellStyle name="40% - akcent 3 3 2 2 2 3 6" xfId="11863"/>
    <cellStyle name="40% - akcent 3 3 2 2 2 3 6 2" xfId="26774"/>
    <cellStyle name="40% - akcent 3 3 2 2 2 3 7" xfId="11864"/>
    <cellStyle name="40% - akcent 3 3 2 2 2 3 7 2" xfId="26775"/>
    <cellStyle name="40% - akcent 3 3 2 2 2 3 8" xfId="26752"/>
    <cellStyle name="40% - akcent 3 3 2 2 2 4" xfId="11865"/>
    <cellStyle name="40% - akcent 3 3 2 2 2 4 2" xfId="11866"/>
    <cellStyle name="40% - akcent 3 3 2 2 2 4 2 2" xfId="11867"/>
    <cellStyle name="40% - akcent 3 3 2 2 2 4 2 2 2" xfId="26778"/>
    <cellStyle name="40% - akcent 3 3 2 2 2 4 2 3" xfId="11868"/>
    <cellStyle name="40% - akcent 3 3 2 2 2 4 2 3 2" xfId="26779"/>
    <cellStyle name="40% - akcent 3 3 2 2 2 4 2 4" xfId="26777"/>
    <cellStyle name="40% - akcent 3 3 2 2 2 4 3" xfId="11869"/>
    <cellStyle name="40% - akcent 3 3 2 2 2 4 3 2" xfId="26780"/>
    <cellStyle name="40% - akcent 3 3 2 2 2 4 4" xfId="11870"/>
    <cellStyle name="40% - akcent 3 3 2 2 2 4 4 2" xfId="26781"/>
    <cellStyle name="40% - akcent 3 3 2 2 2 4 5" xfId="26776"/>
    <cellStyle name="40% - akcent 3 3 2 2 2 5" xfId="11871"/>
    <cellStyle name="40% - akcent 3 3 2 2 2 5 2" xfId="11872"/>
    <cellStyle name="40% - akcent 3 3 2 2 2 5 2 2" xfId="11873"/>
    <cellStyle name="40% - akcent 3 3 2 2 2 5 2 2 2" xfId="26784"/>
    <cellStyle name="40% - akcent 3 3 2 2 2 5 2 3" xfId="11874"/>
    <cellStyle name="40% - akcent 3 3 2 2 2 5 2 3 2" xfId="26785"/>
    <cellStyle name="40% - akcent 3 3 2 2 2 5 2 4" xfId="26783"/>
    <cellStyle name="40% - akcent 3 3 2 2 2 5 3" xfId="11875"/>
    <cellStyle name="40% - akcent 3 3 2 2 2 5 3 2" xfId="26786"/>
    <cellStyle name="40% - akcent 3 3 2 2 2 5 4" xfId="11876"/>
    <cellStyle name="40% - akcent 3 3 2 2 2 5 4 2" xfId="26787"/>
    <cellStyle name="40% - akcent 3 3 2 2 2 5 5" xfId="26782"/>
    <cellStyle name="40% - akcent 3 3 2 2 2 6" xfId="11877"/>
    <cellStyle name="40% - akcent 3 3 2 2 2 6 2" xfId="11878"/>
    <cellStyle name="40% - akcent 3 3 2 2 2 6 2 2" xfId="11879"/>
    <cellStyle name="40% - akcent 3 3 2 2 2 6 2 2 2" xfId="26790"/>
    <cellStyle name="40% - akcent 3 3 2 2 2 6 2 3" xfId="11880"/>
    <cellStyle name="40% - akcent 3 3 2 2 2 6 2 3 2" xfId="26791"/>
    <cellStyle name="40% - akcent 3 3 2 2 2 6 2 4" xfId="26789"/>
    <cellStyle name="40% - akcent 3 3 2 2 2 6 3" xfId="11881"/>
    <cellStyle name="40% - akcent 3 3 2 2 2 6 3 2" xfId="26792"/>
    <cellStyle name="40% - akcent 3 3 2 2 2 6 4" xfId="11882"/>
    <cellStyle name="40% - akcent 3 3 2 2 2 6 4 2" xfId="26793"/>
    <cellStyle name="40% - akcent 3 3 2 2 2 6 5" xfId="26788"/>
    <cellStyle name="40% - akcent 3 3 2 2 2 7" xfId="11883"/>
    <cellStyle name="40% - akcent 3 3 2 2 2 7 2" xfId="11884"/>
    <cellStyle name="40% - akcent 3 3 2 2 2 7 2 2" xfId="26795"/>
    <cellStyle name="40% - akcent 3 3 2 2 2 7 3" xfId="11885"/>
    <cellStyle name="40% - akcent 3 3 2 2 2 7 3 2" xfId="26796"/>
    <cellStyle name="40% - akcent 3 3 2 2 2 7 4" xfId="26794"/>
    <cellStyle name="40% - akcent 3 3 2 2 2 8" xfId="11886"/>
    <cellStyle name="40% - akcent 3 3 2 2 2 8 2" xfId="26797"/>
    <cellStyle name="40% - akcent 3 3 2 2 2 9" xfId="11887"/>
    <cellStyle name="40% - akcent 3 3 2 2 2 9 2" xfId="26798"/>
    <cellStyle name="40% - akcent 3 3 2 2 3" xfId="11888"/>
    <cellStyle name="40% - akcent 3 3 2 2 3 2" xfId="11889"/>
    <cellStyle name="40% - akcent 3 3 2 2 3 2 2" xfId="11890"/>
    <cellStyle name="40% - akcent 3 3 2 2 3 2 2 2" xfId="11891"/>
    <cellStyle name="40% - akcent 3 3 2 2 3 2 2 2 2" xfId="26802"/>
    <cellStyle name="40% - akcent 3 3 2 2 3 2 2 3" xfId="11892"/>
    <cellStyle name="40% - akcent 3 3 2 2 3 2 2 3 2" xfId="26803"/>
    <cellStyle name="40% - akcent 3 3 2 2 3 2 2 4" xfId="26801"/>
    <cellStyle name="40% - akcent 3 3 2 2 3 2 3" xfId="11893"/>
    <cellStyle name="40% - akcent 3 3 2 2 3 2 3 2" xfId="26804"/>
    <cellStyle name="40% - akcent 3 3 2 2 3 2 4" xfId="11894"/>
    <cellStyle name="40% - akcent 3 3 2 2 3 2 4 2" xfId="26805"/>
    <cellStyle name="40% - akcent 3 3 2 2 3 2 5" xfId="26800"/>
    <cellStyle name="40% - akcent 3 3 2 2 3 3" xfId="11895"/>
    <cellStyle name="40% - akcent 3 3 2 2 3 3 2" xfId="11896"/>
    <cellStyle name="40% - akcent 3 3 2 2 3 3 2 2" xfId="11897"/>
    <cellStyle name="40% - akcent 3 3 2 2 3 3 2 2 2" xfId="26808"/>
    <cellStyle name="40% - akcent 3 3 2 2 3 3 2 3" xfId="11898"/>
    <cellStyle name="40% - akcent 3 3 2 2 3 3 2 3 2" xfId="26809"/>
    <cellStyle name="40% - akcent 3 3 2 2 3 3 2 4" xfId="26807"/>
    <cellStyle name="40% - akcent 3 3 2 2 3 3 3" xfId="11899"/>
    <cellStyle name="40% - akcent 3 3 2 2 3 3 3 2" xfId="26810"/>
    <cellStyle name="40% - akcent 3 3 2 2 3 3 4" xfId="11900"/>
    <cellStyle name="40% - akcent 3 3 2 2 3 3 4 2" xfId="26811"/>
    <cellStyle name="40% - akcent 3 3 2 2 3 3 5" xfId="26806"/>
    <cellStyle name="40% - akcent 3 3 2 2 3 4" xfId="11901"/>
    <cellStyle name="40% - akcent 3 3 2 2 3 4 2" xfId="11902"/>
    <cellStyle name="40% - akcent 3 3 2 2 3 4 2 2" xfId="11903"/>
    <cellStyle name="40% - akcent 3 3 2 2 3 4 2 2 2" xfId="26814"/>
    <cellStyle name="40% - akcent 3 3 2 2 3 4 2 3" xfId="11904"/>
    <cellStyle name="40% - akcent 3 3 2 2 3 4 2 3 2" xfId="26815"/>
    <cellStyle name="40% - akcent 3 3 2 2 3 4 2 4" xfId="26813"/>
    <cellStyle name="40% - akcent 3 3 2 2 3 4 3" xfId="11905"/>
    <cellStyle name="40% - akcent 3 3 2 2 3 4 3 2" xfId="26816"/>
    <cellStyle name="40% - akcent 3 3 2 2 3 4 4" xfId="11906"/>
    <cellStyle name="40% - akcent 3 3 2 2 3 4 4 2" xfId="26817"/>
    <cellStyle name="40% - akcent 3 3 2 2 3 4 5" xfId="26812"/>
    <cellStyle name="40% - akcent 3 3 2 2 3 5" xfId="11907"/>
    <cellStyle name="40% - akcent 3 3 2 2 3 5 2" xfId="11908"/>
    <cellStyle name="40% - akcent 3 3 2 2 3 5 2 2" xfId="26819"/>
    <cellStyle name="40% - akcent 3 3 2 2 3 5 3" xfId="11909"/>
    <cellStyle name="40% - akcent 3 3 2 2 3 5 3 2" xfId="26820"/>
    <cellStyle name="40% - akcent 3 3 2 2 3 5 4" xfId="26818"/>
    <cellStyle name="40% - akcent 3 3 2 2 3 6" xfId="11910"/>
    <cellStyle name="40% - akcent 3 3 2 2 3 6 2" xfId="26821"/>
    <cellStyle name="40% - akcent 3 3 2 2 3 7" xfId="11911"/>
    <cellStyle name="40% - akcent 3 3 2 2 3 7 2" xfId="26822"/>
    <cellStyle name="40% - akcent 3 3 2 2 3 8" xfId="26799"/>
    <cellStyle name="40% - akcent 3 3 2 2 4" xfId="11912"/>
    <cellStyle name="40% - akcent 3 3 2 2 4 2" xfId="11913"/>
    <cellStyle name="40% - akcent 3 3 2 2 4 2 2" xfId="11914"/>
    <cellStyle name="40% - akcent 3 3 2 2 4 2 2 2" xfId="11915"/>
    <cellStyle name="40% - akcent 3 3 2 2 4 2 2 2 2" xfId="26826"/>
    <cellStyle name="40% - akcent 3 3 2 2 4 2 2 3" xfId="11916"/>
    <cellStyle name="40% - akcent 3 3 2 2 4 2 2 3 2" xfId="26827"/>
    <cellStyle name="40% - akcent 3 3 2 2 4 2 2 4" xfId="26825"/>
    <cellStyle name="40% - akcent 3 3 2 2 4 2 3" xfId="11917"/>
    <cellStyle name="40% - akcent 3 3 2 2 4 2 3 2" xfId="26828"/>
    <cellStyle name="40% - akcent 3 3 2 2 4 2 4" xfId="11918"/>
    <cellStyle name="40% - akcent 3 3 2 2 4 2 4 2" xfId="26829"/>
    <cellStyle name="40% - akcent 3 3 2 2 4 2 5" xfId="26824"/>
    <cellStyle name="40% - akcent 3 3 2 2 4 3" xfId="11919"/>
    <cellStyle name="40% - akcent 3 3 2 2 4 3 2" xfId="11920"/>
    <cellStyle name="40% - akcent 3 3 2 2 4 3 2 2" xfId="11921"/>
    <cellStyle name="40% - akcent 3 3 2 2 4 3 2 2 2" xfId="26832"/>
    <cellStyle name="40% - akcent 3 3 2 2 4 3 2 3" xfId="11922"/>
    <cellStyle name="40% - akcent 3 3 2 2 4 3 2 3 2" xfId="26833"/>
    <cellStyle name="40% - akcent 3 3 2 2 4 3 2 4" xfId="26831"/>
    <cellStyle name="40% - akcent 3 3 2 2 4 3 3" xfId="11923"/>
    <cellStyle name="40% - akcent 3 3 2 2 4 3 3 2" xfId="26834"/>
    <cellStyle name="40% - akcent 3 3 2 2 4 3 4" xfId="11924"/>
    <cellStyle name="40% - akcent 3 3 2 2 4 3 4 2" xfId="26835"/>
    <cellStyle name="40% - akcent 3 3 2 2 4 3 5" xfId="26830"/>
    <cellStyle name="40% - akcent 3 3 2 2 4 4" xfId="11925"/>
    <cellStyle name="40% - akcent 3 3 2 2 4 4 2" xfId="11926"/>
    <cellStyle name="40% - akcent 3 3 2 2 4 4 2 2" xfId="11927"/>
    <cellStyle name="40% - akcent 3 3 2 2 4 4 2 2 2" xfId="26838"/>
    <cellStyle name="40% - akcent 3 3 2 2 4 4 2 3" xfId="11928"/>
    <cellStyle name="40% - akcent 3 3 2 2 4 4 2 3 2" xfId="26839"/>
    <cellStyle name="40% - akcent 3 3 2 2 4 4 2 4" xfId="26837"/>
    <cellStyle name="40% - akcent 3 3 2 2 4 4 3" xfId="11929"/>
    <cellStyle name="40% - akcent 3 3 2 2 4 4 3 2" xfId="26840"/>
    <cellStyle name="40% - akcent 3 3 2 2 4 4 4" xfId="11930"/>
    <cellStyle name="40% - akcent 3 3 2 2 4 4 4 2" xfId="26841"/>
    <cellStyle name="40% - akcent 3 3 2 2 4 4 5" xfId="26836"/>
    <cellStyle name="40% - akcent 3 3 2 2 4 5" xfId="11931"/>
    <cellStyle name="40% - akcent 3 3 2 2 4 5 2" xfId="11932"/>
    <cellStyle name="40% - akcent 3 3 2 2 4 5 2 2" xfId="26843"/>
    <cellStyle name="40% - akcent 3 3 2 2 4 5 3" xfId="11933"/>
    <cellStyle name="40% - akcent 3 3 2 2 4 5 3 2" xfId="26844"/>
    <cellStyle name="40% - akcent 3 3 2 2 4 5 4" xfId="26842"/>
    <cellStyle name="40% - akcent 3 3 2 2 4 6" xfId="11934"/>
    <cellStyle name="40% - akcent 3 3 2 2 4 6 2" xfId="26845"/>
    <cellStyle name="40% - akcent 3 3 2 2 4 7" xfId="11935"/>
    <cellStyle name="40% - akcent 3 3 2 2 4 7 2" xfId="26846"/>
    <cellStyle name="40% - akcent 3 3 2 2 4 8" xfId="26823"/>
    <cellStyle name="40% - akcent 3 3 2 2 5" xfId="11936"/>
    <cellStyle name="40% - akcent 3 3 2 2 5 2" xfId="11937"/>
    <cellStyle name="40% - akcent 3 3 2 2 5 2 2" xfId="11938"/>
    <cellStyle name="40% - akcent 3 3 2 2 5 2 2 2" xfId="11939"/>
    <cellStyle name="40% - akcent 3 3 2 2 5 2 2 2 2" xfId="26850"/>
    <cellStyle name="40% - akcent 3 3 2 2 5 2 2 3" xfId="11940"/>
    <cellStyle name="40% - akcent 3 3 2 2 5 2 2 3 2" xfId="26851"/>
    <cellStyle name="40% - akcent 3 3 2 2 5 2 2 4" xfId="26849"/>
    <cellStyle name="40% - akcent 3 3 2 2 5 2 3" xfId="11941"/>
    <cellStyle name="40% - akcent 3 3 2 2 5 2 3 2" xfId="26852"/>
    <cellStyle name="40% - akcent 3 3 2 2 5 2 4" xfId="11942"/>
    <cellStyle name="40% - akcent 3 3 2 2 5 2 4 2" xfId="26853"/>
    <cellStyle name="40% - akcent 3 3 2 2 5 2 5" xfId="26848"/>
    <cellStyle name="40% - akcent 3 3 2 2 5 3" xfId="11943"/>
    <cellStyle name="40% - akcent 3 3 2 2 5 3 2" xfId="11944"/>
    <cellStyle name="40% - akcent 3 3 2 2 5 3 2 2" xfId="26855"/>
    <cellStyle name="40% - akcent 3 3 2 2 5 3 3" xfId="11945"/>
    <cellStyle name="40% - akcent 3 3 2 2 5 3 3 2" xfId="26856"/>
    <cellStyle name="40% - akcent 3 3 2 2 5 3 4" xfId="26854"/>
    <cellStyle name="40% - akcent 3 3 2 2 5 4" xfId="11946"/>
    <cellStyle name="40% - akcent 3 3 2 2 5 4 2" xfId="26857"/>
    <cellStyle name="40% - akcent 3 3 2 2 5 5" xfId="11947"/>
    <cellStyle name="40% - akcent 3 3 2 2 5 5 2" xfId="26858"/>
    <cellStyle name="40% - akcent 3 3 2 2 5 6" xfId="26847"/>
    <cellStyle name="40% - akcent 3 3 2 2 6" xfId="11948"/>
    <cellStyle name="40% - akcent 3 3 2 2 6 2" xfId="11949"/>
    <cellStyle name="40% - akcent 3 3 2 2 6 2 2" xfId="11950"/>
    <cellStyle name="40% - akcent 3 3 2 2 6 2 2 2" xfId="26861"/>
    <cellStyle name="40% - akcent 3 3 2 2 6 2 3" xfId="11951"/>
    <cellStyle name="40% - akcent 3 3 2 2 6 2 3 2" xfId="26862"/>
    <cellStyle name="40% - akcent 3 3 2 2 6 2 4" xfId="26860"/>
    <cellStyle name="40% - akcent 3 3 2 2 6 3" xfId="11952"/>
    <cellStyle name="40% - akcent 3 3 2 2 6 3 2" xfId="26863"/>
    <cellStyle name="40% - akcent 3 3 2 2 6 4" xfId="11953"/>
    <cellStyle name="40% - akcent 3 3 2 2 6 4 2" xfId="26864"/>
    <cellStyle name="40% - akcent 3 3 2 2 6 5" xfId="26859"/>
    <cellStyle name="40% - akcent 3 3 2 2 7" xfId="11954"/>
    <cellStyle name="40% - akcent 3 3 2 2 7 2" xfId="11955"/>
    <cellStyle name="40% - akcent 3 3 2 2 7 2 2" xfId="11956"/>
    <cellStyle name="40% - akcent 3 3 2 2 7 2 2 2" xfId="26867"/>
    <cellStyle name="40% - akcent 3 3 2 2 7 2 3" xfId="11957"/>
    <cellStyle name="40% - akcent 3 3 2 2 7 2 3 2" xfId="26868"/>
    <cellStyle name="40% - akcent 3 3 2 2 7 2 4" xfId="26866"/>
    <cellStyle name="40% - akcent 3 3 2 2 7 3" xfId="11958"/>
    <cellStyle name="40% - akcent 3 3 2 2 7 3 2" xfId="26869"/>
    <cellStyle name="40% - akcent 3 3 2 2 7 4" xfId="11959"/>
    <cellStyle name="40% - akcent 3 3 2 2 7 4 2" xfId="26870"/>
    <cellStyle name="40% - akcent 3 3 2 2 7 5" xfId="26865"/>
    <cellStyle name="40% - akcent 3 3 2 2 8" xfId="11960"/>
    <cellStyle name="40% - akcent 3 3 2 2 8 2" xfId="11961"/>
    <cellStyle name="40% - akcent 3 3 2 2 8 2 2" xfId="11962"/>
    <cellStyle name="40% - akcent 3 3 2 2 8 2 2 2" xfId="26873"/>
    <cellStyle name="40% - akcent 3 3 2 2 8 2 3" xfId="11963"/>
    <cellStyle name="40% - akcent 3 3 2 2 8 2 3 2" xfId="26874"/>
    <cellStyle name="40% - akcent 3 3 2 2 8 2 4" xfId="26872"/>
    <cellStyle name="40% - akcent 3 3 2 2 8 3" xfId="11964"/>
    <cellStyle name="40% - akcent 3 3 2 2 8 3 2" xfId="26875"/>
    <cellStyle name="40% - akcent 3 3 2 2 8 4" xfId="11965"/>
    <cellStyle name="40% - akcent 3 3 2 2 8 4 2" xfId="26876"/>
    <cellStyle name="40% - akcent 3 3 2 2 8 5" xfId="26871"/>
    <cellStyle name="40% - akcent 3 3 2 2 9" xfId="11966"/>
    <cellStyle name="40% - akcent 3 3 2 2 9 2" xfId="11967"/>
    <cellStyle name="40% - akcent 3 3 2 2 9 2 2" xfId="26878"/>
    <cellStyle name="40% - akcent 3 3 2 2 9 3" xfId="11968"/>
    <cellStyle name="40% - akcent 3 3 2 2 9 3 2" xfId="26879"/>
    <cellStyle name="40% - akcent 3 3 2 2 9 4" xfId="26877"/>
    <cellStyle name="40% - akcent 3 3 2 3" xfId="11969"/>
    <cellStyle name="40% - akcent 3 3 2 3 10" xfId="11970"/>
    <cellStyle name="40% - akcent 3 3 2 3 10 2" xfId="26881"/>
    <cellStyle name="40% - akcent 3 3 2 3 11" xfId="26880"/>
    <cellStyle name="40% - akcent 3 3 2 3 2" xfId="11971"/>
    <cellStyle name="40% - akcent 3 3 2 3 2 2" xfId="11972"/>
    <cellStyle name="40% - akcent 3 3 2 3 2 2 2" xfId="11973"/>
    <cellStyle name="40% - akcent 3 3 2 3 2 2 2 2" xfId="11974"/>
    <cellStyle name="40% - akcent 3 3 2 3 2 2 2 2 2" xfId="26885"/>
    <cellStyle name="40% - akcent 3 3 2 3 2 2 2 3" xfId="11975"/>
    <cellStyle name="40% - akcent 3 3 2 3 2 2 2 3 2" xfId="26886"/>
    <cellStyle name="40% - akcent 3 3 2 3 2 2 2 4" xfId="26884"/>
    <cellStyle name="40% - akcent 3 3 2 3 2 2 3" xfId="11976"/>
    <cellStyle name="40% - akcent 3 3 2 3 2 2 3 2" xfId="26887"/>
    <cellStyle name="40% - akcent 3 3 2 3 2 2 4" xfId="11977"/>
    <cellStyle name="40% - akcent 3 3 2 3 2 2 4 2" xfId="26888"/>
    <cellStyle name="40% - akcent 3 3 2 3 2 2 5" xfId="26883"/>
    <cellStyle name="40% - akcent 3 3 2 3 2 3" xfId="11978"/>
    <cellStyle name="40% - akcent 3 3 2 3 2 3 2" xfId="11979"/>
    <cellStyle name="40% - akcent 3 3 2 3 2 3 2 2" xfId="11980"/>
    <cellStyle name="40% - akcent 3 3 2 3 2 3 2 2 2" xfId="26891"/>
    <cellStyle name="40% - akcent 3 3 2 3 2 3 2 3" xfId="11981"/>
    <cellStyle name="40% - akcent 3 3 2 3 2 3 2 3 2" xfId="26892"/>
    <cellStyle name="40% - akcent 3 3 2 3 2 3 2 4" xfId="26890"/>
    <cellStyle name="40% - akcent 3 3 2 3 2 3 3" xfId="11982"/>
    <cellStyle name="40% - akcent 3 3 2 3 2 3 3 2" xfId="26893"/>
    <cellStyle name="40% - akcent 3 3 2 3 2 3 4" xfId="11983"/>
    <cellStyle name="40% - akcent 3 3 2 3 2 3 4 2" xfId="26894"/>
    <cellStyle name="40% - akcent 3 3 2 3 2 3 5" xfId="26889"/>
    <cellStyle name="40% - akcent 3 3 2 3 2 4" xfId="11984"/>
    <cellStyle name="40% - akcent 3 3 2 3 2 4 2" xfId="11985"/>
    <cellStyle name="40% - akcent 3 3 2 3 2 4 2 2" xfId="11986"/>
    <cellStyle name="40% - akcent 3 3 2 3 2 4 2 2 2" xfId="26897"/>
    <cellStyle name="40% - akcent 3 3 2 3 2 4 2 3" xfId="11987"/>
    <cellStyle name="40% - akcent 3 3 2 3 2 4 2 3 2" xfId="26898"/>
    <cellStyle name="40% - akcent 3 3 2 3 2 4 2 4" xfId="26896"/>
    <cellStyle name="40% - akcent 3 3 2 3 2 4 3" xfId="11988"/>
    <cellStyle name="40% - akcent 3 3 2 3 2 4 3 2" xfId="26899"/>
    <cellStyle name="40% - akcent 3 3 2 3 2 4 4" xfId="11989"/>
    <cellStyle name="40% - akcent 3 3 2 3 2 4 4 2" xfId="26900"/>
    <cellStyle name="40% - akcent 3 3 2 3 2 4 5" xfId="26895"/>
    <cellStyle name="40% - akcent 3 3 2 3 2 5" xfId="11990"/>
    <cellStyle name="40% - akcent 3 3 2 3 2 5 2" xfId="11991"/>
    <cellStyle name="40% - akcent 3 3 2 3 2 5 2 2" xfId="26902"/>
    <cellStyle name="40% - akcent 3 3 2 3 2 5 3" xfId="11992"/>
    <cellStyle name="40% - akcent 3 3 2 3 2 5 3 2" xfId="26903"/>
    <cellStyle name="40% - akcent 3 3 2 3 2 5 4" xfId="26901"/>
    <cellStyle name="40% - akcent 3 3 2 3 2 6" xfId="11993"/>
    <cellStyle name="40% - akcent 3 3 2 3 2 6 2" xfId="26904"/>
    <cellStyle name="40% - akcent 3 3 2 3 2 7" xfId="11994"/>
    <cellStyle name="40% - akcent 3 3 2 3 2 7 2" xfId="26905"/>
    <cellStyle name="40% - akcent 3 3 2 3 2 8" xfId="26882"/>
    <cellStyle name="40% - akcent 3 3 2 3 3" xfId="11995"/>
    <cellStyle name="40% - akcent 3 3 2 3 3 2" xfId="11996"/>
    <cellStyle name="40% - akcent 3 3 2 3 3 2 2" xfId="11997"/>
    <cellStyle name="40% - akcent 3 3 2 3 3 2 2 2" xfId="11998"/>
    <cellStyle name="40% - akcent 3 3 2 3 3 2 2 2 2" xfId="26909"/>
    <cellStyle name="40% - akcent 3 3 2 3 3 2 2 3" xfId="11999"/>
    <cellStyle name="40% - akcent 3 3 2 3 3 2 2 3 2" xfId="26910"/>
    <cellStyle name="40% - akcent 3 3 2 3 3 2 2 4" xfId="26908"/>
    <cellStyle name="40% - akcent 3 3 2 3 3 2 3" xfId="12000"/>
    <cellStyle name="40% - akcent 3 3 2 3 3 2 3 2" xfId="26911"/>
    <cellStyle name="40% - akcent 3 3 2 3 3 2 4" xfId="12001"/>
    <cellStyle name="40% - akcent 3 3 2 3 3 2 4 2" xfId="26912"/>
    <cellStyle name="40% - akcent 3 3 2 3 3 2 5" xfId="26907"/>
    <cellStyle name="40% - akcent 3 3 2 3 3 3" xfId="12002"/>
    <cellStyle name="40% - akcent 3 3 2 3 3 3 2" xfId="12003"/>
    <cellStyle name="40% - akcent 3 3 2 3 3 3 2 2" xfId="12004"/>
    <cellStyle name="40% - akcent 3 3 2 3 3 3 2 2 2" xfId="26915"/>
    <cellStyle name="40% - akcent 3 3 2 3 3 3 2 3" xfId="12005"/>
    <cellStyle name="40% - akcent 3 3 2 3 3 3 2 3 2" xfId="26916"/>
    <cellStyle name="40% - akcent 3 3 2 3 3 3 2 4" xfId="26914"/>
    <cellStyle name="40% - akcent 3 3 2 3 3 3 3" xfId="12006"/>
    <cellStyle name="40% - akcent 3 3 2 3 3 3 3 2" xfId="26917"/>
    <cellStyle name="40% - akcent 3 3 2 3 3 3 4" xfId="12007"/>
    <cellStyle name="40% - akcent 3 3 2 3 3 3 4 2" xfId="26918"/>
    <cellStyle name="40% - akcent 3 3 2 3 3 3 5" xfId="26913"/>
    <cellStyle name="40% - akcent 3 3 2 3 3 4" xfId="12008"/>
    <cellStyle name="40% - akcent 3 3 2 3 3 4 2" xfId="12009"/>
    <cellStyle name="40% - akcent 3 3 2 3 3 4 2 2" xfId="12010"/>
    <cellStyle name="40% - akcent 3 3 2 3 3 4 2 2 2" xfId="26921"/>
    <cellStyle name="40% - akcent 3 3 2 3 3 4 2 3" xfId="12011"/>
    <cellStyle name="40% - akcent 3 3 2 3 3 4 2 3 2" xfId="26922"/>
    <cellStyle name="40% - akcent 3 3 2 3 3 4 2 4" xfId="26920"/>
    <cellStyle name="40% - akcent 3 3 2 3 3 4 3" xfId="12012"/>
    <cellStyle name="40% - akcent 3 3 2 3 3 4 3 2" xfId="26923"/>
    <cellStyle name="40% - akcent 3 3 2 3 3 4 4" xfId="12013"/>
    <cellStyle name="40% - akcent 3 3 2 3 3 4 4 2" xfId="26924"/>
    <cellStyle name="40% - akcent 3 3 2 3 3 4 5" xfId="26919"/>
    <cellStyle name="40% - akcent 3 3 2 3 3 5" xfId="12014"/>
    <cellStyle name="40% - akcent 3 3 2 3 3 5 2" xfId="12015"/>
    <cellStyle name="40% - akcent 3 3 2 3 3 5 2 2" xfId="26926"/>
    <cellStyle name="40% - akcent 3 3 2 3 3 5 3" xfId="12016"/>
    <cellStyle name="40% - akcent 3 3 2 3 3 5 3 2" xfId="26927"/>
    <cellStyle name="40% - akcent 3 3 2 3 3 5 4" xfId="26925"/>
    <cellStyle name="40% - akcent 3 3 2 3 3 6" xfId="12017"/>
    <cellStyle name="40% - akcent 3 3 2 3 3 6 2" xfId="26928"/>
    <cellStyle name="40% - akcent 3 3 2 3 3 7" xfId="12018"/>
    <cellStyle name="40% - akcent 3 3 2 3 3 7 2" xfId="26929"/>
    <cellStyle name="40% - akcent 3 3 2 3 3 8" xfId="26906"/>
    <cellStyle name="40% - akcent 3 3 2 3 4" xfId="12019"/>
    <cellStyle name="40% - akcent 3 3 2 3 4 2" xfId="12020"/>
    <cellStyle name="40% - akcent 3 3 2 3 4 2 2" xfId="12021"/>
    <cellStyle name="40% - akcent 3 3 2 3 4 2 2 2" xfId="12022"/>
    <cellStyle name="40% - akcent 3 3 2 3 4 2 2 2 2" xfId="26933"/>
    <cellStyle name="40% - akcent 3 3 2 3 4 2 2 3" xfId="12023"/>
    <cellStyle name="40% - akcent 3 3 2 3 4 2 2 3 2" xfId="26934"/>
    <cellStyle name="40% - akcent 3 3 2 3 4 2 2 4" xfId="26932"/>
    <cellStyle name="40% - akcent 3 3 2 3 4 2 3" xfId="12024"/>
    <cellStyle name="40% - akcent 3 3 2 3 4 2 3 2" xfId="26935"/>
    <cellStyle name="40% - akcent 3 3 2 3 4 2 4" xfId="12025"/>
    <cellStyle name="40% - akcent 3 3 2 3 4 2 4 2" xfId="26936"/>
    <cellStyle name="40% - akcent 3 3 2 3 4 2 5" xfId="26931"/>
    <cellStyle name="40% - akcent 3 3 2 3 4 3" xfId="12026"/>
    <cellStyle name="40% - akcent 3 3 2 3 4 3 2" xfId="12027"/>
    <cellStyle name="40% - akcent 3 3 2 3 4 3 2 2" xfId="26938"/>
    <cellStyle name="40% - akcent 3 3 2 3 4 3 3" xfId="12028"/>
    <cellStyle name="40% - akcent 3 3 2 3 4 3 3 2" xfId="26939"/>
    <cellStyle name="40% - akcent 3 3 2 3 4 3 4" xfId="26937"/>
    <cellStyle name="40% - akcent 3 3 2 3 4 4" xfId="12029"/>
    <cellStyle name="40% - akcent 3 3 2 3 4 4 2" xfId="26940"/>
    <cellStyle name="40% - akcent 3 3 2 3 4 5" xfId="12030"/>
    <cellStyle name="40% - akcent 3 3 2 3 4 5 2" xfId="26941"/>
    <cellStyle name="40% - akcent 3 3 2 3 4 6" xfId="26930"/>
    <cellStyle name="40% - akcent 3 3 2 3 5" xfId="12031"/>
    <cellStyle name="40% - akcent 3 3 2 3 5 2" xfId="12032"/>
    <cellStyle name="40% - akcent 3 3 2 3 5 2 2" xfId="12033"/>
    <cellStyle name="40% - akcent 3 3 2 3 5 2 2 2" xfId="26944"/>
    <cellStyle name="40% - akcent 3 3 2 3 5 2 3" xfId="12034"/>
    <cellStyle name="40% - akcent 3 3 2 3 5 2 3 2" xfId="26945"/>
    <cellStyle name="40% - akcent 3 3 2 3 5 2 4" xfId="26943"/>
    <cellStyle name="40% - akcent 3 3 2 3 5 3" xfId="12035"/>
    <cellStyle name="40% - akcent 3 3 2 3 5 3 2" xfId="26946"/>
    <cellStyle name="40% - akcent 3 3 2 3 5 4" xfId="12036"/>
    <cellStyle name="40% - akcent 3 3 2 3 5 4 2" xfId="26947"/>
    <cellStyle name="40% - akcent 3 3 2 3 5 5" xfId="26942"/>
    <cellStyle name="40% - akcent 3 3 2 3 6" xfId="12037"/>
    <cellStyle name="40% - akcent 3 3 2 3 6 2" xfId="12038"/>
    <cellStyle name="40% - akcent 3 3 2 3 6 2 2" xfId="12039"/>
    <cellStyle name="40% - akcent 3 3 2 3 6 2 2 2" xfId="26950"/>
    <cellStyle name="40% - akcent 3 3 2 3 6 2 3" xfId="12040"/>
    <cellStyle name="40% - akcent 3 3 2 3 6 2 3 2" xfId="26951"/>
    <cellStyle name="40% - akcent 3 3 2 3 6 2 4" xfId="26949"/>
    <cellStyle name="40% - akcent 3 3 2 3 6 3" xfId="12041"/>
    <cellStyle name="40% - akcent 3 3 2 3 6 3 2" xfId="26952"/>
    <cellStyle name="40% - akcent 3 3 2 3 6 4" xfId="12042"/>
    <cellStyle name="40% - akcent 3 3 2 3 6 4 2" xfId="26953"/>
    <cellStyle name="40% - akcent 3 3 2 3 6 5" xfId="26948"/>
    <cellStyle name="40% - akcent 3 3 2 3 7" xfId="12043"/>
    <cellStyle name="40% - akcent 3 3 2 3 7 2" xfId="12044"/>
    <cellStyle name="40% - akcent 3 3 2 3 7 2 2" xfId="12045"/>
    <cellStyle name="40% - akcent 3 3 2 3 7 2 2 2" xfId="26956"/>
    <cellStyle name="40% - akcent 3 3 2 3 7 2 3" xfId="12046"/>
    <cellStyle name="40% - akcent 3 3 2 3 7 2 3 2" xfId="26957"/>
    <cellStyle name="40% - akcent 3 3 2 3 7 2 4" xfId="26955"/>
    <cellStyle name="40% - akcent 3 3 2 3 7 3" xfId="12047"/>
    <cellStyle name="40% - akcent 3 3 2 3 7 3 2" xfId="26958"/>
    <cellStyle name="40% - akcent 3 3 2 3 7 4" xfId="12048"/>
    <cellStyle name="40% - akcent 3 3 2 3 7 4 2" xfId="26959"/>
    <cellStyle name="40% - akcent 3 3 2 3 7 5" xfId="26954"/>
    <cellStyle name="40% - akcent 3 3 2 3 8" xfId="12049"/>
    <cellStyle name="40% - akcent 3 3 2 3 8 2" xfId="12050"/>
    <cellStyle name="40% - akcent 3 3 2 3 8 2 2" xfId="26961"/>
    <cellStyle name="40% - akcent 3 3 2 3 8 3" xfId="12051"/>
    <cellStyle name="40% - akcent 3 3 2 3 8 3 2" xfId="26962"/>
    <cellStyle name="40% - akcent 3 3 2 3 8 4" xfId="26960"/>
    <cellStyle name="40% - akcent 3 3 2 3 9" xfId="12052"/>
    <cellStyle name="40% - akcent 3 3 2 3 9 2" xfId="26963"/>
    <cellStyle name="40% - akcent 3 3 2 4" xfId="12053"/>
    <cellStyle name="40% - akcent 3 3 2 4 10" xfId="26964"/>
    <cellStyle name="40% - akcent 3 3 2 4 2" xfId="12054"/>
    <cellStyle name="40% - akcent 3 3 2 4 2 2" xfId="12055"/>
    <cellStyle name="40% - akcent 3 3 2 4 2 2 2" xfId="12056"/>
    <cellStyle name="40% - akcent 3 3 2 4 2 2 2 2" xfId="12057"/>
    <cellStyle name="40% - akcent 3 3 2 4 2 2 2 2 2" xfId="26968"/>
    <cellStyle name="40% - akcent 3 3 2 4 2 2 2 3" xfId="12058"/>
    <cellStyle name="40% - akcent 3 3 2 4 2 2 2 3 2" xfId="26969"/>
    <cellStyle name="40% - akcent 3 3 2 4 2 2 2 4" xfId="26967"/>
    <cellStyle name="40% - akcent 3 3 2 4 2 2 3" xfId="12059"/>
    <cellStyle name="40% - akcent 3 3 2 4 2 2 3 2" xfId="26970"/>
    <cellStyle name="40% - akcent 3 3 2 4 2 2 4" xfId="12060"/>
    <cellStyle name="40% - akcent 3 3 2 4 2 2 4 2" xfId="26971"/>
    <cellStyle name="40% - akcent 3 3 2 4 2 2 5" xfId="26966"/>
    <cellStyle name="40% - akcent 3 3 2 4 2 3" xfId="12061"/>
    <cellStyle name="40% - akcent 3 3 2 4 2 3 2" xfId="12062"/>
    <cellStyle name="40% - akcent 3 3 2 4 2 3 2 2" xfId="12063"/>
    <cellStyle name="40% - akcent 3 3 2 4 2 3 2 2 2" xfId="26974"/>
    <cellStyle name="40% - akcent 3 3 2 4 2 3 2 3" xfId="12064"/>
    <cellStyle name="40% - akcent 3 3 2 4 2 3 2 3 2" xfId="26975"/>
    <cellStyle name="40% - akcent 3 3 2 4 2 3 2 4" xfId="26973"/>
    <cellStyle name="40% - akcent 3 3 2 4 2 3 3" xfId="12065"/>
    <cellStyle name="40% - akcent 3 3 2 4 2 3 3 2" xfId="26976"/>
    <cellStyle name="40% - akcent 3 3 2 4 2 3 4" xfId="12066"/>
    <cellStyle name="40% - akcent 3 3 2 4 2 3 4 2" xfId="26977"/>
    <cellStyle name="40% - akcent 3 3 2 4 2 3 5" xfId="26972"/>
    <cellStyle name="40% - akcent 3 3 2 4 2 4" xfId="12067"/>
    <cellStyle name="40% - akcent 3 3 2 4 2 4 2" xfId="12068"/>
    <cellStyle name="40% - akcent 3 3 2 4 2 4 2 2" xfId="12069"/>
    <cellStyle name="40% - akcent 3 3 2 4 2 4 2 2 2" xfId="26980"/>
    <cellStyle name="40% - akcent 3 3 2 4 2 4 2 3" xfId="12070"/>
    <cellStyle name="40% - akcent 3 3 2 4 2 4 2 3 2" xfId="26981"/>
    <cellStyle name="40% - akcent 3 3 2 4 2 4 2 4" xfId="26979"/>
    <cellStyle name="40% - akcent 3 3 2 4 2 4 3" xfId="12071"/>
    <cellStyle name="40% - akcent 3 3 2 4 2 4 3 2" xfId="26982"/>
    <cellStyle name="40% - akcent 3 3 2 4 2 4 4" xfId="12072"/>
    <cellStyle name="40% - akcent 3 3 2 4 2 4 4 2" xfId="26983"/>
    <cellStyle name="40% - akcent 3 3 2 4 2 4 5" xfId="26978"/>
    <cellStyle name="40% - akcent 3 3 2 4 2 5" xfId="12073"/>
    <cellStyle name="40% - akcent 3 3 2 4 2 5 2" xfId="12074"/>
    <cellStyle name="40% - akcent 3 3 2 4 2 5 2 2" xfId="26985"/>
    <cellStyle name="40% - akcent 3 3 2 4 2 5 3" xfId="12075"/>
    <cellStyle name="40% - akcent 3 3 2 4 2 5 3 2" xfId="26986"/>
    <cellStyle name="40% - akcent 3 3 2 4 2 5 4" xfId="26984"/>
    <cellStyle name="40% - akcent 3 3 2 4 2 6" xfId="12076"/>
    <cellStyle name="40% - akcent 3 3 2 4 2 6 2" xfId="26987"/>
    <cellStyle name="40% - akcent 3 3 2 4 2 7" xfId="12077"/>
    <cellStyle name="40% - akcent 3 3 2 4 2 7 2" xfId="26988"/>
    <cellStyle name="40% - akcent 3 3 2 4 2 8" xfId="26965"/>
    <cellStyle name="40% - akcent 3 3 2 4 3" xfId="12078"/>
    <cellStyle name="40% - akcent 3 3 2 4 3 2" xfId="12079"/>
    <cellStyle name="40% - akcent 3 3 2 4 3 2 2" xfId="12080"/>
    <cellStyle name="40% - akcent 3 3 2 4 3 2 2 2" xfId="12081"/>
    <cellStyle name="40% - akcent 3 3 2 4 3 2 2 2 2" xfId="26992"/>
    <cellStyle name="40% - akcent 3 3 2 4 3 2 2 3" xfId="12082"/>
    <cellStyle name="40% - akcent 3 3 2 4 3 2 2 3 2" xfId="26993"/>
    <cellStyle name="40% - akcent 3 3 2 4 3 2 2 4" xfId="26991"/>
    <cellStyle name="40% - akcent 3 3 2 4 3 2 3" xfId="12083"/>
    <cellStyle name="40% - akcent 3 3 2 4 3 2 3 2" xfId="26994"/>
    <cellStyle name="40% - akcent 3 3 2 4 3 2 4" xfId="12084"/>
    <cellStyle name="40% - akcent 3 3 2 4 3 2 4 2" xfId="26995"/>
    <cellStyle name="40% - akcent 3 3 2 4 3 2 5" xfId="26990"/>
    <cellStyle name="40% - akcent 3 3 2 4 3 3" xfId="12085"/>
    <cellStyle name="40% - akcent 3 3 2 4 3 3 2" xfId="12086"/>
    <cellStyle name="40% - akcent 3 3 2 4 3 3 2 2" xfId="12087"/>
    <cellStyle name="40% - akcent 3 3 2 4 3 3 2 2 2" xfId="26998"/>
    <cellStyle name="40% - akcent 3 3 2 4 3 3 2 3" xfId="12088"/>
    <cellStyle name="40% - akcent 3 3 2 4 3 3 2 3 2" xfId="26999"/>
    <cellStyle name="40% - akcent 3 3 2 4 3 3 2 4" xfId="26997"/>
    <cellStyle name="40% - akcent 3 3 2 4 3 3 3" xfId="12089"/>
    <cellStyle name="40% - akcent 3 3 2 4 3 3 3 2" xfId="27000"/>
    <cellStyle name="40% - akcent 3 3 2 4 3 3 4" xfId="12090"/>
    <cellStyle name="40% - akcent 3 3 2 4 3 3 4 2" xfId="27001"/>
    <cellStyle name="40% - akcent 3 3 2 4 3 3 5" xfId="26996"/>
    <cellStyle name="40% - akcent 3 3 2 4 3 4" xfId="12091"/>
    <cellStyle name="40% - akcent 3 3 2 4 3 4 2" xfId="12092"/>
    <cellStyle name="40% - akcent 3 3 2 4 3 4 2 2" xfId="12093"/>
    <cellStyle name="40% - akcent 3 3 2 4 3 4 2 2 2" xfId="27004"/>
    <cellStyle name="40% - akcent 3 3 2 4 3 4 2 3" xfId="12094"/>
    <cellStyle name="40% - akcent 3 3 2 4 3 4 2 3 2" xfId="27005"/>
    <cellStyle name="40% - akcent 3 3 2 4 3 4 2 4" xfId="27003"/>
    <cellStyle name="40% - akcent 3 3 2 4 3 4 3" xfId="12095"/>
    <cellStyle name="40% - akcent 3 3 2 4 3 4 3 2" xfId="27006"/>
    <cellStyle name="40% - akcent 3 3 2 4 3 4 4" xfId="12096"/>
    <cellStyle name="40% - akcent 3 3 2 4 3 4 4 2" xfId="27007"/>
    <cellStyle name="40% - akcent 3 3 2 4 3 4 5" xfId="27002"/>
    <cellStyle name="40% - akcent 3 3 2 4 3 5" xfId="12097"/>
    <cellStyle name="40% - akcent 3 3 2 4 3 5 2" xfId="12098"/>
    <cellStyle name="40% - akcent 3 3 2 4 3 5 2 2" xfId="27009"/>
    <cellStyle name="40% - akcent 3 3 2 4 3 5 3" xfId="12099"/>
    <cellStyle name="40% - akcent 3 3 2 4 3 5 3 2" xfId="27010"/>
    <cellStyle name="40% - akcent 3 3 2 4 3 5 4" xfId="27008"/>
    <cellStyle name="40% - akcent 3 3 2 4 3 6" xfId="12100"/>
    <cellStyle name="40% - akcent 3 3 2 4 3 6 2" xfId="27011"/>
    <cellStyle name="40% - akcent 3 3 2 4 3 7" xfId="12101"/>
    <cellStyle name="40% - akcent 3 3 2 4 3 7 2" xfId="27012"/>
    <cellStyle name="40% - akcent 3 3 2 4 3 8" xfId="26989"/>
    <cellStyle name="40% - akcent 3 3 2 4 4" xfId="12102"/>
    <cellStyle name="40% - akcent 3 3 2 4 4 2" xfId="12103"/>
    <cellStyle name="40% - akcent 3 3 2 4 4 2 2" xfId="12104"/>
    <cellStyle name="40% - akcent 3 3 2 4 4 2 2 2" xfId="27015"/>
    <cellStyle name="40% - akcent 3 3 2 4 4 2 3" xfId="12105"/>
    <cellStyle name="40% - akcent 3 3 2 4 4 2 3 2" xfId="27016"/>
    <cellStyle name="40% - akcent 3 3 2 4 4 2 4" xfId="27014"/>
    <cellStyle name="40% - akcent 3 3 2 4 4 3" xfId="12106"/>
    <cellStyle name="40% - akcent 3 3 2 4 4 3 2" xfId="27017"/>
    <cellStyle name="40% - akcent 3 3 2 4 4 4" xfId="12107"/>
    <cellStyle name="40% - akcent 3 3 2 4 4 4 2" xfId="27018"/>
    <cellStyle name="40% - akcent 3 3 2 4 4 5" xfId="27013"/>
    <cellStyle name="40% - akcent 3 3 2 4 5" xfId="12108"/>
    <cellStyle name="40% - akcent 3 3 2 4 5 2" xfId="12109"/>
    <cellStyle name="40% - akcent 3 3 2 4 5 2 2" xfId="12110"/>
    <cellStyle name="40% - akcent 3 3 2 4 5 2 2 2" xfId="27021"/>
    <cellStyle name="40% - akcent 3 3 2 4 5 2 3" xfId="12111"/>
    <cellStyle name="40% - akcent 3 3 2 4 5 2 3 2" xfId="27022"/>
    <cellStyle name="40% - akcent 3 3 2 4 5 2 4" xfId="27020"/>
    <cellStyle name="40% - akcent 3 3 2 4 5 3" xfId="12112"/>
    <cellStyle name="40% - akcent 3 3 2 4 5 3 2" xfId="27023"/>
    <cellStyle name="40% - akcent 3 3 2 4 5 4" xfId="12113"/>
    <cellStyle name="40% - akcent 3 3 2 4 5 4 2" xfId="27024"/>
    <cellStyle name="40% - akcent 3 3 2 4 5 5" xfId="27019"/>
    <cellStyle name="40% - akcent 3 3 2 4 6" xfId="12114"/>
    <cellStyle name="40% - akcent 3 3 2 4 6 2" xfId="12115"/>
    <cellStyle name="40% - akcent 3 3 2 4 6 2 2" xfId="12116"/>
    <cellStyle name="40% - akcent 3 3 2 4 6 2 2 2" xfId="27027"/>
    <cellStyle name="40% - akcent 3 3 2 4 6 2 3" xfId="12117"/>
    <cellStyle name="40% - akcent 3 3 2 4 6 2 3 2" xfId="27028"/>
    <cellStyle name="40% - akcent 3 3 2 4 6 2 4" xfId="27026"/>
    <cellStyle name="40% - akcent 3 3 2 4 6 3" xfId="12118"/>
    <cellStyle name="40% - akcent 3 3 2 4 6 3 2" xfId="27029"/>
    <cellStyle name="40% - akcent 3 3 2 4 6 4" xfId="12119"/>
    <cellStyle name="40% - akcent 3 3 2 4 6 4 2" xfId="27030"/>
    <cellStyle name="40% - akcent 3 3 2 4 6 5" xfId="27025"/>
    <cellStyle name="40% - akcent 3 3 2 4 7" xfId="12120"/>
    <cellStyle name="40% - akcent 3 3 2 4 7 2" xfId="12121"/>
    <cellStyle name="40% - akcent 3 3 2 4 7 2 2" xfId="27032"/>
    <cellStyle name="40% - akcent 3 3 2 4 7 3" xfId="12122"/>
    <cellStyle name="40% - akcent 3 3 2 4 7 3 2" xfId="27033"/>
    <cellStyle name="40% - akcent 3 3 2 4 7 4" xfId="27031"/>
    <cellStyle name="40% - akcent 3 3 2 4 8" xfId="12123"/>
    <cellStyle name="40% - akcent 3 3 2 4 8 2" xfId="27034"/>
    <cellStyle name="40% - akcent 3 3 2 4 9" xfId="12124"/>
    <cellStyle name="40% - akcent 3 3 2 4 9 2" xfId="27035"/>
    <cellStyle name="40% - akcent 3 3 2 5" xfId="12125"/>
    <cellStyle name="40% - akcent 3 3 2 5 2" xfId="12126"/>
    <cellStyle name="40% - akcent 3 3 2 5 2 2" xfId="12127"/>
    <cellStyle name="40% - akcent 3 3 2 5 2 2 2" xfId="12128"/>
    <cellStyle name="40% - akcent 3 3 2 5 2 2 2 2" xfId="27039"/>
    <cellStyle name="40% - akcent 3 3 2 5 2 2 3" xfId="12129"/>
    <cellStyle name="40% - akcent 3 3 2 5 2 2 3 2" xfId="27040"/>
    <cellStyle name="40% - akcent 3 3 2 5 2 2 4" xfId="27038"/>
    <cellStyle name="40% - akcent 3 3 2 5 2 3" xfId="12130"/>
    <cellStyle name="40% - akcent 3 3 2 5 2 3 2" xfId="27041"/>
    <cellStyle name="40% - akcent 3 3 2 5 2 4" xfId="12131"/>
    <cellStyle name="40% - akcent 3 3 2 5 2 4 2" xfId="27042"/>
    <cellStyle name="40% - akcent 3 3 2 5 2 5" xfId="27037"/>
    <cellStyle name="40% - akcent 3 3 2 5 3" xfId="12132"/>
    <cellStyle name="40% - akcent 3 3 2 5 3 2" xfId="12133"/>
    <cellStyle name="40% - akcent 3 3 2 5 3 2 2" xfId="12134"/>
    <cellStyle name="40% - akcent 3 3 2 5 3 2 2 2" xfId="27045"/>
    <cellStyle name="40% - akcent 3 3 2 5 3 2 3" xfId="12135"/>
    <cellStyle name="40% - akcent 3 3 2 5 3 2 3 2" xfId="27046"/>
    <cellStyle name="40% - akcent 3 3 2 5 3 2 4" xfId="27044"/>
    <cellStyle name="40% - akcent 3 3 2 5 3 3" xfId="12136"/>
    <cellStyle name="40% - akcent 3 3 2 5 3 3 2" xfId="27047"/>
    <cellStyle name="40% - akcent 3 3 2 5 3 4" xfId="12137"/>
    <cellStyle name="40% - akcent 3 3 2 5 3 4 2" xfId="27048"/>
    <cellStyle name="40% - akcent 3 3 2 5 3 5" xfId="27043"/>
    <cellStyle name="40% - akcent 3 3 2 5 4" xfId="12138"/>
    <cellStyle name="40% - akcent 3 3 2 5 4 2" xfId="12139"/>
    <cellStyle name="40% - akcent 3 3 2 5 4 2 2" xfId="12140"/>
    <cellStyle name="40% - akcent 3 3 2 5 4 2 2 2" xfId="27051"/>
    <cellStyle name="40% - akcent 3 3 2 5 4 2 3" xfId="12141"/>
    <cellStyle name="40% - akcent 3 3 2 5 4 2 3 2" xfId="27052"/>
    <cellStyle name="40% - akcent 3 3 2 5 4 2 4" xfId="27050"/>
    <cellStyle name="40% - akcent 3 3 2 5 4 3" xfId="12142"/>
    <cellStyle name="40% - akcent 3 3 2 5 4 3 2" xfId="27053"/>
    <cellStyle name="40% - akcent 3 3 2 5 4 4" xfId="12143"/>
    <cellStyle name="40% - akcent 3 3 2 5 4 4 2" xfId="27054"/>
    <cellStyle name="40% - akcent 3 3 2 5 4 5" xfId="27049"/>
    <cellStyle name="40% - akcent 3 3 2 5 5" xfId="12144"/>
    <cellStyle name="40% - akcent 3 3 2 5 5 2" xfId="12145"/>
    <cellStyle name="40% - akcent 3 3 2 5 5 2 2" xfId="27056"/>
    <cellStyle name="40% - akcent 3 3 2 5 5 3" xfId="12146"/>
    <cellStyle name="40% - akcent 3 3 2 5 5 3 2" xfId="27057"/>
    <cellStyle name="40% - akcent 3 3 2 5 5 4" xfId="27055"/>
    <cellStyle name="40% - akcent 3 3 2 5 6" xfId="12147"/>
    <cellStyle name="40% - akcent 3 3 2 5 6 2" xfId="27058"/>
    <cellStyle name="40% - akcent 3 3 2 5 7" xfId="12148"/>
    <cellStyle name="40% - akcent 3 3 2 5 7 2" xfId="27059"/>
    <cellStyle name="40% - akcent 3 3 2 5 8" xfId="27036"/>
    <cellStyle name="40% - akcent 3 3 2 6" xfId="12149"/>
    <cellStyle name="40% - akcent 3 3 2 6 2" xfId="12150"/>
    <cellStyle name="40% - akcent 3 3 2 6 2 2" xfId="12151"/>
    <cellStyle name="40% - akcent 3 3 2 6 2 2 2" xfId="12152"/>
    <cellStyle name="40% - akcent 3 3 2 6 2 2 2 2" xfId="27063"/>
    <cellStyle name="40% - akcent 3 3 2 6 2 2 3" xfId="12153"/>
    <cellStyle name="40% - akcent 3 3 2 6 2 2 3 2" xfId="27064"/>
    <cellStyle name="40% - akcent 3 3 2 6 2 2 4" xfId="27062"/>
    <cellStyle name="40% - akcent 3 3 2 6 2 3" xfId="12154"/>
    <cellStyle name="40% - akcent 3 3 2 6 2 3 2" xfId="27065"/>
    <cellStyle name="40% - akcent 3 3 2 6 2 4" xfId="12155"/>
    <cellStyle name="40% - akcent 3 3 2 6 2 4 2" xfId="27066"/>
    <cellStyle name="40% - akcent 3 3 2 6 2 5" xfId="27061"/>
    <cellStyle name="40% - akcent 3 3 2 6 3" xfId="12156"/>
    <cellStyle name="40% - akcent 3 3 2 6 3 2" xfId="12157"/>
    <cellStyle name="40% - akcent 3 3 2 6 3 2 2" xfId="12158"/>
    <cellStyle name="40% - akcent 3 3 2 6 3 2 2 2" xfId="27069"/>
    <cellStyle name="40% - akcent 3 3 2 6 3 2 3" xfId="12159"/>
    <cellStyle name="40% - akcent 3 3 2 6 3 2 3 2" xfId="27070"/>
    <cellStyle name="40% - akcent 3 3 2 6 3 2 4" xfId="27068"/>
    <cellStyle name="40% - akcent 3 3 2 6 3 3" xfId="12160"/>
    <cellStyle name="40% - akcent 3 3 2 6 3 3 2" xfId="27071"/>
    <cellStyle name="40% - akcent 3 3 2 6 3 4" xfId="12161"/>
    <cellStyle name="40% - akcent 3 3 2 6 3 4 2" xfId="27072"/>
    <cellStyle name="40% - akcent 3 3 2 6 3 5" xfId="27067"/>
    <cellStyle name="40% - akcent 3 3 2 6 4" xfId="12162"/>
    <cellStyle name="40% - akcent 3 3 2 6 4 2" xfId="12163"/>
    <cellStyle name="40% - akcent 3 3 2 6 4 2 2" xfId="12164"/>
    <cellStyle name="40% - akcent 3 3 2 6 4 2 2 2" xfId="27075"/>
    <cellStyle name="40% - akcent 3 3 2 6 4 2 3" xfId="12165"/>
    <cellStyle name="40% - akcent 3 3 2 6 4 2 3 2" xfId="27076"/>
    <cellStyle name="40% - akcent 3 3 2 6 4 2 4" xfId="27074"/>
    <cellStyle name="40% - akcent 3 3 2 6 4 3" xfId="12166"/>
    <cellStyle name="40% - akcent 3 3 2 6 4 3 2" xfId="27077"/>
    <cellStyle name="40% - akcent 3 3 2 6 4 4" xfId="12167"/>
    <cellStyle name="40% - akcent 3 3 2 6 4 4 2" xfId="27078"/>
    <cellStyle name="40% - akcent 3 3 2 6 4 5" xfId="27073"/>
    <cellStyle name="40% - akcent 3 3 2 6 5" xfId="12168"/>
    <cellStyle name="40% - akcent 3 3 2 6 5 2" xfId="12169"/>
    <cellStyle name="40% - akcent 3 3 2 6 5 2 2" xfId="27080"/>
    <cellStyle name="40% - akcent 3 3 2 6 5 3" xfId="12170"/>
    <cellStyle name="40% - akcent 3 3 2 6 5 3 2" xfId="27081"/>
    <cellStyle name="40% - akcent 3 3 2 6 5 4" xfId="27079"/>
    <cellStyle name="40% - akcent 3 3 2 6 6" xfId="12171"/>
    <cellStyle name="40% - akcent 3 3 2 6 6 2" xfId="27082"/>
    <cellStyle name="40% - akcent 3 3 2 6 7" xfId="12172"/>
    <cellStyle name="40% - akcent 3 3 2 6 7 2" xfId="27083"/>
    <cellStyle name="40% - akcent 3 3 2 6 8" xfId="27060"/>
    <cellStyle name="40% - akcent 3 3 2 7" xfId="12173"/>
    <cellStyle name="40% - akcent 3 3 2 7 2" xfId="12174"/>
    <cellStyle name="40% - akcent 3 3 2 7 2 2" xfId="12175"/>
    <cellStyle name="40% - akcent 3 3 2 7 2 2 2" xfId="12176"/>
    <cellStyle name="40% - akcent 3 3 2 7 2 2 2 2" xfId="27087"/>
    <cellStyle name="40% - akcent 3 3 2 7 2 2 3" xfId="12177"/>
    <cellStyle name="40% - akcent 3 3 2 7 2 2 3 2" xfId="27088"/>
    <cellStyle name="40% - akcent 3 3 2 7 2 2 4" xfId="27086"/>
    <cellStyle name="40% - akcent 3 3 2 7 2 3" xfId="12178"/>
    <cellStyle name="40% - akcent 3 3 2 7 2 3 2" xfId="27089"/>
    <cellStyle name="40% - akcent 3 3 2 7 2 4" xfId="12179"/>
    <cellStyle name="40% - akcent 3 3 2 7 2 4 2" xfId="27090"/>
    <cellStyle name="40% - akcent 3 3 2 7 2 5" xfId="27085"/>
    <cellStyle name="40% - akcent 3 3 2 7 3" xfId="12180"/>
    <cellStyle name="40% - akcent 3 3 2 7 3 2" xfId="12181"/>
    <cellStyle name="40% - akcent 3 3 2 7 3 2 2" xfId="27092"/>
    <cellStyle name="40% - akcent 3 3 2 7 3 3" xfId="12182"/>
    <cellStyle name="40% - akcent 3 3 2 7 3 3 2" xfId="27093"/>
    <cellStyle name="40% - akcent 3 3 2 7 3 4" xfId="27091"/>
    <cellStyle name="40% - akcent 3 3 2 7 4" xfId="12183"/>
    <cellStyle name="40% - akcent 3 3 2 7 4 2" xfId="27094"/>
    <cellStyle name="40% - akcent 3 3 2 7 5" xfId="12184"/>
    <cellStyle name="40% - akcent 3 3 2 7 5 2" xfId="27095"/>
    <cellStyle name="40% - akcent 3 3 2 7 6" xfId="27084"/>
    <cellStyle name="40% - akcent 3 3 2 8" xfId="12185"/>
    <cellStyle name="40% - akcent 3 3 2 8 2" xfId="12186"/>
    <cellStyle name="40% - akcent 3 3 2 8 2 2" xfId="12187"/>
    <cellStyle name="40% - akcent 3 3 2 8 2 2 2" xfId="27098"/>
    <cellStyle name="40% - akcent 3 3 2 8 2 3" xfId="12188"/>
    <cellStyle name="40% - akcent 3 3 2 8 2 3 2" xfId="27099"/>
    <cellStyle name="40% - akcent 3 3 2 8 2 4" xfId="27097"/>
    <cellStyle name="40% - akcent 3 3 2 8 3" xfId="12189"/>
    <cellStyle name="40% - akcent 3 3 2 8 3 2" xfId="27100"/>
    <cellStyle name="40% - akcent 3 3 2 8 4" xfId="12190"/>
    <cellStyle name="40% - akcent 3 3 2 8 4 2" xfId="27101"/>
    <cellStyle name="40% - akcent 3 3 2 8 5" xfId="27096"/>
    <cellStyle name="40% - akcent 3 3 2 9" xfId="12191"/>
    <cellStyle name="40% - akcent 3 3 2 9 2" xfId="12192"/>
    <cellStyle name="40% - akcent 3 3 2 9 2 2" xfId="12193"/>
    <cellStyle name="40% - akcent 3 3 2 9 2 2 2" xfId="27104"/>
    <cellStyle name="40% - akcent 3 3 2 9 2 3" xfId="12194"/>
    <cellStyle name="40% - akcent 3 3 2 9 2 3 2" xfId="27105"/>
    <cellStyle name="40% - akcent 3 3 2 9 2 4" xfId="27103"/>
    <cellStyle name="40% - akcent 3 3 2 9 3" xfId="12195"/>
    <cellStyle name="40% - akcent 3 3 2 9 3 2" xfId="27106"/>
    <cellStyle name="40% - akcent 3 3 2 9 4" xfId="12196"/>
    <cellStyle name="40% - akcent 3 3 2 9 4 2" xfId="27107"/>
    <cellStyle name="40% - akcent 3 3 2 9 5" xfId="27102"/>
    <cellStyle name="40% - akcent 3 3 20" xfId="26668"/>
    <cellStyle name="40% - akcent 3 3 3" xfId="12197"/>
    <cellStyle name="40% - akcent 3 3 3 10" xfId="12198"/>
    <cellStyle name="40% - akcent 3 3 3 10 2" xfId="27109"/>
    <cellStyle name="40% - akcent 3 3 3 11" xfId="12199"/>
    <cellStyle name="40% - akcent 3 3 3 11 2" xfId="27110"/>
    <cellStyle name="40% - akcent 3 3 3 12" xfId="27108"/>
    <cellStyle name="40% - akcent 3 3 3 2" xfId="12200"/>
    <cellStyle name="40% - akcent 3 3 3 2 10" xfId="12201"/>
    <cellStyle name="40% - akcent 3 3 3 2 10 2" xfId="27112"/>
    <cellStyle name="40% - akcent 3 3 3 2 11" xfId="27111"/>
    <cellStyle name="40% - akcent 3 3 3 2 2" xfId="12202"/>
    <cellStyle name="40% - akcent 3 3 3 2 2 2" xfId="12203"/>
    <cellStyle name="40% - akcent 3 3 3 2 2 2 2" xfId="12204"/>
    <cellStyle name="40% - akcent 3 3 3 2 2 2 2 2" xfId="12205"/>
    <cellStyle name="40% - akcent 3 3 3 2 2 2 2 2 2" xfId="27116"/>
    <cellStyle name="40% - akcent 3 3 3 2 2 2 2 3" xfId="12206"/>
    <cellStyle name="40% - akcent 3 3 3 2 2 2 2 3 2" xfId="27117"/>
    <cellStyle name="40% - akcent 3 3 3 2 2 2 2 4" xfId="27115"/>
    <cellStyle name="40% - akcent 3 3 3 2 2 2 3" xfId="12207"/>
    <cellStyle name="40% - akcent 3 3 3 2 2 2 3 2" xfId="27118"/>
    <cellStyle name="40% - akcent 3 3 3 2 2 2 4" xfId="12208"/>
    <cellStyle name="40% - akcent 3 3 3 2 2 2 4 2" xfId="27119"/>
    <cellStyle name="40% - akcent 3 3 3 2 2 2 5" xfId="27114"/>
    <cellStyle name="40% - akcent 3 3 3 2 2 3" xfId="12209"/>
    <cellStyle name="40% - akcent 3 3 3 2 2 3 2" xfId="12210"/>
    <cellStyle name="40% - akcent 3 3 3 2 2 3 2 2" xfId="12211"/>
    <cellStyle name="40% - akcent 3 3 3 2 2 3 2 2 2" xfId="27122"/>
    <cellStyle name="40% - akcent 3 3 3 2 2 3 2 3" xfId="12212"/>
    <cellStyle name="40% - akcent 3 3 3 2 2 3 2 3 2" xfId="27123"/>
    <cellStyle name="40% - akcent 3 3 3 2 2 3 2 4" xfId="27121"/>
    <cellStyle name="40% - akcent 3 3 3 2 2 3 3" xfId="12213"/>
    <cellStyle name="40% - akcent 3 3 3 2 2 3 3 2" xfId="27124"/>
    <cellStyle name="40% - akcent 3 3 3 2 2 3 4" xfId="12214"/>
    <cellStyle name="40% - akcent 3 3 3 2 2 3 4 2" xfId="27125"/>
    <cellStyle name="40% - akcent 3 3 3 2 2 3 5" xfId="27120"/>
    <cellStyle name="40% - akcent 3 3 3 2 2 4" xfId="12215"/>
    <cellStyle name="40% - akcent 3 3 3 2 2 4 2" xfId="12216"/>
    <cellStyle name="40% - akcent 3 3 3 2 2 4 2 2" xfId="12217"/>
    <cellStyle name="40% - akcent 3 3 3 2 2 4 2 2 2" xfId="27128"/>
    <cellStyle name="40% - akcent 3 3 3 2 2 4 2 3" xfId="12218"/>
    <cellStyle name="40% - akcent 3 3 3 2 2 4 2 3 2" xfId="27129"/>
    <cellStyle name="40% - akcent 3 3 3 2 2 4 2 4" xfId="27127"/>
    <cellStyle name="40% - akcent 3 3 3 2 2 4 3" xfId="12219"/>
    <cellStyle name="40% - akcent 3 3 3 2 2 4 3 2" xfId="27130"/>
    <cellStyle name="40% - akcent 3 3 3 2 2 4 4" xfId="12220"/>
    <cellStyle name="40% - akcent 3 3 3 2 2 4 4 2" xfId="27131"/>
    <cellStyle name="40% - akcent 3 3 3 2 2 4 5" xfId="27126"/>
    <cellStyle name="40% - akcent 3 3 3 2 2 5" xfId="12221"/>
    <cellStyle name="40% - akcent 3 3 3 2 2 5 2" xfId="12222"/>
    <cellStyle name="40% - akcent 3 3 3 2 2 5 2 2" xfId="27133"/>
    <cellStyle name="40% - akcent 3 3 3 2 2 5 3" xfId="12223"/>
    <cellStyle name="40% - akcent 3 3 3 2 2 5 3 2" xfId="27134"/>
    <cellStyle name="40% - akcent 3 3 3 2 2 5 4" xfId="27132"/>
    <cellStyle name="40% - akcent 3 3 3 2 2 6" xfId="12224"/>
    <cellStyle name="40% - akcent 3 3 3 2 2 6 2" xfId="27135"/>
    <cellStyle name="40% - akcent 3 3 3 2 2 7" xfId="12225"/>
    <cellStyle name="40% - akcent 3 3 3 2 2 7 2" xfId="27136"/>
    <cellStyle name="40% - akcent 3 3 3 2 2 8" xfId="27113"/>
    <cellStyle name="40% - akcent 3 3 3 2 3" xfId="12226"/>
    <cellStyle name="40% - akcent 3 3 3 2 3 2" xfId="12227"/>
    <cellStyle name="40% - akcent 3 3 3 2 3 2 2" xfId="12228"/>
    <cellStyle name="40% - akcent 3 3 3 2 3 2 2 2" xfId="12229"/>
    <cellStyle name="40% - akcent 3 3 3 2 3 2 2 2 2" xfId="27140"/>
    <cellStyle name="40% - akcent 3 3 3 2 3 2 2 3" xfId="12230"/>
    <cellStyle name="40% - akcent 3 3 3 2 3 2 2 3 2" xfId="27141"/>
    <cellStyle name="40% - akcent 3 3 3 2 3 2 2 4" xfId="27139"/>
    <cellStyle name="40% - akcent 3 3 3 2 3 2 3" xfId="12231"/>
    <cellStyle name="40% - akcent 3 3 3 2 3 2 3 2" xfId="27142"/>
    <cellStyle name="40% - akcent 3 3 3 2 3 2 4" xfId="12232"/>
    <cellStyle name="40% - akcent 3 3 3 2 3 2 4 2" xfId="27143"/>
    <cellStyle name="40% - akcent 3 3 3 2 3 2 5" xfId="27138"/>
    <cellStyle name="40% - akcent 3 3 3 2 3 3" xfId="12233"/>
    <cellStyle name="40% - akcent 3 3 3 2 3 3 2" xfId="12234"/>
    <cellStyle name="40% - akcent 3 3 3 2 3 3 2 2" xfId="12235"/>
    <cellStyle name="40% - akcent 3 3 3 2 3 3 2 2 2" xfId="27146"/>
    <cellStyle name="40% - akcent 3 3 3 2 3 3 2 3" xfId="12236"/>
    <cellStyle name="40% - akcent 3 3 3 2 3 3 2 3 2" xfId="27147"/>
    <cellStyle name="40% - akcent 3 3 3 2 3 3 2 4" xfId="27145"/>
    <cellStyle name="40% - akcent 3 3 3 2 3 3 3" xfId="12237"/>
    <cellStyle name="40% - akcent 3 3 3 2 3 3 3 2" xfId="27148"/>
    <cellStyle name="40% - akcent 3 3 3 2 3 3 4" xfId="12238"/>
    <cellStyle name="40% - akcent 3 3 3 2 3 3 4 2" xfId="27149"/>
    <cellStyle name="40% - akcent 3 3 3 2 3 3 5" xfId="27144"/>
    <cellStyle name="40% - akcent 3 3 3 2 3 4" xfId="12239"/>
    <cellStyle name="40% - akcent 3 3 3 2 3 4 2" xfId="12240"/>
    <cellStyle name="40% - akcent 3 3 3 2 3 4 2 2" xfId="12241"/>
    <cellStyle name="40% - akcent 3 3 3 2 3 4 2 2 2" xfId="27152"/>
    <cellStyle name="40% - akcent 3 3 3 2 3 4 2 3" xfId="12242"/>
    <cellStyle name="40% - akcent 3 3 3 2 3 4 2 3 2" xfId="27153"/>
    <cellStyle name="40% - akcent 3 3 3 2 3 4 2 4" xfId="27151"/>
    <cellStyle name="40% - akcent 3 3 3 2 3 4 3" xfId="12243"/>
    <cellStyle name="40% - akcent 3 3 3 2 3 4 3 2" xfId="27154"/>
    <cellStyle name="40% - akcent 3 3 3 2 3 4 4" xfId="12244"/>
    <cellStyle name="40% - akcent 3 3 3 2 3 4 4 2" xfId="27155"/>
    <cellStyle name="40% - akcent 3 3 3 2 3 4 5" xfId="27150"/>
    <cellStyle name="40% - akcent 3 3 3 2 3 5" xfId="12245"/>
    <cellStyle name="40% - akcent 3 3 3 2 3 5 2" xfId="12246"/>
    <cellStyle name="40% - akcent 3 3 3 2 3 5 2 2" xfId="27157"/>
    <cellStyle name="40% - akcent 3 3 3 2 3 5 3" xfId="12247"/>
    <cellStyle name="40% - akcent 3 3 3 2 3 5 3 2" xfId="27158"/>
    <cellStyle name="40% - akcent 3 3 3 2 3 5 4" xfId="27156"/>
    <cellStyle name="40% - akcent 3 3 3 2 3 6" xfId="12248"/>
    <cellStyle name="40% - akcent 3 3 3 2 3 6 2" xfId="27159"/>
    <cellStyle name="40% - akcent 3 3 3 2 3 7" xfId="12249"/>
    <cellStyle name="40% - akcent 3 3 3 2 3 7 2" xfId="27160"/>
    <cellStyle name="40% - akcent 3 3 3 2 3 8" xfId="27137"/>
    <cellStyle name="40% - akcent 3 3 3 2 4" xfId="12250"/>
    <cellStyle name="40% - akcent 3 3 3 2 4 2" xfId="12251"/>
    <cellStyle name="40% - akcent 3 3 3 2 4 2 2" xfId="12252"/>
    <cellStyle name="40% - akcent 3 3 3 2 4 2 2 2" xfId="12253"/>
    <cellStyle name="40% - akcent 3 3 3 2 4 2 2 2 2" xfId="27164"/>
    <cellStyle name="40% - akcent 3 3 3 2 4 2 2 3" xfId="12254"/>
    <cellStyle name="40% - akcent 3 3 3 2 4 2 2 3 2" xfId="27165"/>
    <cellStyle name="40% - akcent 3 3 3 2 4 2 2 4" xfId="27163"/>
    <cellStyle name="40% - akcent 3 3 3 2 4 2 3" xfId="12255"/>
    <cellStyle name="40% - akcent 3 3 3 2 4 2 3 2" xfId="27166"/>
    <cellStyle name="40% - akcent 3 3 3 2 4 2 4" xfId="12256"/>
    <cellStyle name="40% - akcent 3 3 3 2 4 2 4 2" xfId="27167"/>
    <cellStyle name="40% - akcent 3 3 3 2 4 2 5" xfId="27162"/>
    <cellStyle name="40% - akcent 3 3 3 2 4 3" xfId="12257"/>
    <cellStyle name="40% - akcent 3 3 3 2 4 3 2" xfId="12258"/>
    <cellStyle name="40% - akcent 3 3 3 2 4 3 2 2" xfId="27169"/>
    <cellStyle name="40% - akcent 3 3 3 2 4 3 3" xfId="12259"/>
    <cellStyle name="40% - akcent 3 3 3 2 4 3 3 2" xfId="27170"/>
    <cellStyle name="40% - akcent 3 3 3 2 4 3 4" xfId="27168"/>
    <cellStyle name="40% - akcent 3 3 3 2 4 4" xfId="12260"/>
    <cellStyle name="40% - akcent 3 3 3 2 4 4 2" xfId="27171"/>
    <cellStyle name="40% - akcent 3 3 3 2 4 5" xfId="12261"/>
    <cellStyle name="40% - akcent 3 3 3 2 4 5 2" xfId="27172"/>
    <cellStyle name="40% - akcent 3 3 3 2 4 6" xfId="27161"/>
    <cellStyle name="40% - akcent 3 3 3 2 5" xfId="12262"/>
    <cellStyle name="40% - akcent 3 3 3 2 5 2" xfId="12263"/>
    <cellStyle name="40% - akcent 3 3 3 2 5 2 2" xfId="12264"/>
    <cellStyle name="40% - akcent 3 3 3 2 5 2 2 2" xfId="27175"/>
    <cellStyle name="40% - akcent 3 3 3 2 5 2 3" xfId="12265"/>
    <cellStyle name="40% - akcent 3 3 3 2 5 2 3 2" xfId="27176"/>
    <cellStyle name="40% - akcent 3 3 3 2 5 2 4" xfId="27174"/>
    <cellStyle name="40% - akcent 3 3 3 2 5 3" xfId="12266"/>
    <cellStyle name="40% - akcent 3 3 3 2 5 3 2" xfId="27177"/>
    <cellStyle name="40% - akcent 3 3 3 2 5 4" xfId="12267"/>
    <cellStyle name="40% - akcent 3 3 3 2 5 4 2" xfId="27178"/>
    <cellStyle name="40% - akcent 3 3 3 2 5 5" xfId="27173"/>
    <cellStyle name="40% - akcent 3 3 3 2 6" xfId="12268"/>
    <cellStyle name="40% - akcent 3 3 3 2 6 2" xfId="12269"/>
    <cellStyle name="40% - akcent 3 3 3 2 6 2 2" xfId="12270"/>
    <cellStyle name="40% - akcent 3 3 3 2 6 2 2 2" xfId="27181"/>
    <cellStyle name="40% - akcent 3 3 3 2 6 2 3" xfId="12271"/>
    <cellStyle name="40% - akcent 3 3 3 2 6 2 3 2" xfId="27182"/>
    <cellStyle name="40% - akcent 3 3 3 2 6 2 4" xfId="27180"/>
    <cellStyle name="40% - akcent 3 3 3 2 6 3" xfId="12272"/>
    <cellStyle name="40% - akcent 3 3 3 2 6 3 2" xfId="27183"/>
    <cellStyle name="40% - akcent 3 3 3 2 6 4" xfId="12273"/>
    <cellStyle name="40% - akcent 3 3 3 2 6 4 2" xfId="27184"/>
    <cellStyle name="40% - akcent 3 3 3 2 6 5" xfId="27179"/>
    <cellStyle name="40% - akcent 3 3 3 2 7" xfId="12274"/>
    <cellStyle name="40% - akcent 3 3 3 2 7 2" xfId="12275"/>
    <cellStyle name="40% - akcent 3 3 3 2 7 2 2" xfId="12276"/>
    <cellStyle name="40% - akcent 3 3 3 2 7 2 2 2" xfId="27187"/>
    <cellStyle name="40% - akcent 3 3 3 2 7 2 3" xfId="12277"/>
    <cellStyle name="40% - akcent 3 3 3 2 7 2 3 2" xfId="27188"/>
    <cellStyle name="40% - akcent 3 3 3 2 7 2 4" xfId="27186"/>
    <cellStyle name="40% - akcent 3 3 3 2 7 3" xfId="12278"/>
    <cellStyle name="40% - akcent 3 3 3 2 7 3 2" xfId="27189"/>
    <cellStyle name="40% - akcent 3 3 3 2 7 4" xfId="12279"/>
    <cellStyle name="40% - akcent 3 3 3 2 7 4 2" xfId="27190"/>
    <cellStyle name="40% - akcent 3 3 3 2 7 5" xfId="27185"/>
    <cellStyle name="40% - akcent 3 3 3 2 8" xfId="12280"/>
    <cellStyle name="40% - akcent 3 3 3 2 8 2" xfId="12281"/>
    <cellStyle name="40% - akcent 3 3 3 2 8 2 2" xfId="27192"/>
    <cellStyle name="40% - akcent 3 3 3 2 8 3" xfId="12282"/>
    <cellStyle name="40% - akcent 3 3 3 2 8 3 2" xfId="27193"/>
    <cellStyle name="40% - akcent 3 3 3 2 8 4" xfId="27191"/>
    <cellStyle name="40% - akcent 3 3 3 2 9" xfId="12283"/>
    <cellStyle name="40% - akcent 3 3 3 2 9 2" xfId="27194"/>
    <cellStyle name="40% - akcent 3 3 3 3" xfId="12284"/>
    <cellStyle name="40% - akcent 3 3 3 3 2" xfId="12285"/>
    <cellStyle name="40% - akcent 3 3 3 3 2 2" xfId="12286"/>
    <cellStyle name="40% - akcent 3 3 3 3 2 2 2" xfId="12287"/>
    <cellStyle name="40% - akcent 3 3 3 3 2 2 2 2" xfId="27198"/>
    <cellStyle name="40% - akcent 3 3 3 3 2 2 3" xfId="12288"/>
    <cellStyle name="40% - akcent 3 3 3 3 2 2 3 2" xfId="27199"/>
    <cellStyle name="40% - akcent 3 3 3 3 2 2 4" xfId="27197"/>
    <cellStyle name="40% - akcent 3 3 3 3 2 3" xfId="12289"/>
    <cellStyle name="40% - akcent 3 3 3 3 2 3 2" xfId="27200"/>
    <cellStyle name="40% - akcent 3 3 3 3 2 4" xfId="12290"/>
    <cellStyle name="40% - akcent 3 3 3 3 2 4 2" xfId="27201"/>
    <cellStyle name="40% - akcent 3 3 3 3 2 5" xfId="27196"/>
    <cellStyle name="40% - akcent 3 3 3 3 3" xfId="12291"/>
    <cellStyle name="40% - akcent 3 3 3 3 3 2" xfId="12292"/>
    <cellStyle name="40% - akcent 3 3 3 3 3 2 2" xfId="12293"/>
    <cellStyle name="40% - akcent 3 3 3 3 3 2 2 2" xfId="27204"/>
    <cellStyle name="40% - akcent 3 3 3 3 3 2 3" xfId="12294"/>
    <cellStyle name="40% - akcent 3 3 3 3 3 2 3 2" xfId="27205"/>
    <cellStyle name="40% - akcent 3 3 3 3 3 2 4" xfId="27203"/>
    <cellStyle name="40% - akcent 3 3 3 3 3 3" xfId="12295"/>
    <cellStyle name="40% - akcent 3 3 3 3 3 3 2" xfId="27206"/>
    <cellStyle name="40% - akcent 3 3 3 3 3 4" xfId="12296"/>
    <cellStyle name="40% - akcent 3 3 3 3 3 4 2" xfId="27207"/>
    <cellStyle name="40% - akcent 3 3 3 3 3 5" xfId="27202"/>
    <cellStyle name="40% - akcent 3 3 3 3 4" xfId="12297"/>
    <cellStyle name="40% - akcent 3 3 3 3 4 2" xfId="12298"/>
    <cellStyle name="40% - akcent 3 3 3 3 4 2 2" xfId="12299"/>
    <cellStyle name="40% - akcent 3 3 3 3 4 2 2 2" xfId="27210"/>
    <cellStyle name="40% - akcent 3 3 3 3 4 2 3" xfId="12300"/>
    <cellStyle name="40% - akcent 3 3 3 3 4 2 3 2" xfId="27211"/>
    <cellStyle name="40% - akcent 3 3 3 3 4 2 4" xfId="27209"/>
    <cellStyle name="40% - akcent 3 3 3 3 4 3" xfId="12301"/>
    <cellStyle name="40% - akcent 3 3 3 3 4 3 2" xfId="27212"/>
    <cellStyle name="40% - akcent 3 3 3 3 4 4" xfId="12302"/>
    <cellStyle name="40% - akcent 3 3 3 3 4 4 2" xfId="27213"/>
    <cellStyle name="40% - akcent 3 3 3 3 4 5" xfId="27208"/>
    <cellStyle name="40% - akcent 3 3 3 3 5" xfId="12303"/>
    <cellStyle name="40% - akcent 3 3 3 3 5 2" xfId="12304"/>
    <cellStyle name="40% - akcent 3 3 3 3 5 2 2" xfId="27215"/>
    <cellStyle name="40% - akcent 3 3 3 3 5 3" xfId="12305"/>
    <cellStyle name="40% - akcent 3 3 3 3 5 3 2" xfId="27216"/>
    <cellStyle name="40% - akcent 3 3 3 3 5 4" xfId="27214"/>
    <cellStyle name="40% - akcent 3 3 3 3 6" xfId="12306"/>
    <cellStyle name="40% - akcent 3 3 3 3 6 2" xfId="27217"/>
    <cellStyle name="40% - akcent 3 3 3 3 7" xfId="12307"/>
    <cellStyle name="40% - akcent 3 3 3 3 7 2" xfId="27218"/>
    <cellStyle name="40% - akcent 3 3 3 3 8" xfId="27195"/>
    <cellStyle name="40% - akcent 3 3 3 4" xfId="12308"/>
    <cellStyle name="40% - akcent 3 3 3 4 2" xfId="12309"/>
    <cellStyle name="40% - akcent 3 3 3 4 2 2" xfId="12310"/>
    <cellStyle name="40% - akcent 3 3 3 4 2 2 2" xfId="12311"/>
    <cellStyle name="40% - akcent 3 3 3 4 2 2 2 2" xfId="27222"/>
    <cellStyle name="40% - akcent 3 3 3 4 2 2 3" xfId="12312"/>
    <cellStyle name="40% - akcent 3 3 3 4 2 2 3 2" xfId="27223"/>
    <cellStyle name="40% - akcent 3 3 3 4 2 2 4" xfId="27221"/>
    <cellStyle name="40% - akcent 3 3 3 4 2 3" xfId="12313"/>
    <cellStyle name="40% - akcent 3 3 3 4 2 3 2" xfId="27224"/>
    <cellStyle name="40% - akcent 3 3 3 4 2 4" xfId="12314"/>
    <cellStyle name="40% - akcent 3 3 3 4 2 4 2" xfId="27225"/>
    <cellStyle name="40% - akcent 3 3 3 4 2 5" xfId="27220"/>
    <cellStyle name="40% - akcent 3 3 3 4 3" xfId="12315"/>
    <cellStyle name="40% - akcent 3 3 3 4 3 2" xfId="12316"/>
    <cellStyle name="40% - akcent 3 3 3 4 3 2 2" xfId="12317"/>
    <cellStyle name="40% - akcent 3 3 3 4 3 2 2 2" xfId="27228"/>
    <cellStyle name="40% - akcent 3 3 3 4 3 2 3" xfId="12318"/>
    <cellStyle name="40% - akcent 3 3 3 4 3 2 3 2" xfId="27229"/>
    <cellStyle name="40% - akcent 3 3 3 4 3 2 4" xfId="27227"/>
    <cellStyle name="40% - akcent 3 3 3 4 3 3" xfId="12319"/>
    <cellStyle name="40% - akcent 3 3 3 4 3 3 2" xfId="27230"/>
    <cellStyle name="40% - akcent 3 3 3 4 3 4" xfId="12320"/>
    <cellStyle name="40% - akcent 3 3 3 4 3 4 2" xfId="27231"/>
    <cellStyle name="40% - akcent 3 3 3 4 3 5" xfId="27226"/>
    <cellStyle name="40% - akcent 3 3 3 4 4" xfId="12321"/>
    <cellStyle name="40% - akcent 3 3 3 4 4 2" xfId="12322"/>
    <cellStyle name="40% - akcent 3 3 3 4 4 2 2" xfId="12323"/>
    <cellStyle name="40% - akcent 3 3 3 4 4 2 2 2" xfId="27234"/>
    <cellStyle name="40% - akcent 3 3 3 4 4 2 3" xfId="12324"/>
    <cellStyle name="40% - akcent 3 3 3 4 4 2 3 2" xfId="27235"/>
    <cellStyle name="40% - akcent 3 3 3 4 4 2 4" xfId="27233"/>
    <cellStyle name="40% - akcent 3 3 3 4 4 3" xfId="12325"/>
    <cellStyle name="40% - akcent 3 3 3 4 4 3 2" xfId="27236"/>
    <cellStyle name="40% - akcent 3 3 3 4 4 4" xfId="12326"/>
    <cellStyle name="40% - akcent 3 3 3 4 4 4 2" xfId="27237"/>
    <cellStyle name="40% - akcent 3 3 3 4 4 5" xfId="27232"/>
    <cellStyle name="40% - akcent 3 3 3 4 5" xfId="12327"/>
    <cellStyle name="40% - akcent 3 3 3 4 5 2" xfId="12328"/>
    <cellStyle name="40% - akcent 3 3 3 4 5 2 2" xfId="27239"/>
    <cellStyle name="40% - akcent 3 3 3 4 5 3" xfId="12329"/>
    <cellStyle name="40% - akcent 3 3 3 4 5 3 2" xfId="27240"/>
    <cellStyle name="40% - akcent 3 3 3 4 5 4" xfId="27238"/>
    <cellStyle name="40% - akcent 3 3 3 4 6" xfId="12330"/>
    <cellStyle name="40% - akcent 3 3 3 4 6 2" xfId="27241"/>
    <cellStyle name="40% - akcent 3 3 3 4 7" xfId="12331"/>
    <cellStyle name="40% - akcent 3 3 3 4 7 2" xfId="27242"/>
    <cellStyle name="40% - akcent 3 3 3 4 8" xfId="27219"/>
    <cellStyle name="40% - akcent 3 3 3 5" xfId="12332"/>
    <cellStyle name="40% - akcent 3 3 3 5 2" xfId="12333"/>
    <cellStyle name="40% - akcent 3 3 3 5 2 2" xfId="12334"/>
    <cellStyle name="40% - akcent 3 3 3 5 2 2 2" xfId="12335"/>
    <cellStyle name="40% - akcent 3 3 3 5 2 2 2 2" xfId="27246"/>
    <cellStyle name="40% - akcent 3 3 3 5 2 2 3" xfId="12336"/>
    <cellStyle name="40% - akcent 3 3 3 5 2 2 3 2" xfId="27247"/>
    <cellStyle name="40% - akcent 3 3 3 5 2 2 4" xfId="27245"/>
    <cellStyle name="40% - akcent 3 3 3 5 2 3" xfId="12337"/>
    <cellStyle name="40% - akcent 3 3 3 5 2 3 2" xfId="27248"/>
    <cellStyle name="40% - akcent 3 3 3 5 2 4" xfId="12338"/>
    <cellStyle name="40% - akcent 3 3 3 5 2 4 2" xfId="27249"/>
    <cellStyle name="40% - akcent 3 3 3 5 2 5" xfId="27244"/>
    <cellStyle name="40% - akcent 3 3 3 5 3" xfId="12339"/>
    <cellStyle name="40% - akcent 3 3 3 5 3 2" xfId="12340"/>
    <cellStyle name="40% - akcent 3 3 3 5 3 2 2" xfId="27251"/>
    <cellStyle name="40% - akcent 3 3 3 5 3 3" xfId="12341"/>
    <cellStyle name="40% - akcent 3 3 3 5 3 3 2" xfId="27252"/>
    <cellStyle name="40% - akcent 3 3 3 5 3 4" xfId="27250"/>
    <cellStyle name="40% - akcent 3 3 3 5 4" xfId="12342"/>
    <cellStyle name="40% - akcent 3 3 3 5 4 2" xfId="27253"/>
    <cellStyle name="40% - akcent 3 3 3 5 5" xfId="12343"/>
    <cellStyle name="40% - akcent 3 3 3 5 5 2" xfId="27254"/>
    <cellStyle name="40% - akcent 3 3 3 5 6" xfId="27243"/>
    <cellStyle name="40% - akcent 3 3 3 6" xfId="12344"/>
    <cellStyle name="40% - akcent 3 3 3 6 2" xfId="12345"/>
    <cellStyle name="40% - akcent 3 3 3 6 2 2" xfId="12346"/>
    <cellStyle name="40% - akcent 3 3 3 6 2 2 2" xfId="27257"/>
    <cellStyle name="40% - akcent 3 3 3 6 2 3" xfId="12347"/>
    <cellStyle name="40% - akcent 3 3 3 6 2 3 2" xfId="27258"/>
    <cellStyle name="40% - akcent 3 3 3 6 2 4" xfId="27256"/>
    <cellStyle name="40% - akcent 3 3 3 6 3" xfId="12348"/>
    <cellStyle name="40% - akcent 3 3 3 6 3 2" xfId="27259"/>
    <cellStyle name="40% - akcent 3 3 3 6 4" xfId="12349"/>
    <cellStyle name="40% - akcent 3 3 3 6 4 2" xfId="27260"/>
    <cellStyle name="40% - akcent 3 3 3 6 5" xfId="27255"/>
    <cellStyle name="40% - akcent 3 3 3 7" xfId="12350"/>
    <cellStyle name="40% - akcent 3 3 3 7 2" xfId="12351"/>
    <cellStyle name="40% - akcent 3 3 3 7 2 2" xfId="12352"/>
    <cellStyle name="40% - akcent 3 3 3 7 2 2 2" xfId="27263"/>
    <cellStyle name="40% - akcent 3 3 3 7 2 3" xfId="12353"/>
    <cellStyle name="40% - akcent 3 3 3 7 2 3 2" xfId="27264"/>
    <cellStyle name="40% - akcent 3 3 3 7 2 4" xfId="27262"/>
    <cellStyle name="40% - akcent 3 3 3 7 3" xfId="12354"/>
    <cellStyle name="40% - akcent 3 3 3 7 3 2" xfId="27265"/>
    <cellStyle name="40% - akcent 3 3 3 7 4" xfId="12355"/>
    <cellStyle name="40% - akcent 3 3 3 7 4 2" xfId="27266"/>
    <cellStyle name="40% - akcent 3 3 3 7 5" xfId="27261"/>
    <cellStyle name="40% - akcent 3 3 3 8" xfId="12356"/>
    <cellStyle name="40% - akcent 3 3 3 8 2" xfId="12357"/>
    <cellStyle name="40% - akcent 3 3 3 8 2 2" xfId="12358"/>
    <cellStyle name="40% - akcent 3 3 3 8 2 2 2" xfId="27269"/>
    <cellStyle name="40% - akcent 3 3 3 8 2 3" xfId="12359"/>
    <cellStyle name="40% - akcent 3 3 3 8 2 3 2" xfId="27270"/>
    <cellStyle name="40% - akcent 3 3 3 8 2 4" xfId="27268"/>
    <cellStyle name="40% - akcent 3 3 3 8 3" xfId="12360"/>
    <cellStyle name="40% - akcent 3 3 3 8 3 2" xfId="27271"/>
    <cellStyle name="40% - akcent 3 3 3 8 4" xfId="12361"/>
    <cellStyle name="40% - akcent 3 3 3 8 4 2" xfId="27272"/>
    <cellStyle name="40% - akcent 3 3 3 8 5" xfId="27267"/>
    <cellStyle name="40% - akcent 3 3 3 9" xfId="12362"/>
    <cellStyle name="40% - akcent 3 3 3 9 2" xfId="12363"/>
    <cellStyle name="40% - akcent 3 3 3 9 2 2" xfId="27274"/>
    <cellStyle name="40% - akcent 3 3 3 9 3" xfId="12364"/>
    <cellStyle name="40% - akcent 3 3 3 9 3 2" xfId="27275"/>
    <cellStyle name="40% - akcent 3 3 3 9 4" xfId="27273"/>
    <cellStyle name="40% - akcent 3 3 4" xfId="12365"/>
    <cellStyle name="40% - akcent 3 3 4 10" xfId="12366"/>
    <cellStyle name="40% - akcent 3 3 4 10 2" xfId="27277"/>
    <cellStyle name="40% - akcent 3 3 4 11" xfId="27276"/>
    <cellStyle name="40% - akcent 3 3 4 2" xfId="12367"/>
    <cellStyle name="40% - akcent 3 3 4 2 2" xfId="12368"/>
    <cellStyle name="40% - akcent 3 3 4 2 2 2" xfId="12369"/>
    <cellStyle name="40% - akcent 3 3 4 2 2 2 2" xfId="12370"/>
    <cellStyle name="40% - akcent 3 3 4 2 2 2 2 2" xfId="27281"/>
    <cellStyle name="40% - akcent 3 3 4 2 2 2 3" xfId="12371"/>
    <cellStyle name="40% - akcent 3 3 4 2 2 2 3 2" xfId="27282"/>
    <cellStyle name="40% - akcent 3 3 4 2 2 2 4" xfId="27280"/>
    <cellStyle name="40% - akcent 3 3 4 2 2 3" xfId="12372"/>
    <cellStyle name="40% - akcent 3 3 4 2 2 3 2" xfId="27283"/>
    <cellStyle name="40% - akcent 3 3 4 2 2 4" xfId="12373"/>
    <cellStyle name="40% - akcent 3 3 4 2 2 4 2" xfId="27284"/>
    <cellStyle name="40% - akcent 3 3 4 2 2 5" xfId="27279"/>
    <cellStyle name="40% - akcent 3 3 4 2 3" xfId="12374"/>
    <cellStyle name="40% - akcent 3 3 4 2 3 2" xfId="12375"/>
    <cellStyle name="40% - akcent 3 3 4 2 3 2 2" xfId="12376"/>
    <cellStyle name="40% - akcent 3 3 4 2 3 2 2 2" xfId="27287"/>
    <cellStyle name="40% - akcent 3 3 4 2 3 2 3" xfId="12377"/>
    <cellStyle name="40% - akcent 3 3 4 2 3 2 3 2" xfId="27288"/>
    <cellStyle name="40% - akcent 3 3 4 2 3 2 4" xfId="27286"/>
    <cellStyle name="40% - akcent 3 3 4 2 3 3" xfId="12378"/>
    <cellStyle name="40% - akcent 3 3 4 2 3 3 2" xfId="27289"/>
    <cellStyle name="40% - akcent 3 3 4 2 3 4" xfId="12379"/>
    <cellStyle name="40% - akcent 3 3 4 2 3 4 2" xfId="27290"/>
    <cellStyle name="40% - akcent 3 3 4 2 3 5" xfId="27285"/>
    <cellStyle name="40% - akcent 3 3 4 2 4" xfId="12380"/>
    <cellStyle name="40% - akcent 3 3 4 2 4 2" xfId="12381"/>
    <cellStyle name="40% - akcent 3 3 4 2 4 2 2" xfId="12382"/>
    <cellStyle name="40% - akcent 3 3 4 2 4 2 2 2" xfId="27293"/>
    <cellStyle name="40% - akcent 3 3 4 2 4 2 3" xfId="12383"/>
    <cellStyle name="40% - akcent 3 3 4 2 4 2 3 2" xfId="27294"/>
    <cellStyle name="40% - akcent 3 3 4 2 4 2 4" xfId="27292"/>
    <cellStyle name="40% - akcent 3 3 4 2 4 3" xfId="12384"/>
    <cellStyle name="40% - akcent 3 3 4 2 4 3 2" xfId="27295"/>
    <cellStyle name="40% - akcent 3 3 4 2 4 4" xfId="12385"/>
    <cellStyle name="40% - akcent 3 3 4 2 4 4 2" xfId="27296"/>
    <cellStyle name="40% - akcent 3 3 4 2 4 5" xfId="27291"/>
    <cellStyle name="40% - akcent 3 3 4 2 5" xfId="12386"/>
    <cellStyle name="40% - akcent 3 3 4 2 5 2" xfId="12387"/>
    <cellStyle name="40% - akcent 3 3 4 2 5 2 2" xfId="27298"/>
    <cellStyle name="40% - akcent 3 3 4 2 5 3" xfId="12388"/>
    <cellStyle name="40% - akcent 3 3 4 2 5 3 2" xfId="27299"/>
    <cellStyle name="40% - akcent 3 3 4 2 5 4" xfId="27297"/>
    <cellStyle name="40% - akcent 3 3 4 2 6" xfId="12389"/>
    <cellStyle name="40% - akcent 3 3 4 2 6 2" xfId="27300"/>
    <cellStyle name="40% - akcent 3 3 4 2 7" xfId="12390"/>
    <cellStyle name="40% - akcent 3 3 4 2 7 2" xfId="27301"/>
    <cellStyle name="40% - akcent 3 3 4 2 8" xfId="27278"/>
    <cellStyle name="40% - akcent 3 3 4 3" xfId="12391"/>
    <cellStyle name="40% - akcent 3 3 4 3 2" xfId="12392"/>
    <cellStyle name="40% - akcent 3 3 4 3 2 2" xfId="12393"/>
    <cellStyle name="40% - akcent 3 3 4 3 2 2 2" xfId="12394"/>
    <cellStyle name="40% - akcent 3 3 4 3 2 2 2 2" xfId="27305"/>
    <cellStyle name="40% - akcent 3 3 4 3 2 2 3" xfId="12395"/>
    <cellStyle name="40% - akcent 3 3 4 3 2 2 3 2" xfId="27306"/>
    <cellStyle name="40% - akcent 3 3 4 3 2 2 4" xfId="27304"/>
    <cellStyle name="40% - akcent 3 3 4 3 2 3" xfId="12396"/>
    <cellStyle name="40% - akcent 3 3 4 3 2 3 2" xfId="27307"/>
    <cellStyle name="40% - akcent 3 3 4 3 2 4" xfId="12397"/>
    <cellStyle name="40% - akcent 3 3 4 3 2 4 2" xfId="27308"/>
    <cellStyle name="40% - akcent 3 3 4 3 2 5" xfId="27303"/>
    <cellStyle name="40% - akcent 3 3 4 3 3" xfId="12398"/>
    <cellStyle name="40% - akcent 3 3 4 3 3 2" xfId="12399"/>
    <cellStyle name="40% - akcent 3 3 4 3 3 2 2" xfId="12400"/>
    <cellStyle name="40% - akcent 3 3 4 3 3 2 2 2" xfId="27311"/>
    <cellStyle name="40% - akcent 3 3 4 3 3 2 3" xfId="12401"/>
    <cellStyle name="40% - akcent 3 3 4 3 3 2 3 2" xfId="27312"/>
    <cellStyle name="40% - akcent 3 3 4 3 3 2 4" xfId="27310"/>
    <cellStyle name="40% - akcent 3 3 4 3 3 3" xfId="12402"/>
    <cellStyle name="40% - akcent 3 3 4 3 3 3 2" xfId="27313"/>
    <cellStyle name="40% - akcent 3 3 4 3 3 4" xfId="12403"/>
    <cellStyle name="40% - akcent 3 3 4 3 3 4 2" xfId="27314"/>
    <cellStyle name="40% - akcent 3 3 4 3 3 5" xfId="27309"/>
    <cellStyle name="40% - akcent 3 3 4 3 4" xfId="12404"/>
    <cellStyle name="40% - akcent 3 3 4 3 4 2" xfId="12405"/>
    <cellStyle name="40% - akcent 3 3 4 3 4 2 2" xfId="12406"/>
    <cellStyle name="40% - akcent 3 3 4 3 4 2 2 2" xfId="27317"/>
    <cellStyle name="40% - akcent 3 3 4 3 4 2 3" xfId="12407"/>
    <cellStyle name="40% - akcent 3 3 4 3 4 2 3 2" xfId="27318"/>
    <cellStyle name="40% - akcent 3 3 4 3 4 2 4" xfId="27316"/>
    <cellStyle name="40% - akcent 3 3 4 3 4 3" xfId="12408"/>
    <cellStyle name="40% - akcent 3 3 4 3 4 3 2" xfId="27319"/>
    <cellStyle name="40% - akcent 3 3 4 3 4 4" xfId="12409"/>
    <cellStyle name="40% - akcent 3 3 4 3 4 4 2" xfId="27320"/>
    <cellStyle name="40% - akcent 3 3 4 3 4 5" xfId="27315"/>
    <cellStyle name="40% - akcent 3 3 4 3 5" xfId="12410"/>
    <cellStyle name="40% - akcent 3 3 4 3 5 2" xfId="12411"/>
    <cellStyle name="40% - akcent 3 3 4 3 5 2 2" xfId="27322"/>
    <cellStyle name="40% - akcent 3 3 4 3 5 3" xfId="12412"/>
    <cellStyle name="40% - akcent 3 3 4 3 5 3 2" xfId="27323"/>
    <cellStyle name="40% - akcent 3 3 4 3 5 4" xfId="27321"/>
    <cellStyle name="40% - akcent 3 3 4 3 6" xfId="12413"/>
    <cellStyle name="40% - akcent 3 3 4 3 6 2" xfId="27324"/>
    <cellStyle name="40% - akcent 3 3 4 3 7" xfId="12414"/>
    <cellStyle name="40% - akcent 3 3 4 3 7 2" xfId="27325"/>
    <cellStyle name="40% - akcent 3 3 4 3 8" xfId="27302"/>
    <cellStyle name="40% - akcent 3 3 4 4" xfId="12415"/>
    <cellStyle name="40% - akcent 3 3 4 4 2" xfId="12416"/>
    <cellStyle name="40% - akcent 3 3 4 4 2 2" xfId="12417"/>
    <cellStyle name="40% - akcent 3 3 4 4 2 2 2" xfId="12418"/>
    <cellStyle name="40% - akcent 3 3 4 4 2 2 2 2" xfId="27329"/>
    <cellStyle name="40% - akcent 3 3 4 4 2 2 3" xfId="12419"/>
    <cellStyle name="40% - akcent 3 3 4 4 2 2 3 2" xfId="27330"/>
    <cellStyle name="40% - akcent 3 3 4 4 2 2 4" xfId="27328"/>
    <cellStyle name="40% - akcent 3 3 4 4 2 3" xfId="12420"/>
    <cellStyle name="40% - akcent 3 3 4 4 2 3 2" xfId="27331"/>
    <cellStyle name="40% - akcent 3 3 4 4 2 4" xfId="12421"/>
    <cellStyle name="40% - akcent 3 3 4 4 2 4 2" xfId="27332"/>
    <cellStyle name="40% - akcent 3 3 4 4 2 5" xfId="27327"/>
    <cellStyle name="40% - akcent 3 3 4 4 3" xfId="12422"/>
    <cellStyle name="40% - akcent 3 3 4 4 3 2" xfId="12423"/>
    <cellStyle name="40% - akcent 3 3 4 4 3 2 2" xfId="27334"/>
    <cellStyle name="40% - akcent 3 3 4 4 3 3" xfId="12424"/>
    <cellStyle name="40% - akcent 3 3 4 4 3 3 2" xfId="27335"/>
    <cellStyle name="40% - akcent 3 3 4 4 3 4" xfId="27333"/>
    <cellStyle name="40% - akcent 3 3 4 4 4" xfId="12425"/>
    <cellStyle name="40% - akcent 3 3 4 4 4 2" xfId="27336"/>
    <cellStyle name="40% - akcent 3 3 4 4 5" xfId="12426"/>
    <cellStyle name="40% - akcent 3 3 4 4 5 2" xfId="27337"/>
    <cellStyle name="40% - akcent 3 3 4 4 6" xfId="27326"/>
    <cellStyle name="40% - akcent 3 3 4 5" xfId="12427"/>
    <cellStyle name="40% - akcent 3 3 4 5 2" xfId="12428"/>
    <cellStyle name="40% - akcent 3 3 4 5 2 2" xfId="12429"/>
    <cellStyle name="40% - akcent 3 3 4 5 2 2 2" xfId="27340"/>
    <cellStyle name="40% - akcent 3 3 4 5 2 3" xfId="12430"/>
    <cellStyle name="40% - akcent 3 3 4 5 2 3 2" xfId="27341"/>
    <cellStyle name="40% - akcent 3 3 4 5 2 4" xfId="27339"/>
    <cellStyle name="40% - akcent 3 3 4 5 3" xfId="12431"/>
    <cellStyle name="40% - akcent 3 3 4 5 3 2" xfId="27342"/>
    <cellStyle name="40% - akcent 3 3 4 5 4" xfId="12432"/>
    <cellStyle name="40% - akcent 3 3 4 5 4 2" xfId="27343"/>
    <cellStyle name="40% - akcent 3 3 4 5 5" xfId="27338"/>
    <cellStyle name="40% - akcent 3 3 4 6" xfId="12433"/>
    <cellStyle name="40% - akcent 3 3 4 6 2" xfId="12434"/>
    <cellStyle name="40% - akcent 3 3 4 6 2 2" xfId="12435"/>
    <cellStyle name="40% - akcent 3 3 4 6 2 2 2" xfId="27346"/>
    <cellStyle name="40% - akcent 3 3 4 6 2 3" xfId="12436"/>
    <cellStyle name="40% - akcent 3 3 4 6 2 3 2" xfId="27347"/>
    <cellStyle name="40% - akcent 3 3 4 6 2 4" xfId="27345"/>
    <cellStyle name="40% - akcent 3 3 4 6 3" xfId="12437"/>
    <cellStyle name="40% - akcent 3 3 4 6 3 2" xfId="27348"/>
    <cellStyle name="40% - akcent 3 3 4 6 4" xfId="12438"/>
    <cellStyle name="40% - akcent 3 3 4 6 4 2" xfId="27349"/>
    <cellStyle name="40% - akcent 3 3 4 6 5" xfId="27344"/>
    <cellStyle name="40% - akcent 3 3 4 7" xfId="12439"/>
    <cellStyle name="40% - akcent 3 3 4 7 2" xfId="12440"/>
    <cellStyle name="40% - akcent 3 3 4 7 2 2" xfId="12441"/>
    <cellStyle name="40% - akcent 3 3 4 7 2 2 2" xfId="27352"/>
    <cellStyle name="40% - akcent 3 3 4 7 2 3" xfId="12442"/>
    <cellStyle name="40% - akcent 3 3 4 7 2 3 2" xfId="27353"/>
    <cellStyle name="40% - akcent 3 3 4 7 2 4" xfId="27351"/>
    <cellStyle name="40% - akcent 3 3 4 7 3" xfId="12443"/>
    <cellStyle name="40% - akcent 3 3 4 7 3 2" xfId="27354"/>
    <cellStyle name="40% - akcent 3 3 4 7 4" xfId="12444"/>
    <cellStyle name="40% - akcent 3 3 4 7 4 2" xfId="27355"/>
    <cellStyle name="40% - akcent 3 3 4 7 5" xfId="27350"/>
    <cellStyle name="40% - akcent 3 3 4 8" xfId="12445"/>
    <cellStyle name="40% - akcent 3 3 4 8 2" xfId="12446"/>
    <cellStyle name="40% - akcent 3 3 4 8 2 2" xfId="27357"/>
    <cellStyle name="40% - akcent 3 3 4 8 3" xfId="12447"/>
    <cellStyle name="40% - akcent 3 3 4 8 3 2" xfId="27358"/>
    <cellStyle name="40% - akcent 3 3 4 8 4" xfId="27356"/>
    <cellStyle name="40% - akcent 3 3 4 9" xfId="12448"/>
    <cellStyle name="40% - akcent 3 3 4 9 2" xfId="27359"/>
    <cellStyle name="40% - akcent 3 3 5" xfId="12449"/>
    <cellStyle name="40% - akcent 3 3 5 10" xfId="27360"/>
    <cellStyle name="40% - akcent 3 3 5 2" xfId="12450"/>
    <cellStyle name="40% - akcent 3 3 5 2 2" xfId="12451"/>
    <cellStyle name="40% - akcent 3 3 5 2 2 2" xfId="12452"/>
    <cellStyle name="40% - akcent 3 3 5 2 2 2 2" xfId="12453"/>
    <cellStyle name="40% - akcent 3 3 5 2 2 2 2 2" xfId="27364"/>
    <cellStyle name="40% - akcent 3 3 5 2 2 2 3" xfId="12454"/>
    <cellStyle name="40% - akcent 3 3 5 2 2 2 3 2" xfId="27365"/>
    <cellStyle name="40% - akcent 3 3 5 2 2 2 4" xfId="27363"/>
    <cellStyle name="40% - akcent 3 3 5 2 2 3" xfId="12455"/>
    <cellStyle name="40% - akcent 3 3 5 2 2 3 2" xfId="27366"/>
    <cellStyle name="40% - akcent 3 3 5 2 2 4" xfId="12456"/>
    <cellStyle name="40% - akcent 3 3 5 2 2 4 2" xfId="27367"/>
    <cellStyle name="40% - akcent 3 3 5 2 2 5" xfId="27362"/>
    <cellStyle name="40% - akcent 3 3 5 2 3" xfId="12457"/>
    <cellStyle name="40% - akcent 3 3 5 2 3 2" xfId="12458"/>
    <cellStyle name="40% - akcent 3 3 5 2 3 2 2" xfId="12459"/>
    <cellStyle name="40% - akcent 3 3 5 2 3 2 2 2" xfId="27370"/>
    <cellStyle name="40% - akcent 3 3 5 2 3 2 3" xfId="12460"/>
    <cellStyle name="40% - akcent 3 3 5 2 3 2 3 2" xfId="27371"/>
    <cellStyle name="40% - akcent 3 3 5 2 3 2 4" xfId="27369"/>
    <cellStyle name="40% - akcent 3 3 5 2 3 3" xfId="12461"/>
    <cellStyle name="40% - akcent 3 3 5 2 3 3 2" xfId="27372"/>
    <cellStyle name="40% - akcent 3 3 5 2 3 4" xfId="12462"/>
    <cellStyle name="40% - akcent 3 3 5 2 3 4 2" xfId="27373"/>
    <cellStyle name="40% - akcent 3 3 5 2 3 5" xfId="27368"/>
    <cellStyle name="40% - akcent 3 3 5 2 4" xfId="12463"/>
    <cellStyle name="40% - akcent 3 3 5 2 4 2" xfId="12464"/>
    <cellStyle name="40% - akcent 3 3 5 2 4 2 2" xfId="12465"/>
    <cellStyle name="40% - akcent 3 3 5 2 4 2 2 2" xfId="27376"/>
    <cellStyle name="40% - akcent 3 3 5 2 4 2 3" xfId="12466"/>
    <cellStyle name="40% - akcent 3 3 5 2 4 2 3 2" xfId="27377"/>
    <cellStyle name="40% - akcent 3 3 5 2 4 2 4" xfId="27375"/>
    <cellStyle name="40% - akcent 3 3 5 2 4 3" xfId="12467"/>
    <cellStyle name="40% - akcent 3 3 5 2 4 3 2" xfId="27378"/>
    <cellStyle name="40% - akcent 3 3 5 2 4 4" xfId="12468"/>
    <cellStyle name="40% - akcent 3 3 5 2 4 4 2" xfId="27379"/>
    <cellStyle name="40% - akcent 3 3 5 2 4 5" xfId="27374"/>
    <cellStyle name="40% - akcent 3 3 5 2 5" xfId="12469"/>
    <cellStyle name="40% - akcent 3 3 5 2 5 2" xfId="12470"/>
    <cellStyle name="40% - akcent 3 3 5 2 5 2 2" xfId="27381"/>
    <cellStyle name="40% - akcent 3 3 5 2 5 3" xfId="12471"/>
    <cellStyle name="40% - akcent 3 3 5 2 5 3 2" xfId="27382"/>
    <cellStyle name="40% - akcent 3 3 5 2 5 4" xfId="27380"/>
    <cellStyle name="40% - akcent 3 3 5 2 6" xfId="12472"/>
    <cellStyle name="40% - akcent 3 3 5 2 6 2" xfId="27383"/>
    <cellStyle name="40% - akcent 3 3 5 2 7" xfId="12473"/>
    <cellStyle name="40% - akcent 3 3 5 2 7 2" xfId="27384"/>
    <cellStyle name="40% - akcent 3 3 5 2 8" xfId="27361"/>
    <cellStyle name="40% - akcent 3 3 5 3" xfId="12474"/>
    <cellStyle name="40% - akcent 3 3 5 3 2" xfId="12475"/>
    <cellStyle name="40% - akcent 3 3 5 3 2 2" xfId="12476"/>
    <cellStyle name="40% - akcent 3 3 5 3 2 2 2" xfId="12477"/>
    <cellStyle name="40% - akcent 3 3 5 3 2 2 2 2" xfId="27388"/>
    <cellStyle name="40% - akcent 3 3 5 3 2 2 3" xfId="12478"/>
    <cellStyle name="40% - akcent 3 3 5 3 2 2 3 2" xfId="27389"/>
    <cellStyle name="40% - akcent 3 3 5 3 2 2 4" xfId="27387"/>
    <cellStyle name="40% - akcent 3 3 5 3 2 3" xfId="12479"/>
    <cellStyle name="40% - akcent 3 3 5 3 2 3 2" xfId="27390"/>
    <cellStyle name="40% - akcent 3 3 5 3 2 4" xfId="12480"/>
    <cellStyle name="40% - akcent 3 3 5 3 2 4 2" xfId="27391"/>
    <cellStyle name="40% - akcent 3 3 5 3 2 5" xfId="27386"/>
    <cellStyle name="40% - akcent 3 3 5 3 3" xfId="12481"/>
    <cellStyle name="40% - akcent 3 3 5 3 3 2" xfId="12482"/>
    <cellStyle name="40% - akcent 3 3 5 3 3 2 2" xfId="12483"/>
    <cellStyle name="40% - akcent 3 3 5 3 3 2 2 2" xfId="27394"/>
    <cellStyle name="40% - akcent 3 3 5 3 3 2 3" xfId="12484"/>
    <cellStyle name="40% - akcent 3 3 5 3 3 2 3 2" xfId="27395"/>
    <cellStyle name="40% - akcent 3 3 5 3 3 2 4" xfId="27393"/>
    <cellStyle name="40% - akcent 3 3 5 3 3 3" xfId="12485"/>
    <cellStyle name="40% - akcent 3 3 5 3 3 3 2" xfId="27396"/>
    <cellStyle name="40% - akcent 3 3 5 3 3 4" xfId="12486"/>
    <cellStyle name="40% - akcent 3 3 5 3 3 4 2" xfId="27397"/>
    <cellStyle name="40% - akcent 3 3 5 3 3 5" xfId="27392"/>
    <cellStyle name="40% - akcent 3 3 5 3 4" xfId="12487"/>
    <cellStyle name="40% - akcent 3 3 5 3 4 2" xfId="12488"/>
    <cellStyle name="40% - akcent 3 3 5 3 4 2 2" xfId="12489"/>
    <cellStyle name="40% - akcent 3 3 5 3 4 2 2 2" xfId="27400"/>
    <cellStyle name="40% - akcent 3 3 5 3 4 2 3" xfId="12490"/>
    <cellStyle name="40% - akcent 3 3 5 3 4 2 3 2" xfId="27401"/>
    <cellStyle name="40% - akcent 3 3 5 3 4 2 4" xfId="27399"/>
    <cellStyle name="40% - akcent 3 3 5 3 4 3" xfId="12491"/>
    <cellStyle name="40% - akcent 3 3 5 3 4 3 2" xfId="27402"/>
    <cellStyle name="40% - akcent 3 3 5 3 4 4" xfId="12492"/>
    <cellStyle name="40% - akcent 3 3 5 3 4 4 2" xfId="27403"/>
    <cellStyle name="40% - akcent 3 3 5 3 4 5" xfId="27398"/>
    <cellStyle name="40% - akcent 3 3 5 3 5" xfId="12493"/>
    <cellStyle name="40% - akcent 3 3 5 3 5 2" xfId="12494"/>
    <cellStyle name="40% - akcent 3 3 5 3 5 2 2" xfId="27405"/>
    <cellStyle name="40% - akcent 3 3 5 3 5 3" xfId="12495"/>
    <cellStyle name="40% - akcent 3 3 5 3 5 3 2" xfId="27406"/>
    <cellStyle name="40% - akcent 3 3 5 3 5 4" xfId="27404"/>
    <cellStyle name="40% - akcent 3 3 5 3 6" xfId="12496"/>
    <cellStyle name="40% - akcent 3 3 5 3 6 2" xfId="27407"/>
    <cellStyle name="40% - akcent 3 3 5 3 7" xfId="12497"/>
    <cellStyle name="40% - akcent 3 3 5 3 7 2" xfId="27408"/>
    <cellStyle name="40% - akcent 3 3 5 3 8" xfId="27385"/>
    <cellStyle name="40% - akcent 3 3 5 4" xfId="12498"/>
    <cellStyle name="40% - akcent 3 3 5 4 2" xfId="12499"/>
    <cellStyle name="40% - akcent 3 3 5 4 2 2" xfId="12500"/>
    <cellStyle name="40% - akcent 3 3 5 4 2 2 2" xfId="27411"/>
    <cellStyle name="40% - akcent 3 3 5 4 2 3" xfId="12501"/>
    <cellStyle name="40% - akcent 3 3 5 4 2 3 2" xfId="27412"/>
    <cellStyle name="40% - akcent 3 3 5 4 2 4" xfId="27410"/>
    <cellStyle name="40% - akcent 3 3 5 4 3" xfId="12502"/>
    <cellStyle name="40% - akcent 3 3 5 4 3 2" xfId="27413"/>
    <cellStyle name="40% - akcent 3 3 5 4 4" xfId="12503"/>
    <cellStyle name="40% - akcent 3 3 5 4 4 2" xfId="27414"/>
    <cellStyle name="40% - akcent 3 3 5 4 5" xfId="27409"/>
    <cellStyle name="40% - akcent 3 3 5 5" xfId="12504"/>
    <cellStyle name="40% - akcent 3 3 5 5 2" xfId="12505"/>
    <cellStyle name="40% - akcent 3 3 5 5 2 2" xfId="12506"/>
    <cellStyle name="40% - akcent 3 3 5 5 2 2 2" xfId="27417"/>
    <cellStyle name="40% - akcent 3 3 5 5 2 3" xfId="12507"/>
    <cellStyle name="40% - akcent 3 3 5 5 2 3 2" xfId="27418"/>
    <cellStyle name="40% - akcent 3 3 5 5 2 4" xfId="27416"/>
    <cellStyle name="40% - akcent 3 3 5 5 3" xfId="12508"/>
    <cellStyle name="40% - akcent 3 3 5 5 3 2" xfId="27419"/>
    <cellStyle name="40% - akcent 3 3 5 5 4" xfId="12509"/>
    <cellStyle name="40% - akcent 3 3 5 5 4 2" xfId="27420"/>
    <cellStyle name="40% - akcent 3 3 5 5 5" xfId="27415"/>
    <cellStyle name="40% - akcent 3 3 5 6" xfId="12510"/>
    <cellStyle name="40% - akcent 3 3 5 6 2" xfId="12511"/>
    <cellStyle name="40% - akcent 3 3 5 6 2 2" xfId="12512"/>
    <cellStyle name="40% - akcent 3 3 5 6 2 2 2" xfId="27423"/>
    <cellStyle name="40% - akcent 3 3 5 6 2 3" xfId="12513"/>
    <cellStyle name="40% - akcent 3 3 5 6 2 3 2" xfId="27424"/>
    <cellStyle name="40% - akcent 3 3 5 6 2 4" xfId="27422"/>
    <cellStyle name="40% - akcent 3 3 5 6 3" xfId="12514"/>
    <cellStyle name="40% - akcent 3 3 5 6 3 2" xfId="27425"/>
    <cellStyle name="40% - akcent 3 3 5 6 4" xfId="12515"/>
    <cellStyle name="40% - akcent 3 3 5 6 4 2" xfId="27426"/>
    <cellStyle name="40% - akcent 3 3 5 6 5" xfId="27421"/>
    <cellStyle name="40% - akcent 3 3 5 7" xfId="12516"/>
    <cellStyle name="40% - akcent 3 3 5 7 2" xfId="12517"/>
    <cellStyle name="40% - akcent 3 3 5 7 2 2" xfId="27428"/>
    <cellStyle name="40% - akcent 3 3 5 7 3" xfId="12518"/>
    <cellStyle name="40% - akcent 3 3 5 7 3 2" xfId="27429"/>
    <cellStyle name="40% - akcent 3 3 5 7 4" xfId="27427"/>
    <cellStyle name="40% - akcent 3 3 5 8" xfId="12519"/>
    <cellStyle name="40% - akcent 3 3 5 8 2" xfId="27430"/>
    <cellStyle name="40% - akcent 3 3 5 9" xfId="12520"/>
    <cellStyle name="40% - akcent 3 3 5 9 2" xfId="27431"/>
    <cellStyle name="40% - akcent 3 3 6" xfId="12521"/>
    <cellStyle name="40% - akcent 3 3 6 10" xfId="27432"/>
    <cellStyle name="40% - akcent 3 3 6 2" xfId="12522"/>
    <cellStyle name="40% - akcent 3 3 6 2 2" xfId="12523"/>
    <cellStyle name="40% - akcent 3 3 6 2 2 2" xfId="12524"/>
    <cellStyle name="40% - akcent 3 3 6 2 2 2 2" xfId="12525"/>
    <cellStyle name="40% - akcent 3 3 6 2 2 2 2 2" xfId="27436"/>
    <cellStyle name="40% - akcent 3 3 6 2 2 2 3" xfId="12526"/>
    <cellStyle name="40% - akcent 3 3 6 2 2 2 3 2" xfId="27437"/>
    <cellStyle name="40% - akcent 3 3 6 2 2 2 4" xfId="27435"/>
    <cellStyle name="40% - akcent 3 3 6 2 2 3" xfId="12527"/>
    <cellStyle name="40% - akcent 3 3 6 2 2 3 2" xfId="27438"/>
    <cellStyle name="40% - akcent 3 3 6 2 2 4" xfId="12528"/>
    <cellStyle name="40% - akcent 3 3 6 2 2 4 2" xfId="27439"/>
    <cellStyle name="40% - akcent 3 3 6 2 2 5" xfId="27434"/>
    <cellStyle name="40% - akcent 3 3 6 2 3" xfId="12529"/>
    <cellStyle name="40% - akcent 3 3 6 2 3 2" xfId="12530"/>
    <cellStyle name="40% - akcent 3 3 6 2 3 2 2" xfId="12531"/>
    <cellStyle name="40% - akcent 3 3 6 2 3 2 2 2" xfId="27442"/>
    <cellStyle name="40% - akcent 3 3 6 2 3 2 3" xfId="12532"/>
    <cellStyle name="40% - akcent 3 3 6 2 3 2 3 2" xfId="27443"/>
    <cellStyle name="40% - akcent 3 3 6 2 3 2 4" xfId="27441"/>
    <cellStyle name="40% - akcent 3 3 6 2 3 3" xfId="12533"/>
    <cellStyle name="40% - akcent 3 3 6 2 3 3 2" xfId="27444"/>
    <cellStyle name="40% - akcent 3 3 6 2 3 4" xfId="12534"/>
    <cellStyle name="40% - akcent 3 3 6 2 3 4 2" xfId="27445"/>
    <cellStyle name="40% - akcent 3 3 6 2 3 5" xfId="27440"/>
    <cellStyle name="40% - akcent 3 3 6 2 4" xfId="12535"/>
    <cellStyle name="40% - akcent 3 3 6 2 4 2" xfId="12536"/>
    <cellStyle name="40% - akcent 3 3 6 2 4 2 2" xfId="12537"/>
    <cellStyle name="40% - akcent 3 3 6 2 4 2 2 2" xfId="27448"/>
    <cellStyle name="40% - akcent 3 3 6 2 4 2 3" xfId="12538"/>
    <cellStyle name="40% - akcent 3 3 6 2 4 2 3 2" xfId="27449"/>
    <cellStyle name="40% - akcent 3 3 6 2 4 2 4" xfId="27447"/>
    <cellStyle name="40% - akcent 3 3 6 2 4 3" xfId="12539"/>
    <cellStyle name="40% - akcent 3 3 6 2 4 3 2" xfId="27450"/>
    <cellStyle name="40% - akcent 3 3 6 2 4 4" xfId="12540"/>
    <cellStyle name="40% - akcent 3 3 6 2 4 4 2" xfId="27451"/>
    <cellStyle name="40% - akcent 3 3 6 2 4 5" xfId="27446"/>
    <cellStyle name="40% - akcent 3 3 6 2 5" xfId="12541"/>
    <cellStyle name="40% - akcent 3 3 6 2 5 2" xfId="12542"/>
    <cellStyle name="40% - akcent 3 3 6 2 5 2 2" xfId="27453"/>
    <cellStyle name="40% - akcent 3 3 6 2 5 3" xfId="12543"/>
    <cellStyle name="40% - akcent 3 3 6 2 5 3 2" xfId="27454"/>
    <cellStyle name="40% - akcent 3 3 6 2 5 4" xfId="27452"/>
    <cellStyle name="40% - akcent 3 3 6 2 6" xfId="12544"/>
    <cellStyle name="40% - akcent 3 3 6 2 6 2" xfId="27455"/>
    <cellStyle name="40% - akcent 3 3 6 2 7" xfId="12545"/>
    <cellStyle name="40% - akcent 3 3 6 2 7 2" xfId="27456"/>
    <cellStyle name="40% - akcent 3 3 6 2 8" xfId="27433"/>
    <cellStyle name="40% - akcent 3 3 6 3" xfId="12546"/>
    <cellStyle name="40% - akcent 3 3 6 3 2" xfId="12547"/>
    <cellStyle name="40% - akcent 3 3 6 3 2 2" xfId="12548"/>
    <cellStyle name="40% - akcent 3 3 6 3 2 2 2" xfId="12549"/>
    <cellStyle name="40% - akcent 3 3 6 3 2 2 2 2" xfId="27460"/>
    <cellStyle name="40% - akcent 3 3 6 3 2 2 3" xfId="12550"/>
    <cellStyle name="40% - akcent 3 3 6 3 2 2 3 2" xfId="27461"/>
    <cellStyle name="40% - akcent 3 3 6 3 2 2 4" xfId="27459"/>
    <cellStyle name="40% - akcent 3 3 6 3 2 3" xfId="12551"/>
    <cellStyle name="40% - akcent 3 3 6 3 2 3 2" xfId="27462"/>
    <cellStyle name="40% - akcent 3 3 6 3 2 4" xfId="12552"/>
    <cellStyle name="40% - akcent 3 3 6 3 2 4 2" xfId="27463"/>
    <cellStyle name="40% - akcent 3 3 6 3 2 5" xfId="27458"/>
    <cellStyle name="40% - akcent 3 3 6 3 3" xfId="12553"/>
    <cellStyle name="40% - akcent 3 3 6 3 3 2" xfId="12554"/>
    <cellStyle name="40% - akcent 3 3 6 3 3 2 2" xfId="12555"/>
    <cellStyle name="40% - akcent 3 3 6 3 3 2 2 2" xfId="27466"/>
    <cellStyle name="40% - akcent 3 3 6 3 3 2 3" xfId="12556"/>
    <cellStyle name="40% - akcent 3 3 6 3 3 2 3 2" xfId="27467"/>
    <cellStyle name="40% - akcent 3 3 6 3 3 2 4" xfId="27465"/>
    <cellStyle name="40% - akcent 3 3 6 3 3 3" xfId="12557"/>
    <cellStyle name="40% - akcent 3 3 6 3 3 3 2" xfId="27468"/>
    <cellStyle name="40% - akcent 3 3 6 3 3 4" xfId="12558"/>
    <cellStyle name="40% - akcent 3 3 6 3 3 4 2" xfId="27469"/>
    <cellStyle name="40% - akcent 3 3 6 3 3 5" xfId="27464"/>
    <cellStyle name="40% - akcent 3 3 6 3 4" xfId="12559"/>
    <cellStyle name="40% - akcent 3 3 6 3 4 2" xfId="12560"/>
    <cellStyle name="40% - akcent 3 3 6 3 4 2 2" xfId="12561"/>
    <cellStyle name="40% - akcent 3 3 6 3 4 2 2 2" xfId="27472"/>
    <cellStyle name="40% - akcent 3 3 6 3 4 2 3" xfId="12562"/>
    <cellStyle name="40% - akcent 3 3 6 3 4 2 3 2" xfId="27473"/>
    <cellStyle name="40% - akcent 3 3 6 3 4 2 4" xfId="27471"/>
    <cellStyle name="40% - akcent 3 3 6 3 4 3" xfId="12563"/>
    <cellStyle name="40% - akcent 3 3 6 3 4 3 2" xfId="27474"/>
    <cellStyle name="40% - akcent 3 3 6 3 4 4" xfId="12564"/>
    <cellStyle name="40% - akcent 3 3 6 3 4 4 2" xfId="27475"/>
    <cellStyle name="40% - akcent 3 3 6 3 4 5" xfId="27470"/>
    <cellStyle name="40% - akcent 3 3 6 3 5" xfId="12565"/>
    <cellStyle name="40% - akcent 3 3 6 3 5 2" xfId="12566"/>
    <cellStyle name="40% - akcent 3 3 6 3 5 2 2" xfId="27477"/>
    <cellStyle name="40% - akcent 3 3 6 3 5 3" xfId="12567"/>
    <cellStyle name="40% - akcent 3 3 6 3 5 3 2" xfId="27478"/>
    <cellStyle name="40% - akcent 3 3 6 3 5 4" xfId="27476"/>
    <cellStyle name="40% - akcent 3 3 6 3 6" xfId="12568"/>
    <cellStyle name="40% - akcent 3 3 6 3 6 2" xfId="27479"/>
    <cellStyle name="40% - akcent 3 3 6 3 7" xfId="12569"/>
    <cellStyle name="40% - akcent 3 3 6 3 7 2" xfId="27480"/>
    <cellStyle name="40% - akcent 3 3 6 3 8" xfId="27457"/>
    <cellStyle name="40% - akcent 3 3 6 4" xfId="12570"/>
    <cellStyle name="40% - akcent 3 3 6 4 2" xfId="12571"/>
    <cellStyle name="40% - akcent 3 3 6 4 2 2" xfId="12572"/>
    <cellStyle name="40% - akcent 3 3 6 4 2 2 2" xfId="27483"/>
    <cellStyle name="40% - akcent 3 3 6 4 2 3" xfId="12573"/>
    <cellStyle name="40% - akcent 3 3 6 4 2 3 2" xfId="27484"/>
    <cellStyle name="40% - akcent 3 3 6 4 2 4" xfId="27482"/>
    <cellStyle name="40% - akcent 3 3 6 4 3" xfId="12574"/>
    <cellStyle name="40% - akcent 3 3 6 4 3 2" xfId="27485"/>
    <cellStyle name="40% - akcent 3 3 6 4 4" xfId="12575"/>
    <cellStyle name="40% - akcent 3 3 6 4 4 2" xfId="27486"/>
    <cellStyle name="40% - akcent 3 3 6 4 5" xfId="27481"/>
    <cellStyle name="40% - akcent 3 3 6 5" xfId="12576"/>
    <cellStyle name="40% - akcent 3 3 6 5 2" xfId="12577"/>
    <cellStyle name="40% - akcent 3 3 6 5 2 2" xfId="12578"/>
    <cellStyle name="40% - akcent 3 3 6 5 2 2 2" xfId="27489"/>
    <cellStyle name="40% - akcent 3 3 6 5 2 3" xfId="12579"/>
    <cellStyle name="40% - akcent 3 3 6 5 2 3 2" xfId="27490"/>
    <cellStyle name="40% - akcent 3 3 6 5 2 4" xfId="27488"/>
    <cellStyle name="40% - akcent 3 3 6 5 3" xfId="12580"/>
    <cellStyle name="40% - akcent 3 3 6 5 3 2" xfId="27491"/>
    <cellStyle name="40% - akcent 3 3 6 5 4" xfId="12581"/>
    <cellStyle name="40% - akcent 3 3 6 5 4 2" xfId="27492"/>
    <cellStyle name="40% - akcent 3 3 6 5 5" xfId="27487"/>
    <cellStyle name="40% - akcent 3 3 6 6" xfId="12582"/>
    <cellStyle name="40% - akcent 3 3 6 6 2" xfId="12583"/>
    <cellStyle name="40% - akcent 3 3 6 6 2 2" xfId="12584"/>
    <cellStyle name="40% - akcent 3 3 6 6 2 2 2" xfId="27495"/>
    <cellStyle name="40% - akcent 3 3 6 6 2 3" xfId="12585"/>
    <cellStyle name="40% - akcent 3 3 6 6 2 3 2" xfId="27496"/>
    <cellStyle name="40% - akcent 3 3 6 6 2 4" xfId="27494"/>
    <cellStyle name="40% - akcent 3 3 6 6 3" xfId="12586"/>
    <cellStyle name="40% - akcent 3 3 6 6 3 2" xfId="27497"/>
    <cellStyle name="40% - akcent 3 3 6 6 4" xfId="12587"/>
    <cellStyle name="40% - akcent 3 3 6 6 4 2" xfId="27498"/>
    <cellStyle name="40% - akcent 3 3 6 6 5" xfId="27493"/>
    <cellStyle name="40% - akcent 3 3 6 7" xfId="12588"/>
    <cellStyle name="40% - akcent 3 3 6 7 2" xfId="12589"/>
    <cellStyle name="40% - akcent 3 3 6 7 2 2" xfId="27500"/>
    <cellStyle name="40% - akcent 3 3 6 7 3" xfId="12590"/>
    <cellStyle name="40% - akcent 3 3 6 7 3 2" xfId="27501"/>
    <cellStyle name="40% - akcent 3 3 6 7 4" xfId="27499"/>
    <cellStyle name="40% - akcent 3 3 6 8" xfId="12591"/>
    <cellStyle name="40% - akcent 3 3 6 8 2" xfId="27502"/>
    <cellStyle name="40% - akcent 3 3 6 9" xfId="12592"/>
    <cellStyle name="40% - akcent 3 3 6 9 2" xfId="27503"/>
    <cellStyle name="40% - akcent 3 3 7" xfId="12593"/>
    <cellStyle name="40% - akcent 3 3 7 2" xfId="12594"/>
    <cellStyle name="40% - akcent 3 3 7 2 2" xfId="12595"/>
    <cellStyle name="40% - akcent 3 3 7 2 2 2" xfId="12596"/>
    <cellStyle name="40% - akcent 3 3 7 2 2 2 2" xfId="12597"/>
    <cellStyle name="40% - akcent 3 3 7 2 2 2 2 2" xfId="27508"/>
    <cellStyle name="40% - akcent 3 3 7 2 2 2 3" xfId="12598"/>
    <cellStyle name="40% - akcent 3 3 7 2 2 2 3 2" xfId="27509"/>
    <cellStyle name="40% - akcent 3 3 7 2 2 2 4" xfId="27507"/>
    <cellStyle name="40% - akcent 3 3 7 2 2 3" xfId="12599"/>
    <cellStyle name="40% - akcent 3 3 7 2 2 3 2" xfId="27510"/>
    <cellStyle name="40% - akcent 3 3 7 2 2 4" xfId="12600"/>
    <cellStyle name="40% - akcent 3 3 7 2 2 4 2" xfId="27511"/>
    <cellStyle name="40% - akcent 3 3 7 2 2 5" xfId="27506"/>
    <cellStyle name="40% - akcent 3 3 7 2 3" xfId="12601"/>
    <cellStyle name="40% - akcent 3 3 7 2 3 2" xfId="12602"/>
    <cellStyle name="40% - akcent 3 3 7 2 3 2 2" xfId="12603"/>
    <cellStyle name="40% - akcent 3 3 7 2 3 2 2 2" xfId="27514"/>
    <cellStyle name="40% - akcent 3 3 7 2 3 2 3" xfId="12604"/>
    <cellStyle name="40% - akcent 3 3 7 2 3 2 3 2" xfId="27515"/>
    <cellStyle name="40% - akcent 3 3 7 2 3 2 4" xfId="27513"/>
    <cellStyle name="40% - akcent 3 3 7 2 3 3" xfId="12605"/>
    <cellStyle name="40% - akcent 3 3 7 2 3 3 2" xfId="27516"/>
    <cellStyle name="40% - akcent 3 3 7 2 3 4" xfId="12606"/>
    <cellStyle name="40% - akcent 3 3 7 2 3 4 2" xfId="27517"/>
    <cellStyle name="40% - akcent 3 3 7 2 3 5" xfId="27512"/>
    <cellStyle name="40% - akcent 3 3 7 2 4" xfId="12607"/>
    <cellStyle name="40% - akcent 3 3 7 2 4 2" xfId="12608"/>
    <cellStyle name="40% - akcent 3 3 7 2 4 2 2" xfId="12609"/>
    <cellStyle name="40% - akcent 3 3 7 2 4 2 2 2" xfId="27520"/>
    <cellStyle name="40% - akcent 3 3 7 2 4 2 3" xfId="12610"/>
    <cellStyle name="40% - akcent 3 3 7 2 4 2 3 2" xfId="27521"/>
    <cellStyle name="40% - akcent 3 3 7 2 4 2 4" xfId="27519"/>
    <cellStyle name="40% - akcent 3 3 7 2 4 3" xfId="12611"/>
    <cellStyle name="40% - akcent 3 3 7 2 4 3 2" xfId="27522"/>
    <cellStyle name="40% - akcent 3 3 7 2 4 4" xfId="12612"/>
    <cellStyle name="40% - akcent 3 3 7 2 4 4 2" xfId="27523"/>
    <cellStyle name="40% - akcent 3 3 7 2 4 5" xfId="27518"/>
    <cellStyle name="40% - akcent 3 3 7 2 5" xfId="12613"/>
    <cellStyle name="40% - akcent 3 3 7 2 5 2" xfId="12614"/>
    <cellStyle name="40% - akcent 3 3 7 2 5 2 2" xfId="27525"/>
    <cellStyle name="40% - akcent 3 3 7 2 5 3" xfId="12615"/>
    <cellStyle name="40% - akcent 3 3 7 2 5 3 2" xfId="27526"/>
    <cellStyle name="40% - akcent 3 3 7 2 5 4" xfId="27524"/>
    <cellStyle name="40% - akcent 3 3 7 2 6" xfId="12616"/>
    <cellStyle name="40% - akcent 3 3 7 2 6 2" xfId="27527"/>
    <cellStyle name="40% - akcent 3 3 7 2 7" xfId="12617"/>
    <cellStyle name="40% - akcent 3 3 7 2 7 2" xfId="27528"/>
    <cellStyle name="40% - akcent 3 3 7 2 8" xfId="27505"/>
    <cellStyle name="40% - akcent 3 3 7 3" xfId="12618"/>
    <cellStyle name="40% - akcent 3 3 7 3 2" xfId="12619"/>
    <cellStyle name="40% - akcent 3 3 7 3 2 2" xfId="12620"/>
    <cellStyle name="40% - akcent 3 3 7 3 2 2 2" xfId="27531"/>
    <cellStyle name="40% - akcent 3 3 7 3 2 3" xfId="12621"/>
    <cellStyle name="40% - akcent 3 3 7 3 2 3 2" xfId="27532"/>
    <cellStyle name="40% - akcent 3 3 7 3 2 4" xfId="27530"/>
    <cellStyle name="40% - akcent 3 3 7 3 3" xfId="12622"/>
    <cellStyle name="40% - akcent 3 3 7 3 3 2" xfId="27533"/>
    <cellStyle name="40% - akcent 3 3 7 3 4" xfId="12623"/>
    <cellStyle name="40% - akcent 3 3 7 3 4 2" xfId="27534"/>
    <cellStyle name="40% - akcent 3 3 7 3 5" xfId="27529"/>
    <cellStyle name="40% - akcent 3 3 7 4" xfId="12624"/>
    <cellStyle name="40% - akcent 3 3 7 4 2" xfId="12625"/>
    <cellStyle name="40% - akcent 3 3 7 4 2 2" xfId="12626"/>
    <cellStyle name="40% - akcent 3 3 7 4 2 2 2" xfId="27537"/>
    <cellStyle name="40% - akcent 3 3 7 4 2 3" xfId="12627"/>
    <cellStyle name="40% - akcent 3 3 7 4 2 3 2" xfId="27538"/>
    <cellStyle name="40% - akcent 3 3 7 4 2 4" xfId="27536"/>
    <cellStyle name="40% - akcent 3 3 7 4 3" xfId="12628"/>
    <cellStyle name="40% - akcent 3 3 7 4 3 2" xfId="27539"/>
    <cellStyle name="40% - akcent 3 3 7 4 4" xfId="12629"/>
    <cellStyle name="40% - akcent 3 3 7 4 4 2" xfId="27540"/>
    <cellStyle name="40% - akcent 3 3 7 4 5" xfId="27535"/>
    <cellStyle name="40% - akcent 3 3 7 5" xfId="12630"/>
    <cellStyle name="40% - akcent 3 3 7 5 2" xfId="12631"/>
    <cellStyle name="40% - akcent 3 3 7 5 2 2" xfId="12632"/>
    <cellStyle name="40% - akcent 3 3 7 5 2 2 2" xfId="27543"/>
    <cellStyle name="40% - akcent 3 3 7 5 2 3" xfId="12633"/>
    <cellStyle name="40% - akcent 3 3 7 5 2 3 2" xfId="27544"/>
    <cellStyle name="40% - akcent 3 3 7 5 2 4" xfId="27542"/>
    <cellStyle name="40% - akcent 3 3 7 5 3" xfId="12634"/>
    <cellStyle name="40% - akcent 3 3 7 5 3 2" xfId="27545"/>
    <cellStyle name="40% - akcent 3 3 7 5 4" xfId="12635"/>
    <cellStyle name="40% - akcent 3 3 7 5 4 2" xfId="27546"/>
    <cellStyle name="40% - akcent 3 3 7 5 5" xfId="27541"/>
    <cellStyle name="40% - akcent 3 3 7 6" xfId="12636"/>
    <cellStyle name="40% - akcent 3 3 7 6 2" xfId="12637"/>
    <cellStyle name="40% - akcent 3 3 7 6 2 2" xfId="27548"/>
    <cellStyle name="40% - akcent 3 3 7 6 3" xfId="12638"/>
    <cellStyle name="40% - akcent 3 3 7 6 3 2" xfId="27549"/>
    <cellStyle name="40% - akcent 3 3 7 6 4" xfId="27547"/>
    <cellStyle name="40% - akcent 3 3 7 7" xfId="12639"/>
    <cellStyle name="40% - akcent 3 3 7 7 2" xfId="27550"/>
    <cellStyle name="40% - akcent 3 3 7 8" xfId="12640"/>
    <cellStyle name="40% - akcent 3 3 7 8 2" xfId="27551"/>
    <cellStyle name="40% - akcent 3 3 7 9" xfId="27504"/>
    <cellStyle name="40% - akcent 3 3 8" xfId="12641"/>
    <cellStyle name="40% - akcent 3 3 8 2" xfId="12642"/>
    <cellStyle name="40% - akcent 3 3 8 2 2" xfId="12643"/>
    <cellStyle name="40% - akcent 3 3 8 2 2 2" xfId="12644"/>
    <cellStyle name="40% - akcent 3 3 8 2 2 2 2" xfId="12645"/>
    <cellStyle name="40% - akcent 3 3 8 2 2 2 2 2" xfId="27556"/>
    <cellStyle name="40% - akcent 3 3 8 2 2 2 3" xfId="12646"/>
    <cellStyle name="40% - akcent 3 3 8 2 2 2 3 2" xfId="27557"/>
    <cellStyle name="40% - akcent 3 3 8 2 2 2 4" xfId="27555"/>
    <cellStyle name="40% - akcent 3 3 8 2 2 3" xfId="12647"/>
    <cellStyle name="40% - akcent 3 3 8 2 2 3 2" xfId="27558"/>
    <cellStyle name="40% - akcent 3 3 8 2 2 4" xfId="12648"/>
    <cellStyle name="40% - akcent 3 3 8 2 2 4 2" xfId="27559"/>
    <cellStyle name="40% - akcent 3 3 8 2 2 5" xfId="27554"/>
    <cellStyle name="40% - akcent 3 3 8 2 3" xfId="12649"/>
    <cellStyle name="40% - akcent 3 3 8 2 3 2" xfId="12650"/>
    <cellStyle name="40% - akcent 3 3 8 2 3 2 2" xfId="12651"/>
    <cellStyle name="40% - akcent 3 3 8 2 3 2 2 2" xfId="27562"/>
    <cellStyle name="40% - akcent 3 3 8 2 3 2 3" xfId="12652"/>
    <cellStyle name="40% - akcent 3 3 8 2 3 2 3 2" xfId="27563"/>
    <cellStyle name="40% - akcent 3 3 8 2 3 2 4" xfId="27561"/>
    <cellStyle name="40% - akcent 3 3 8 2 3 3" xfId="12653"/>
    <cellStyle name="40% - akcent 3 3 8 2 3 3 2" xfId="27564"/>
    <cellStyle name="40% - akcent 3 3 8 2 3 4" xfId="12654"/>
    <cellStyle name="40% - akcent 3 3 8 2 3 4 2" xfId="27565"/>
    <cellStyle name="40% - akcent 3 3 8 2 3 5" xfId="27560"/>
    <cellStyle name="40% - akcent 3 3 8 2 4" xfId="12655"/>
    <cellStyle name="40% - akcent 3 3 8 2 4 2" xfId="12656"/>
    <cellStyle name="40% - akcent 3 3 8 2 4 2 2" xfId="12657"/>
    <cellStyle name="40% - akcent 3 3 8 2 4 2 2 2" xfId="27568"/>
    <cellStyle name="40% - akcent 3 3 8 2 4 2 3" xfId="12658"/>
    <cellStyle name="40% - akcent 3 3 8 2 4 2 3 2" xfId="27569"/>
    <cellStyle name="40% - akcent 3 3 8 2 4 2 4" xfId="27567"/>
    <cellStyle name="40% - akcent 3 3 8 2 4 3" xfId="12659"/>
    <cellStyle name="40% - akcent 3 3 8 2 4 3 2" xfId="27570"/>
    <cellStyle name="40% - akcent 3 3 8 2 4 4" xfId="12660"/>
    <cellStyle name="40% - akcent 3 3 8 2 4 4 2" xfId="27571"/>
    <cellStyle name="40% - akcent 3 3 8 2 4 5" xfId="27566"/>
    <cellStyle name="40% - akcent 3 3 8 2 5" xfId="12661"/>
    <cellStyle name="40% - akcent 3 3 8 2 5 2" xfId="12662"/>
    <cellStyle name="40% - akcent 3 3 8 2 5 2 2" xfId="27573"/>
    <cellStyle name="40% - akcent 3 3 8 2 5 3" xfId="12663"/>
    <cellStyle name="40% - akcent 3 3 8 2 5 3 2" xfId="27574"/>
    <cellStyle name="40% - akcent 3 3 8 2 5 4" xfId="27572"/>
    <cellStyle name="40% - akcent 3 3 8 2 6" xfId="12664"/>
    <cellStyle name="40% - akcent 3 3 8 2 6 2" xfId="27575"/>
    <cellStyle name="40% - akcent 3 3 8 2 7" xfId="12665"/>
    <cellStyle name="40% - akcent 3 3 8 2 7 2" xfId="27576"/>
    <cellStyle name="40% - akcent 3 3 8 2 8" xfId="27553"/>
    <cellStyle name="40% - akcent 3 3 8 3" xfId="12666"/>
    <cellStyle name="40% - akcent 3 3 8 3 2" xfId="12667"/>
    <cellStyle name="40% - akcent 3 3 8 3 2 2" xfId="12668"/>
    <cellStyle name="40% - akcent 3 3 8 3 2 2 2" xfId="27579"/>
    <cellStyle name="40% - akcent 3 3 8 3 2 3" xfId="12669"/>
    <cellStyle name="40% - akcent 3 3 8 3 2 3 2" xfId="27580"/>
    <cellStyle name="40% - akcent 3 3 8 3 2 4" xfId="27578"/>
    <cellStyle name="40% - akcent 3 3 8 3 3" xfId="12670"/>
    <cellStyle name="40% - akcent 3 3 8 3 3 2" xfId="27581"/>
    <cellStyle name="40% - akcent 3 3 8 3 4" xfId="12671"/>
    <cellStyle name="40% - akcent 3 3 8 3 4 2" xfId="27582"/>
    <cellStyle name="40% - akcent 3 3 8 3 5" xfId="27577"/>
    <cellStyle name="40% - akcent 3 3 8 4" xfId="12672"/>
    <cellStyle name="40% - akcent 3 3 8 4 2" xfId="12673"/>
    <cellStyle name="40% - akcent 3 3 8 4 2 2" xfId="12674"/>
    <cellStyle name="40% - akcent 3 3 8 4 2 2 2" xfId="27585"/>
    <cellStyle name="40% - akcent 3 3 8 4 2 3" xfId="12675"/>
    <cellStyle name="40% - akcent 3 3 8 4 2 3 2" xfId="27586"/>
    <cellStyle name="40% - akcent 3 3 8 4 2 4" xfId="27584"/>
    <cellStyle name="40% - akcent 3 3 8 4 3" xfId="12676"/>
    <cellStyle name="40% - akcent 3 3 8 4 3 2" xfId="27587"/>
    <cellStyle name="40% - akcent 3 3 8 4 4" xfId="12677"/>
    <cellStyle name="40% - akcent 3 3 8 4 4 2" xfId="27588"/>
    <cellStyle name="40% - akcent 3 3 8 4 5" xfId="27583"/>
    <cellStyle name="40% - akcent 3 3 8 5" xfId="12678"/>
    <cellStyle name="40% - akcent 3 3 8 5 2" xfId="12679"/>
    <cellStyle name="40% - akcent 3 3 8 5 2 2" xfId="12680"/>
    <cellStyle name="40% - akcent 3 3 8 5 2 2 2" xfId="27591"/>
    <cellStyle name="40% - akcent 3 3 8 5 2 3" xfId="12681"/>
    <cellStyle name="40% - akcent 3 3 8 5 2 3 2" xfId="27592"/>
    <cellStyle name="40% - akcent 3 3 8 5 2 4" xfId="27590"/>
    <cellStyle name="40% - akcent 3 3 8 5 3" xfId="12682"/>
    <cellStyle name="40% - akcent 3 3 8 5 3 2" xfId="27593"/>
    <cellStyle name="40% - akcent 3 3 8 5 4" xfId="12683"/>
    <cellStyle name="40% - akcent 3 3 8 5 4 2" xfId="27594"/>
    <cellStyle name="40% - akcent 3 3 8 5 5" xfId="27589"/>
    <cellStyle name="40% - akcent 3 3 8 6" xfId="12684"/>
    <cellStyle name="40% - akcent 3 3 8 6 2" xfId="12685"/>
    <cellStyle name="40% - akcent 3 3 8 6 2 2" xfId="27596"/>
    <cellStyle name="40% - akcent 3 3 8 6 3" xfId="12686"/>
    <cellStyle name="40% - akcent 3 3 8 6 3 2" xfId="27597"/>
    <cellStyle name="40% - akcent 3 3 8 6 4" xfId="27595"/>
    <cellStyle name="40% - akcent 3 3 8 7" xfId="12687"/>
    <cellStyle name="40% - akcent 3 3 8 7 2" xfId="27598"/>
    <cellStyle name="40% - akcent 3 3 8 8" xfId="12688"/>
    <cellStyle name="40% - akcent 3 3 8 8 2" xfId="27599"/>
    <cellStyle name="40% - akcent 3 3 8 9" xfId="27552"/>
    <cellStyle name="40% - akcent 3 3 9" xfId="12689"/>
    <cellStyle name="40% - akcent 3 3 9 2" xfId="12690"/>
    <cellStyle name="40% - akcent 3 3 9 2 2" xfId="12691"/>
    <cellStyle name="40% - akcent 3 3 9 2 2 2" xfId="12692"/>
    <cellStyle name="40% - akcent 3 3 9 2 2 2 2" xfId="27603"/>
    <cellStyle name="40% - akcent 3 3 9 2 2 3" xfId="12693"/>
    <cellStyle name="40% - akcent 3 3 9 2 2 3 2" xfId="27604"/>
    <cellStyle name="40% - akcent 3 3 9 2 2 4" xfId="27602"/>
    <cellStyle name="40% - akcent 3 3 9 2 3" xfId="12694"/>
    <cellStyle name="40% - akcent 3 3 9 2 3 2" xfId="27605"/>
    <cellStyle name="40% - akcent 3 3 9 2 4" xfId="12695"/>
    <cellStyle name="40% - akcent 3 3 9 2 4 2" xfId="27606"/>
    <cellStyle name="40% - akcent 3 3 9 2 5" xfId="27601"/>
    <cellStyle name="40% - akcent 3 3 9 3" xfId="12696"/>
    <cellStyle name="40% - akcent 3 3 9 3 2" xfId="12697"/>
    <cellStyle name="40% - akcent 3 3 9 3 2 2" xfId="12698"/>
    <cellStyle name="40% - akcent 3 3 9 3 2 2 2" xfId="27609"/>
    <cellStyle name="40% - akcent 3 3 9 3 2 3" xfId="12699"/>
    <cellStyle name="40% - akcent 3 3 9 3 2 3 2" xfId="27610"/>
    <cellStyle name="40% - akcent 3 3 9 3 2 4" xfId="27608"/>
    <cellStyle name="40% - akcent 3 3 9 3 3" xfId="12700"/>
    <cellStyle name="40% - akcent 3 3 9 3 3 2" xfId="27611"/>
    <cellStyle name="40% - akcent 3 3 9 3 4" xfId="12701"/>
    <cellStyle name="40% - akcent 3 3 9 3 4 2" xfId="27612"/>
    <cellStyle name="40% - akcent 3 3 9 3 5" xfId="27607"/>
    <cellStyle name="40% - akcent 3 3 9 4" xfId="12702"/>
    <cellStyle name="40% - akcent 3 3 9 4 2" xfId="12703"/>
    <cellStyle name="40% - akcent 3 3 9 4 2 2" xfId="12704"/>
    <cellStyle name="40% - akcent 3 3 9 4 2 2 2" xfId="27615"/>
    <cellStyle name="40% - akcent 3 3 9 4 2 3" xfId="12705"/>
    <cellStyle name="40% - akcent 3 3 9 4 2 3 2" xfId="27616"/>
    <cellStyle name="40% - akcent 3 3 9 4 2 4" xfId="27614"/>
    <cellStyle name="40% - akcent 3 3 9 4 3" xfId="12706"/>
    <cellStyle name="40% - akcent 3 3 9 4 3 2" xfId="27617"/>
    <cellStyle name="40% - akcent 3 3 9 4 4" xfId="12707"/>
    <cellStyle name="40% - akcent 3 3 9 4 4 2" xfId="27618"/>
    <cellStyle name="40% - akcent 3 3 9 4 5" xfId="27613"/>
    <cellStyle name="40% - akcent 3 3 9 5" xfId="12708"/>
    <cellStyle name="40% - akcent 3 3 9 5 2" xfId="12709"/>
    <cellStyle name="40% - akcent 3 3 9 5 2 2" xfId="27620"/>
    <cellStyle name="40% - akcent 3 3 9 5 3" xfId="12710"/>
    <cellStyle name="40% - akcent 3 3 9 5 3 2" xfId="27621"/>
    <cellStyle name="40% - akcent 3 3 9 5 4" xfId="27619"/>
    <cellStyle name="40% - akcent 3 3 9 6" xfId="12711"/>
    <cellStyle name="40% - akcent 3 3 9 6 2" xfId="27622"/>
    <cellStyle name="40% - akcent 3 3 9 7" xfId="12712"/>
    <cellStyle name="40% - akcent 3 3 9 7 2" xfId="27623"/>
    <cellStyle name="40% - akcent 3 3 9 8" xfId="27600"/>
    <cellStyle name="40% - akcent 3 4" xfId="12713"/>
    <cellStyle name="40% - akcent 3 4 2" xfId="27624"/>
    <cellStyle name="40% - akcent 3 5" xfId="12714"/>
    <cellStyle name="40% - akcent 3 5 2" xfId="27625"/>
    <cellStyle name="40% - akcent 3 6" xfId="12715"/>
    <cellStyle name="40% - akcent 3 6 2" xfId="27626"/>
    <cellStyle name="40% - akcent 4 2" xfId="12716"/>
    <cellStyle name="40% - akcent 4 2 2" xfId="12717"/>
    <cellStyle name="40% - akcent 4 2 2 2" xfId="27628"/>
    <cellStyle name="40% - akcent 4 2 3" xfId="12718"/>
    <cellStyle name="40% - akcent 4 2 3 2" xfId="27629"/>
    <cellStyle name="40% - akcent 4 2 4" xfId="12719"/>
    <cellStyle name="40% - akcent 4 2 4 2" xfId="27630"/>
    <cellStyle name="40% - akcent 4 2 5" xfId="22046"/>
    <cellStyle name="40% - akcent 4 2 6" xfId="27627"/>
    <cellStyle name="40% - akcent 4 3" xfId="12720"/>
    <cellStyle name="40% - akcent 4 3 10" xfId="12721"/>
    <cellStyle name="40% - akcent 4 3 10 2" xfId="12722"/>
    <cellStyle name="40% - akcent 4 3 10 2 2" xfId="12723"/>
    <cellStyle name="40% - akcent 4 3 10 2 2 2" xfId="12724"/>
    <cellStyle name="40% - akcent 4 3 10 2 2 2 2" xfId="27635"/>
    <cellStyle name="40% - akcent 4 3 10 2 2 3" xfId="12725"/>
    <cellStyle name="40% - akcent 4 3 10 2 2 3 2" xfId="27636"/>
    <cellStyle name="40% - akcent 4 3 10 2 2 4" xfId="27634"/>
    <cellStyle name="40% - akcent 4 3 10 2 3" xfId="12726"/>
    <cellStyle name="40% - akcent 4 3 10 2 3 2" xfId="27637"/>
    <cellStyle name="40% - akcent 4 3 10 2 4" xfId="12727"/>
    <cellStyle name="40% - akcent 4 3 10 2 4 2" xfId="27638"/>
    <cellStyle name="40% - akcent 4 3 10 2 5" xfId="27633"/>
    <cellStyle name="40% - akcent 4 3 10 3" xfId="12728"/>
    <cellStyle name="40% - akcent 4 3 10 3 2" xfId="12729"/>
    <cellStyle name="40% - akcent 4 3 10 3 2 2" xfId="27640"/>
    <cellStyle name="40% - akcent 4 3 10 3 3" xfId="12730"/>
    <cellStyle name="40% - akcent 4 3 10 3 3 2" xfId="27641"/>
    <cellStyle name="40% - akcent 4 3 10 3 4" xfId="27639"/>
    <cellStyle name="40% - akcent 4 3 10 4" xfId="12731"/>
    <cellStyle name="40% - akcent 4 3 10 4 2" xfId="27642"/>
    <cellStyle name="40% - akcent 4 3 10 5" xfId="12732"/>
    <cellStyle name="40% - akcent 4 3 10 5 2" xfId="27643"/>
    <cellStyle name="40% - akcent 4 3 10 6" xfId="27632"/>
    <cellStyle name="40% - akcent 4 3 11" xfId="12733"/>
    <cellStyle name="40% - akcent 4 3 11 2" xfId="12734"/>
    <cellStyle name="40% - akcent 4 3 11 2 2" xfId="12735"/>
    <cellStyle name="40% - akcent 4 3 11 2 2 2" xfId="27646"/>
    <cellStyle name="40% - akcent 4 3 11 2 3" xfId="12736"/>
    <cellStyle name="40% - akcent 4 3 11 2 3 2" xfId="27647"/>
    <cellStyle name="40% - akcent 4 3 11 2 4" xfId="27645"/>
    <cellStyle name="40% - akcent 4 3 11 3" xfId="12737"/>
    <cellStyle name="40% - akcent 4 3 11 3 2" xfId="27648"/>
    <cellStyle name="40% - akcent 4 3 11 4" xfId="12738"/>
    <cellStyle name="40% - akcent 4 3 11 4 2" xfId="27649"/>
    <cellStyle name="40% - akcent 4 3 11 5" xfId="27644"/>
    <cellStyle name="40% - akcent 4 3 12" xfId="12739"/>
    <cellStyle name="40% - akcent 4 3 12 2" xfId="12740"/>
    <cellStyle name="40% - akcent 4 3 12 2 2" xfId="12741"/>
    <cellStyle name="40% - akcent 4 3 12 2 2 2" xfId="27652"/>
    <cellStyle name="40% - akcent 4 3 12 2 3" xfId="12742"/>
    <cellStyle name="40% - akcent 4 3 12 2 3 2" xfId="27653"/>
    <cellStyle name="40% - akcent 4 3 12 2 4" xfId="27651"/>
    <cellStyle name="40% - akcent 4 3 12 3" xfId="12743"/>
    <cellStyle name="40% - akcent 4 3 12 3 2" xfId="27654"/>
    <cellStyle name="40% - akcent 4 3 12 4" xfId="12744"/>
    <cellStyle name="40% - akcent 4 3 12 4 2" xfId="27655"/>
    <cellStyle name="40% - akcent 4 3 12 5" xfId="27650"/>
    <cellStyle name="40% - akcent 4 3 13" xfId="12745"/>
    <cellStyle name="40% - akcent 4 3 13 2" xfId="12746"/>
    <cellStyle name="40% - akcent 4 3 13 2 2" xfId="12747"/>
    <cellStyle name="40% - akcent 4 3 13 2 2 2" xfId="27658"/>
    <cellStyle name="40% - akcent 4 3 13 2 3" xfId="12748"/>
    <cellStyle name="40% - akcent 4 3 13 2 3 2" xfId="27659"/>
    <cellStyle name="40% - akcent 4 3 13 2 4" xfId="27657"/>
    <cellStyle name="40% - akcent 4 3 13 3" xfId="12749"/>
    <cellStyle name="40% - akcent 4 3 13 3 2" xfId="27660"/>
    <cellStyle name="40% - akcent 4 3 13 4" xfId="12750"/>
    <cellStyle name="40% - akcent 4 3 13 4 2" xfId="27661"/>
    <cellStyle name="40% - akcent 4 3 13 5" xfId="27656"/>
    <cellStyle name="40% - akcent 4 3 14" xfId="12751"/>
    <cellStyle name="40% - akcent 4 3 14 2" xfId="12752"/>
    <cellStyle name="40% - akcent 4 3 14 2 2" xfId="27663"/>
    <cellStyle name="40% - akcent 4 3 14 3" xfId="12753"/>
    <cellStyle name="40% - akcent 4 3 14 3 2" xfId="27664"/>
    <cellStyle name="40% - akcent 4 3 14 4" xfId="27662"/>
    <cellStyle name="40% - akcent 4 3 15" xfId="12754"/>
    <cellStyle name="40% - akcent 4 3 15 2" xfId="12755"/>
    <cellStyle name="40% - akcent 4 3 15 2 2" xfId="27666"/>
    <cellStyle name="40% - akcent 4 3 15 3" xfId="12756"/>
    <cellStyle name="40% - akcent 4 3 15 3 2" xfId="27667"/>
    <cellStyle name="40% - akcent 4 3 15 4" xfId="27665"/>
    <cellStyle name="40% - akcent 4 3 16" xfId="12757"/>
    <cellStyle name="40% - akcent 4 3 16 2" xfId="27668"/>
    <cellStyle name="40% - akcent 4 3 17" xfId="12758"/>
    <cellStyle name="40% - akcent 4 3 17 2" xfId="27669"/>
    <cellStyle name="40% - akcent 4 3 18" xfId="12759"/>
    <cellStyle name="40% - akcent 4 3 18 2" xfId="27670"/>
    <cellStyle name="40% - akcent 4 3 19" xfId="22047"/>
    <cellStyle name="40% - akcent 4 3 2" xfId="12760"/>
    <cellStyle name="40% - akcent 4 3 2 10" xfId="12761"/>
    <cellStyle name="40% - akcent 4 3 2 10 2" xfId="12762"/>
    <cellStyle name="40% - akcent 4 3 2 10 2 2" xfId="12763"/>
    <cellStyle name="40% - akcent 4 3 2 10 2 2 2" xfId="27674"/>
    <cellStyle name="40% - akcent 4 3 2 10 2 3" xfId="12764"/>
    <cellStyle name="40% - akcent 4 3 2 10 2 3 2" xfId="27675"/>
    <cellStyle name="40% - akcent 4 3 2 10 2 4" xfId="27673"/>
    <cellStyle name="40% - akcent 4 3 2 10 3" xfId="12765"/>
    <cellStyle name="40% - akcent 4 3 2 10 3 2" xfId="27676"/>
    <cellStyle name="40% - akcent 4 3 2 10 4" xfId="12766"/>
    <cellStyle name="40% - akcent 4 3 2 10 4 2" xfId="27677"/>
    <cellStyle name="40% - akcent 4 3 2 10 5" xfId="27672"/>
    <cellStyle name="40% - akcent 4 3 2 11" xfId="12767"/>
    <cellStyle name="40% - akcent 4 3 2 11 2" xfId="12768"/>
    <cellStyle name="40% - akcent 4 3 2 11 2 2" xfId="27679"/>
    <cellStyle name="40% - akcent 4 3 2 11 3" xfId="12769"/>
    <cellStyle name="40% - akcent 4 3 2 11 3 2" xfId="27680"/>
    <cellStyle name="40% - akcent 4 3 2 11 4" xfId="27678"/>
    <cellStyle name="40% - akcent 4 3 2 12" xfId="12770"/>
    <cellStyle name="40% - akcent 4 3 2 12 2" xfId="12771"/>
    <cellStyle name="40% - akcent 4 3 2 12 2 2" xfId="27682"/>
    <cellStyle name="40% - akcent 4 3 2 12 3" xfId="12772"/>
    <cellStyle name="40% - akcent 4 3 2 12 3 2" xfId="27683"/>
    <cellStyle name="40% - akcent 4 3 2 12 4" xfId="27681"/>
    <cellStyle name="40% - akcent 4 3 2 13" xfId="12773"/>
    <cellStyle name="40% - akcent 4 3 2 13 2" xfId="27684"/>
    <cellStyle name="40% - akcent 4 3 2 14" xfId="12774"/>
    <cellStyle name="40% - akcent 4 3 2 14 2" xfId="27685"/>
    <cellStyle name="40% - akcent 4 3 2 15" xfId="12775"/>
    <cellStyle name="40% - akcent 4 3 2 15 2" xfId="27686"/>
    <cellStyle name="40% - akcent 4 3 2 16" xfId="27671"/>
    <cellStyle name="40% - akcent 4 3 2 2" xfId="12776"/>
    <cellStyle name="40% - akcent 4 3 2 2 10" xfId="12777"/>
    <cellStyle name="40% - akcent 4 3 2 2 10 2" xfId="27688"/>
    <cellStyle name="40% - akcent 4 3 2 2 11" xfId="12778"/>
    <cellStyle name="40% - akcent 4 3 2 2 11 2" xfId="27689"/>
    <cellStyle name="40% - akcent 4 3 2 2 12" xfId="27687"/>
    <cellStyle name="40% - akcent 4 3 2 2 2" xfId="12779"/>
    <cellStyle name="40% - akcent 4 3 2 2 2 10" xfId="27690"/>
    <cellStyle name="40% - akcent 4 3 2 2 2 2" xfId="12780"/>
    <cellStyle name="40% - akcent 4 3 2 2 2 2 2" xfId="12781"/>
    <cellStyle name="40% - akcent 4 3 2 2 2 2 2 2" xfId="12782"/>
    <cellStyle name="40% - akcent 4 3 2 2 2 2 2 2 2" xfId="12783"/>
    <cellStyle name="40% - akcent 4 3 2 2 2 2 2 2 2 2" xfId="27694"/>
    <cellStyle name="40% - akcent 4 3 2 2 2 2 2 2 3" xfId="12784"/>
    <cellStyle name="40% - akcent 4 3 2 2 2 2 2 2 3 2" xfId="27695"/>
    <cellStyle name="40% - akcent 4 3 2 2 2 2 2 2 4" xfId="27693"/>
    <cellStyle name="40% - akcent 4 3 2 2 2 2 2 3" xfId="12785"/>
    <cellStyle name="40% - akcent 4 3 2 2 2 2 2 3 2" xfId="27696"/>
    <cellStyle name="40% - akcent 4 3 2 2 2 2 2 4" xfId="12786"/>
    <cellStyle name="40% - akcent 4 3 2 2 2 2 2 4 2" xfId="27697"/>
    <cellStyle name="40% - akcent 4 3 2 2 2 2 2 5" xfId="27692"/>
    <cellStyle name="40% - akcent 4 3 2 2 2 2 3" xfId="12787"/>
    <cellStyle name="40% - akcent 4 3 2 2 2 2 3 2" xfId="12788"/>
    <cellStyle name="40% - akcent 4 3 2 2 2 2 3 2 2" xfId="12789"/>
    <cellStyle name="40% - akcent 4 3 2 2 2 2 3 2 2 2" xfId="27700"/>
    <cellStyle name="40% - akcent 4 3 2 2 2 2 3 2 3" xfId="12790"/>
    <cellStyle name="40% - akcent 4 3 2 2 2 2 3 2 3 2" xfId="27701"/>
    <cellStyle name="40% - akcent 4 3 2 2 2 2 3 2 4" xfId="27699"/>
    <cellStyle name="40% - akcent 4 3 2 2 2 2 3 3" xfId="12791"/>
    <cellStyle name="40% - akcent 4 3 2 2 2 2 3 3 2" xfId="27702"/>
    <cellStyle name="40% - akcent 4 3 2 2 2 2 3 4" xfId="12792"/>
    <cellStyle name="40% - akcent 4 3 2 2 2 2 3 4 2" xfId="27703"/>
    <cellStyle name="40% - akcent 4 3 2 2 2 2 3 5" xfId="27698"/>
    <cellStyle name="40% - akcent 4 3 2 2 2 2 4" xfId="12793"/>
    <cellStyle name="40% - akcent 4 3 2 2 2 2 4 2" xfId="12794"/>
    <cellStyle name="40% - akcent 4 3 2 2 2 2 4 2 2" xfId="12795"/>
    <cellStyle name="40% - akcent 4 3 2 2 2 2 4 2 2 2" xfId="27706"/>
    <cellStyle name="40% - akcent 4 3 2 2 2 2 4 2 3" xfId="12796"/>
    <cellStyle name="40% - akcent 4 3 2 2 2 2 4 2 3 2" xfId="27707"/>
    <cellStyle name="40% - akcent 4 3 2 2 2 2 4 2 4" xfId="27705"/>
    <cellStyle name="40% - akcent 4 3 2 2 2 2 4 3" xfId="12797"/>
    <cellStyle name="40% - akcent 4 3 2 2 2 2 4 3 2" xfId="27708"/>
    <cellStyle name="40% - akcent 4 3 2 2 2 2 4 4" xfId="12798"/>
    <cellStyle name="40% - akcent 4 3 2 2 2 2 4 4 2" xfId="27709"/>
    <cellStyle name="40% - akcent 4 3 2 2 2 2 4 5" xfId="27704"/>
    <cellStyle name="40% - akcent 4 3 2 2 2 2 5" xfId="12799"/>
    <cellStyle name="40% - akcent 4 3 2 2 2 2 5 2" xfId="12800"/>
    <cellStyle name="40% - akcent 4 3 2 2 2 2 5 2 2" xfId="27711"/>
    <cellStyle name="40% - akcent 4 3 2 2 2 2 5 3" xfId="12801"/>
    <cellStyle name="40% - akcent 4 3 2 2 2 2 5 3 2" xfId="27712"/>
    <cellStyle name="40% - akcent 4 3 2 2 2 2 5 4" xfId="27710"/>
    <cellStyle name="40% - akcent 4 3 2 2 2 2 6" xfId="12802"/>
    <cellStyle name="40% - akcent 4 3 2 2 2 2 6 2" xfId="27713"/>
    <cellStyle name="40% - akcent 4 3 2 2 2 2 7" xfId="12803"/>
    <cellStyle name="40% - akcent 4 3 2 2 2 2 7 2" xfId="27714"/>
    <cellStyle name="40% - akcent 4 3 2 2 2 2 8" xfId="27691"/>
    <cellStyle name="40% - akcent 4 3 2 2 2 3" xfId="12804"/>
    <cellStyle name="40% - akcent 4 3 2 2 2 3 2" xfId="12805"/>
    <cellStyle name="40% - akcent 4 3 2 2 2 3 2 2" xfId="12806"/>
    <cellStyle name="40% - akcent 4 3 2 2 2 3 2 2 2" xfId="12807"/>
    <cellStyle name="40% - akcent 4 3 2 2 2 3 2 2 2 2" xfId="27718"/>
    <cellStyle name="40% - akcent 4 3 2 2 2 3 2 2 3" xfId="12808"/>
    <cellStyle name="40% - akcent 4 3 2 2 2 3 2 2 3 2" xfId="27719"/>
    <cellStyle name="40% - akcent 4 3 2 2 2 3 2 2 4" xfId="27717"/>
    <cellStyle name="40% - akcent 4 3 2 2 2 3 2 3" xfId="12809"/>
    <cellStyle name="40% - akcent 4 3 2 2 2 3 2 3 2" xfId="27720"/>
    <cellStyle name="40% - akcent 4 3 2 2 2 3 2 4" xfId="12810"/>
    <cellStyle name="40% - akcent 4 3 2 2 2 3 2 4 2" xfId="27721"/>
    <cellStyle name="40% - akcent 4 3 2 2 2 3 2 5" xfId="27716"/>
    <cellStyle name="40% - akcent 4 3 2 2 2 3 3" xfId="12811"/>
    <cellStyle name="40% - akcent 4 3 2 2 2 3 3 2" xfId="12812"/>
    <cellStyle name="40% - akcent 4 3 2 2 2 3 3 2 2" xfId="12813"/>
    <cellStyle name="40% - akcent 4 3 2 2 2 3 3 2 2 2" xfId="27724"/>
    <cellStyle name="40% - akcent 4 3 2 2 2 3 3 2 3" xfId="12814"/>
    <cellStyle name="40% - akcent 4 3 2 2 2 3 3 2 3 2" xfId="27725"/>
    <cellStyle name="40% - akcent 4 3 2 2 2 3 3 2 4" xfId="27723"/>
    <cellStyle name="40% - akcent 4 3 2 2 2 3 3 3" xfId="12815"/>
    <cellStyle name="40% - akcent 4 3 2 2 2 3 3 3 2" xfId="27726"/>
    <cellStyle name="40% - akcent 4 3 2 2 2 3 3 4" xfId="12816"/>
    <cellStyle name="40% - akcent 4 3 2 2 2 3 3 4 2" xfId="27727"/>
    <cellStyle name="40% - akcent 4 3 2 2 2 3 3 5" xfId="27722"/>
    <cellStyle name="40% - akcent 4 3 2 2 2 3 4" xfId="12817"/>
    <cellStyle name="40% - akcent 4 3 2 2 2 3 4 2" xfId="12818"/>
    <cellStyle name="40% - akcent 4 3 2 2 2 3 4 2 2" xfId="12819"/>
    <cellStyle name="40% - akcent 4 3 2 2 2 3 4 2 2 2" xfId="27730"/>
    <cellStyle name="40% - akcent 4 3 2 2 2 3 4 2 3" xfId="12820"/>
    <cellStyle name="40% - akcent 4 3 2 2 2 3 4 2 3 2" xfId="27731"/>
    <cellStyle name="40% - akcent 4 3 2 2 2 3 4 2 4" xfId="27729"/>
    <cellStyle name="40% - akcent 4 3 2 2 2 3 4 3" xfId="12821"/>
    <cellStyle name="40% - akcent 4 3 2 2 2 3 4 3 2" xfId="27732"/>
    <cellStyle name="40% - akcent 4 3 2 2 2 3 4 4" xfId="12822"/>
    <cellStyle name="40% - akcent 4 3 2 2 2 3 4 4 2" xfId="27733"/>
    <cellStyle name="40% - akcent 4 3 2 2 2 3 4 5" xfId="27728"/>
    <cellStyle name="40% - akcent 4 3 2 2 2 3 5" xfId="12823"/>
    <cellStyle name="40% - akcent 4 3 2 2 2 3 5 2" xfId="12824"/>
    <cellStyle name="40% - akcent 4 3 2 2 2 3 5 2 2" xfId="27735"/>
    <cellStyle name="40% - akcent 4 3 2 2 2 3 5 3" xfId="12825"/>
    <cellStyle name="40% - akcent 4 3 2 2 2 3 5 3 2" xfId="27736"/>
    <cellStyle name="40% - akcent 4 3 2 2 2 3 5 4" xfId="27734"/>
    <cellStyle name="40% - akcent 4 3 2 2 2 3 6" xfId="12826"/>
    <cellStyle name="40% - akcent 4 3 2 2 2 3 6 2" xfId="27737"/>
    <cellStyle name="40% - akcent 4 3 2 2 2 3 7" xfId="12827"/>
    <cellStyle name="40% - akcent 4 3 2 2 2 3 7 2" xfId="27738"/>
    <cellStyle name="40% - akcent 4 3 2 2 2 3 8" xfId="27715"/>
    <cellStyle name="40% - akcent 4 3 2 2 2 4" xfId="12828"/>
    <cellStyle name="40% - akcent 4 3 2 2 2 4 2" xfId="12829"/>
    <cellStyle name="40% - akcent 4 3 2 2 2 4 2 2" xfId="12830"/>
    <cellStyle name="40% - akcent 4 3 2 2 2 4 2 2 2" xfId="27741"/>
    <cellStyle name="40% - akcent 4 3 2 2 2 4 2 3" xfId="12831"/>
    <cellStyle name="40% - akcent 4 3 2 2 2 4 2 3 2" xfId="27742"/>
    <cellStyle name="40% - akcent 4 3 2 2 2 4 2 4" xfId="27740"/>
    <cellStyle name="40% - akcent 4 3 2 2 2 4 3" xfId="12832"/>
    <cellStyle name="40% - akcent 4 3 2 2 2 4 3 2" xfId="27743"/>
    <cellStyle name="40% - akcent 4 3 2 2 2 4 4" xfId="12833"/>
    <cellStyle name="40% - akcent 4 3 2 2 2 4 4 2" xfId="27744"/>
    <cellStyle name="40% - akcent 4 3 2 2 2 4 5" xfId="27739"/>
    <cellStyle name="40% - akcent 4 3 2 2 2 5" xfId="12834"/>
    <cellStyle name="40% - akcent 4 3 2 2 2 5 2" xfId="12835"/>
    <cellStyle name="40% - akcent 4 3 2 2 2 5 2 2" xfId="12836"/>
    <cellStyle name="40% - akcent 4 3 2 2 2 5 2 2 2" xfId="27747"/>
    <cellStyle name="40% - akcent 4 3 2 2 2 5 2 3" xfId="12837"/>
    <cellStyle name="40% - akcent 4 3 2 2 2 5 2 3 2" xfId="27748"/>
    <cellStyle name="40% - akcent 4 3 2 2 2 5 2 4" xfId="27746"/>
    <cellStyle name="40% - akcent 4 3 2 2 2 5 3" xfId="12838"/>
    <cellStyle name="40% - akcent 4 3 2 2 2 5 3 2" xfId="27749"/>
    <cellStyle name="40% - akcent 4 3 2 2 2 5 4" xfId="12839"/>
    <cellStyle name="40% - akcent 4 3 2 2 2 5 4 2" xfId="27750"/>
    <cellStyle name="40% - akcent 4 3 2 2 2 5 5" xfId="27745"/>
    <cellStyle name="40% - akcent 4 3 2 2 2 6" xfId="12840"/>
    <cellStyle name="40% - akcent 4 3 2 2 2 6 2" xfId="12841"/>
    <cellStyle name="40% - akcent 4 3 2 2 2 6 2 2" xfId="12842"/>
    <cellStyle name="40% - akcent 4 3 2 2 2 6 2 2 2" xfId="27753"/>
    <cellStyle name="40% - akcent 4 3 2 2 2 6 2 3" xfId="12843"/>
    <cellStyle name="40% - akcent 4 3 2 2 2 6 2 3 2" xfId="27754"/>
    <cellStyle name="40% - akcent 4 3 2 2 2 6 2 4" xfId="27752"/>
    <cellStyle name="40% - akcent 4 3 2 2 2 6 3" xfId="12844"/>
    <cellStyle name="40% - akcent 4 3 2 2 2 6 3 2" xfId="27755"/>
    <cellStyle name="40% - akcent 4 3 2 2 2 6 4" xfId="12845"/>
    <cellStyle name="40% - akcent 4 3 2 2 2 6 4 2" xfId="27756"/>
    <cellStyle name="40% - akcent 4 3 2 2 2 6 5" xfId="27751"/>
    <cellStyle name="40% - akcent 4 3 2 2 2 7" xfId="12846"/>
    <cellStyle name="40% - akcent 4 3 2 2 2 7 2" xfId="12847"/>
    <cellStyle name="40% - akcent 4 3 2 2 2 7 2 2" xfId="27758"/>
    <cellStyle name="40% - akcent 4 3 2 2 2 7 3" xfId="12848"/>
    <cellStyle name="40% - akcent 4 3 2 2 2 7 3 2" xfId="27759"/>
    <cellStyle name="40% - akcent 4 3 2 2 2 7 4" xfId="27757"/>
    <cellStyle name="40% - akcent 4 3 2 2 2 8" xfId="12849"/>
    <cellStyle name="40% - akcent 4 3 2 2 2 8 2" xfId="27760"/>
    <cellStyle name="40% - akcent 4 3 2 2 2 9" xfId="12850"/>
    <cellStyle name="40% - akcent 4 3 2 2 2 9 2" xfId="27761"/>
    <cellStyle name="40% - akcent 4 3 2 2 3" xfId="12851"/>
    <cellStyle name="40% - akcent 4 3 2 2 3 2" xfId="12852"/>
    <cellStyle name="40% - akcent 4 3 2 2 3 2 2" xfId="12853"/>
    <cellStyle name="40% - akcent 4 3 2 2 3 2 2 2" xfId="12854"/>
    <cellStyle name="40% - akcent 4 3 2 2 3 2 2 2 2" xfId="27765"/>
    <cellStyle name="40% - akcent 4 3 2 2 3 2 2 3" xfId="12855"/>
    <cellStyle name="40% - akcent 4 3 2 2 3 2 2 3 2" xfId="27766"/>
    <cellStyle name="40% - akcent 4 3 2 2 3 2 2 4" xfId="27764"/>
    <cellStyle name="40% - akcent 4 3 2 2 3 2 3" xfId="12856"/>
    <cellStyle name="40% - akcent 4 3 2 2 3 2 3 2" xfId="27767"/>
    <cellStyle name="40% - akcent 4 3 2 2 3 2 4" xfId="12857"/>
    <cellStyle name="40% - akcent 4 3 2 2 3 2 4 2" xfId="27768"/>
    <cellStyle name="40% - akcent 4 3 2 2 3 2 5" xfId="27763"/>
    <cellStyle name="40% - akcent 4 3 2 2 3 3" xfId="12858"/>
    <cellStyle name="40% - akcent 4 3 2 2 3 3 2" xfId="12859"/>
    <cellStyle name="40% - akcent 4 3 2 2 3 3 2 2" xfId="12860"/>
    <cellStyle name="40% - akcent 4 3 2 2 3 3 2 2 2" xfId="27771"/>
    <cellStyle name="40% - akcent 4 3 2 2 3 3 2 3" xfId="12861"/>
    <cellStyle name="40% - akcent 4 3 2 2 3 3 2 3 2" xfId="27772"/>
    <cellStyle name="40% - akcent 4 3 2 2 3 3 2 4" xfId="27770"/>
    <cellStyle name="40% - akcent 4 3 2 2 3 3 3" xfId="12862"/>
    <cellStyle name="40% - akcent 4 3 2 2 3 3 3 2" xfId="27773"/>
    <cellStyle name="40% - akcent 4 3 2 2 3 3 4" xfId="12863"/>
    <cellStyle name="40% - akcent 4 3 2 2 3 3 4 2" xfId="27774"/>
    <cellStyle name="40% - akcent 4 3 2 2 3 3 5" xfId="27769"/>
    <cellStyle name="40% - akcent 4 3 2 2 3 4" xfId="12864"/>
    <cellStyle name="40% - akcent 4 3 2 2 3 4 2" xfId="12865"/>
    <cellStyle name="40% - akcent 4 3 2 2 3 4 2 2" xfId="12866"/>
    <cellStyle name="40% - akcent 4 3 2 2 3 4 2 2 2" xfId="27777"/>
    <cellStyle name="40% - akcent 4 3 2 2 3 4 2 3" xfId="12867"/>
    <cellStyle name="40% - akcent 4 3 2 2 3 4 2 3 2" xfId="27778"/>
    <cellStyle name="40% - akcent 4 3 2 2 3 4 2 4" xfId="27776"/>
    <cellStyle name="40% - akcent 4 3 2 2 3 4 3" xfId="12868"/>
    <cellStyle name="40% - akcent 4 3 2 2 3 4 3 2" xfId="27779"/>
    <cellStyle name="40% - akcent 4 3 2 2 3 4 4" xfId="12869"/>
    <cellStyle name="40% - akcent 4 3 2 2 3 4 4 2" xfId="27780"/>
    <cellStyle name="40% - akcent 4 3 2 2 3 4 5" xfId="27775"/>
    <cellStyle name="40% - akcent 4 3 2 2 3 5" xfId="12870"/>
    <cellStyle name="40% - akcent 4 3 2 2 3 5 2" xfId="12871"/>
    <cellStyle name="40% - akcent 4 3 2 2 3 5 2 2" xfId="27782"/>
    <cellStyle name="40% - akcent 4 3 2 2 3 5 3" xfId="12872"/>
    <cellStyle name="40% - akcent 4 3 2 2 3 5 3 2" xfId="27783"/>
    <cellStyle name="40% - akcent 4 3 2 2 3 5 4" xfId="27781"/>
    <cellStyle name="40% - akcent 4 3 2 2 3 6" xfId="12873"/>
    <cellStyle name="40% - akcent 4 3 2 2 3 6 2" xfId="27784"/>
    <cellStyle name="40% - akcent 4 3 2 2 3 7" xfId="12874"/>
    <cellStyle name="40% - akcent 4 3 2 2 3 7 2" xfId="27785"/>
    <cellStyle name="40% - akcent 4 3 2 2 3 8" xfId="27762"/>
    <cellStyle name="40% - akcent 4 3 2 2 4" xfId="12875"/>
    <cellStyle name="40% - akcent 4 3 2 2 4 2" xfId="12876"/>
    <cellStyle name="40% - akcent 4 3 2 2 4 2 2" xfId="12877"/>
    <cellStyle name="40% - akcent 4 3 2 2 4 2 2 2" xfId="12878"/>
    <cellStyle name="40% - akcent 4 3 2 2 4 2 2 2 2" xfId="27789"/>
    <cellStyle name="40% - akcent 4 3 2 2 4 2 2 3" xfId="12879"/>
    <cellStyle name="40% - akcent 4 3 2 2 4 2 2 3 2" xfId="27790"/>
    <cellStyle name="40% - akcent 4 3 2 2 4 2 2 4" xfId="27788"/>
    <cellStyle name="40% - akcent 4 3 2 2 4 2 3" xfId="12880"/>
    <cellStyle name="40% - akcent 4 3 2 2 4 2 3 2" xfId="27791"/>
    <cellStyle name="40% - akcent 4 3 2 2 4 2 4" xfId="12881"/>
    <cellStyle name="40% - akcent 4 3 2 2 4 2 4 2" xfId="27792"/>
    <cellStyle name="40% - akcent 4 3 2 2 4 2 5" xfId="27787"/>
    <cellStyle name="40% - akcent 4 3 2 2 4 3" xfId="12882"/>
    <cellStyle name="40% - akcent 4 3 2 2 4 3 2" xfId="12883"/>
    <cellStyle name="40% - akcent 4 3 2 2 4 3 2 2" xfId="12884"/>
    <cellStyle name="40% - akcent 4 3 2 2 4 3 2 2 2" xfId="27795"/>
    <cellStyle name="40% - akcent 4 3 2 2 4 3 2 3" xfId="12885"/>
    <cellStyle name="40% - akcent 4 3 2 2 4 3 2 3 2" xfId="27796"/>
    <cellStyle name="40% - akcent 4 3 2 2 4 3 2 4" xfId="27794"/>
    <cellStyle name="40% - akcent 4 3 2 2 4 3 3" xfId="12886"/>
    <cellStyle name="40% - akcent 4 3 2 2 4 3 3 2" xfId="27797"/>
    <cellStyle name="40% - akcent 4 3 2 2 4 3 4" xfId="12887"/>
    <cellStyle name="40% - akcent 4 3 2 2 4 3 4 2" xfId="27798"/>
    <cellStyle name="40% - akcent 4 3 2 2 4 3 5" xfId="27793"/>
    <cellStyle name="40% - akcent 4 3 2 2 4 4" xfId="12888"/>
    <cellStyle name="40% - akcent 4 3 2 2 4 4 2" xfId="12889"/>
    <cellStyle name="40% - akcent 4 3 2 2 4 4 2 2" xfId="12890"/>
    <cellStyle name="40% - akcent 4 3 2 2 4 4 2 2 2" xfId="27801"/>
    <cellStyle name="40% - akcent 4 3 2 2 4 4 2 3" xfId="12891"/>
    <cellStyle name="40% - akcent 4 3 2 2 4 4 2 3 2" xfId="27802"/>
    <cellStyle name="40% - akcent 4 3 2 2 4 4 2 4" xfId="27800"/>
    <cellStyle name="40% - akcent 4 3 2 2 4 4 3" xfId="12892"/>
    <cellStyle name="40% - akcent 4 3 2 2 4 4 3 2" xfId="27803"/>
    <cellStyle name="40% - akcent 4 3 2 2 4 4 4" xfId="12893"/>
    <cellStyle name="40% - akcent 4 3 2 2 4 4 4 2" xfId="27804"/>
    <cellStyle name="40% - akcent 4 3 2 2 4 4 5" xfId="27799"/>
    <cellStyle name="40% - akcent 4 3 2 2 4 5" xfId="12894"/>
    <cellStyle name="40% - akcent 4 3 2 2 4 5 2" xfId="12895"/>
    <cellStyle name="40% - akcent 4 3 2 2 4 5 2 2" xfId="27806"/>
    <cellStyle name="40% - akcent 4 3 2 2 4 5 3" xfId="12896"/>
    <cellStyle name="40% - akcent 4 3 2 2 4 5 3 2" xfId="27807"/>
    <cellStyle name="40% - akcent 4 3 2 2 4 5 4" xfId="27805"/>
    <cellStyle name="40% - akcent 4 3 2 2 4 6" xfId="12897"/>
    <cellStyle name="40% - akcent 4 3 2 2 4 6 2" xfId="27808"/>
    <cellStyle name="40% - akcent 4 3 2 2 4 7" xfId="12898"/>
    <cellStyle name="40% - akcent 4 3 2 2 4 7 2" xfId="27809"/>
    <cellStyle name="40% - akcent 4 3 2 2 4 8" xfId="27786"/>
    <cellStyle name="40% - akcent 4 3 2 2 5" xfId="12899"/>
    <cellStyle name="40% - akcent 4 3 2 2 5 2" xfId="12900"/>
    <cellStyle name="40% - akcent 4 3 2 2 5 2 2" xfId="12901"/>
    <cellStyle name="40% - akcent 4 3 2 2 5 2 2 2" xfId="12902"/>
    <cellStyle name="40% - akcent 4 3 2 2 5 2 2 2 2" xfId="27813"/>
    <cellStyle name="40% - akcent 4 3 2 2 5 2 2 3" xfId="12903"/>
    <cellStyle name="40% - akcent 4 3 2 2 5 2 2 3 2" xfId="27814"/>
    <cellStyle name="40% - akcent 4 3 2 2 5 2 2 4" xfId="27812"/>
    <cellStyle name="40% - akcent 4 3 2 2 5 2 3" xfId="12904"/>
    <cellStyle name="40% - akcent 4 3 2 2 5 2 3 2" xfId="27815"/>
    <cellStyle name="40% - akcent 4 3 2 2 5 2 4" xfId="12905"/>
    <cellStyle name="40% - akcent 4 3 2 2 5 2 4 2" xfId="27816"/>
    <cellStyle name="40% - akcent 4 3 2 2 5 2 5" xfId="27811"/>
    <cellStyle name="40% - akcent 4 3 2 2 5 3" xfId="12906"/>
    <cellStyle name="40% - akcent 4 3 2 2 5 3 2" xfId="12907"/>
    <cellStyle name="40% - akcent 4 3 2 2 5 3 2 2" xfId="27818"/>
    <cellStyle name="40% - akcent 4 3 2 2 5 3 3" xfId="12908"/>
    <cellStyle name="40% - akcent 4 3 2 2 5 3 3 2" xfId="27819"/>
    <cellStyle name="40% - akcent 4 3 2 2 5 3 4" xfId="27817"/>
    <cellStyle name="40% - akcent 4 3 2 2 5 4" xfId="12909"/>
    <cellStyle name="40% - akcent 4 3 2 2 5 4 2" xfId="27820"/>
    <cellStyle name="40% - akcent 4 3 2 2 5 5" xfId="12910"/>
    <cellStyle name="40% - akcent 4 3 2 2 5 5 2" xfId="27821"/>
    <cellStyle name="40% - akcent 4 3 2 2 5 6" xfId="27810"/>
    <cellStyle name="40% - akcent 4 3 2 2 6" xfId="12911"/>
    <cellStyle name="40% - akcent 4 3 2 2 6 2" xfId="12912"/>
    <cellStyle name="40% - akcent 4 3 2 2 6 2 2" xfId="12913"/>
    <cellStyle name="40% - akcent 4 3 2 2 6 2 2 2" xfId="27824"/>
    <cellStyle name="40% - akcent 4 3 2 2 6 2 3" xfId="12914"/>
    <cellStyle name="40% - akcent 4 3 2 2 6 2 3 2" xfId="27825"/>
    <cellStyle name="40% - akcent 4 3 2 2 6 2 4" xfId="27823"/>
    <cellStyle name="40% - akcent 4 3 2 2 6 3" xfId="12915"/>
    <cellStyle name="40% - akcent 4 3 2 2 6 3 2" xfId="27826"/>
    <cellStyle name="40% - akcent 4 3 2 2 6 4" xfId="12916"/>
    <cellStyle name="40% - akcent 4 3 2 2 6 4 2" xfId="27827"/>
    <cellStyle name="40% - akcent 4 3 2 2 6 5" xfId="27822"/>
    <cellStyle name="40% - akcent 4 3 2 2 7" xfId="12917"/>
    <cellStyle name="40% - akcent 4 3 2 2 7 2" xfId="12918"/>
    <cellStyle name="40% - akcent 4 3 2 2 7 2 2" xfId="12919"/>
    <cellStyle name="40% - akcent 4 3 2 2 7 2 2 2" xfId="27830"/>
    <cellStyle name="40% - akcent 4 3 2 2 7 2 3" xfId="12920"/>
    <cellStyle name="40% - akcent 4 3 2 2 7 2 3 2" xfId="27831"/>
    <cellStyle name="40% - akcent 4 3 2 2 7 2 4" xfId="27829"/>
    <cellStyle name="40% - akcent 4 3 2 2 7 3" xfId="12921"/>
    <cellStyle name="40% - akcent 4 3 2 2 7 3 2" xfId="27832"/>
    <cellStyle name="40% - akcent 4 3 2 2 7 4" xfId="12922"/>
    <cellStyle name="40% - akcent 4 3 2 2 7 4 2" xfId="27833"/>
    <cellStyle name="40% - akcent 4 3 2 2 7 5" xfId="27828"/>
    <cellStyle name="40% - akcent 4 3 2 2 8" xfId="12923"/>
    <cellStyle name="40% - akcent 4 3 2 2 8 2" xfId="12924"/>
    <cellStyle name="40% - akcent 4 3 2 2 8 2 2" xfId="12925"/>
    <cellStyle name="40% - akcent 4 3 2 2 8 2 2 2" xfId="27836"/>
    <cellStyle name="40% - akcent 4 3 2 2 8 2 3" xfId="12926"/>
    <cellStyle name="40% - akcent 4 3 2 2 8 2 3 2" xfId="27837"/>
    <cellStyle name="40% - akcent 4 3 2 2 8 2 4" xfId="27835"/>
    <cellStyle name="40% - akcent 4 3 2 2 8 3" xfId="12927"/>
    <cellStyle name="40% - akcent 4 3 2 2 8 3 2" xfId="27838"/>
    <cellStyle name="40% - akcent 4 3 2 2 8 4" xfId="12928"/>
    <cellStyle name="40% - akcent 4 3 2 2 8 4 2" xfId="27839"/>
    <cellStyle name="40% - akcent 4 3 2 2 8 5" xfId="27834"/>
    <cellStyle name="40% - akcent 4 3 2 2 9" xfId="12929"/>
    <cellStyle name="40% - akcent 4 3 2 2 9 2" xfId="12930"/>
    <cellStyle name="40% - akcent 4 3 2 2 9 2 2" xfId="27841"/>
    <cellStyle name="40% - akcent 4 3 2 2 9 3" xfId="12931"/>
    <cellStyle name="40% - akcent 4 3 2 2 9 3 2" xfId="27842"/>
    <cellStyle name="40% - akcent 4 3 2 2 9 4" xfId="27840"/>
    <cellStyle name="40% - akcent 4 3 2 3" xfId="12932"/>
    <cellStyle name="40% - akcent 4 3 2 3 10" xfId="12933"/>
    <cellStyle name="40% - akcent 4 3 2 3 10 2" xfId="27844"/>
    <cellStyle name="40% - akcent 4 3 2 3 11" xfId="27843"/>
    <cellStyle name="40% - akcent 4 3 2 3 2" xfId="12934"/>
    <cellStyle name="40% - akcent 4 3 2 3 2 2" xfId="12935"/>
    <cellStyle name="40% - akcent 4 3 2 3 2 2 2" xfId="12936"/>
    <cellStyle name="40% - akcent 4 3 2 3 2 2 2 2" xfId="12937"/>
    <cellStyle name="40% - akcent 4 3 2 3 2 2 2 2 2" xfId="27848"/>
    <cellStyle name="40% - akcent 4 3 2 3 2 2 2 3" xfId="12938"/>
    <cellStyle name="40% - akcent 4 3 2 3 2 2 2 3 2" xfId="27849"/>
    <cellStyle name="40% - akcent 4 3 2 3 2 2 2 4" xfId="27847"/>
    <cellStyle name="40% - akcent 4 3 2 3 2 2 3" xfId="12939"/>
    <cellStyle name="40% - akcent 4 3 2 3 2 2 3 2" xfId="27850"/>
    <cellStyle name="40% - akcent 4 3 2 3 2 2 4" xfId="12940"/>
    <cellStyle name="40% - akcent 4 3 2 3 2 2 4 2" xfId="27851"/>
    <cellStyle name="40% - akcent 4 3 2 3 2 2 5" xfId="27846"/>
    <cellStyle name="40% - akcent 4 3 2 3 2 3" xfId="12941"/>
    <cellStyle name="40% - akcent 4 3 2 3 2 3 2" xfId="12942"/>
    <cellStyle name="40% - akcent 4 3 2 3 2 3 2 2" xfId="12943"/>
    <cellStyle name="40% - akcent 4 3 2 3 2 3 2 2 2" xfId="27854"/>
    <cellStyle name="40% - akcent 4 3 2 3 2 3 2 3" xfId="12944"/>
    <cellStyle name="40% - akcent 4 3 2 3 2 3 2 3 2" xfId="27855"/>
    <cellStyle name="40% - akcent 4 3 2 3 2 3 2 4" xfId="27853"/>
    <cellStyle name="40% - akcent 4 3 2 3 2 3 3" xfId="12945"/>
    <cellStyle name="40% - akcent 4 3 2 3 2 3 3 2" xfId="27856"/>
    <cellStyle name="40% - akcent 4 3 2 3 2 3 4" xfId="12946"/>
    <cellStyle name="40% - akcent 4 3 2 3 2 3 4 2" xfId="27857"/>
    <cellStyle name="40% - akcent 4 3 2 3 2 3 5" xfId="27852"/>
    <cellStyle name="40% - akcent 4 3 2 3 2 4" xfId="12947"/>
    <cellStyle name="40% - akcent 4 3 2 3 2 4 2" xfId="12948"/>
    <cellStyle name="40% - akcent 4 3 2 3 2 4 2 2" xfId="12949"/>
    <cellStyle name="40% - akcent 4 3 2 3 2 4 2 2 2" xfId="27860"/>
    <cellStyle name="40% - akcent 4 3 2 3 2 4 2 3" xfId="12950"/>
    <cellStyle name="40% - akcent 4 3 2 3 2 4 2 3 2" xfId="27861"/>
    <cellStyle name="40% - akcent 4 3 2 3 2 4 2 4" xfId="27859"/>
    <cellStyle name="40% - akcent 4 3 2 3 2 4 3" xfId="12951"/>
    <cellStyle name="40% - akcent 4 3 2 3 2 4 3 2" xfId="27862"/>
    <cellStyle name="40% - akcent 4 3 2 3 2 4 4" xfId="12952"/>
    <cellStyle name="40% - akcent 4 3 2 3 2 4 4 2" xfId="27863"/>
    <cellStyle name="40% - akcent 4 3 2 3 2 4 5" xfId="27858"/>
    <cellStyle name="40% - akcent 4 3 2 3 2 5" xfId="12953"/>
    <cellStyle name="40% - akcent 4 3 2 3 2 5 2" xfId="12954"/>
    <cellStyle name="40% - akcent 4 3 2 3 2 5 2 2" xfId="27865"/>
    <cellStyle name="40% - akcent 4 3 2 3 2 5 3" xfId="12955"/>
    <cellStyle name="40% - akcent 4 3 2 3 2 5 3 2" xfId="27866"/>
    <cellStyle name="40% - akcent 4 3 2 3 2 5 4" xfId="27864"/>
    <cellStyle name="40% - akcent 4 3 2 3 2 6" xfId="12956"/>
    <cellStyle name="40% - akcent 4 3 2 3 2 6 2" xfId="27867"/>
    <cellStyle name="40% - akcent 4 3 2 3 2 7" xfId="12957"/>
    <cellStyle name="40% - akcent 4 3 2 3 2 7 2" xfId="27868"/>
    <cellStyle name="40% - akcent 4 3 2 3 2 8" xfId="27845"/>
    <cellStyle name="40% - akcent 4 3 2 3 3" xfId="12958"/>
    <cellStyle name="40% - akcent 4 3 2 3 3 2" xfId="12959"/>
    <cellStyle name="40% - akcent 4 3 2 3 3 2 2" xfId="12960"/>
    <cellStyle name="40% - akcent 4 3 2 3 3 2 2 2" xfId="12961"/>
    <cellStyle name="40% - akcent 4 3 2 3 3 2 2 2 2" xfId="27872"/>
    <cellStyle name="40% - akcent 4 3 2 3 3 2 2 3" xfId="12962"/>
    <cellStyle name="40% - akcent 4 3 2 3 3 2 2 3 2" xfId="27873"/>
    <cellStyle name="40% - akcent 4 3 2 3 3 2 2 4" xfId="27871"/>
    <cellStyle name="40% - akcent 4 3 2 3 3 2 3" xfId="12963"/>
    <cellStyle name="40% - akcent 4 3 2 3 3 2 3 2" xfId="27874"/>
    <cellStyle name="40% - akcent 4 3 2 3 3 2 4" xfId="12964"/>
    <cellStyle name="40% - akcent 4 3 2 3 3 2 4 2" xfId="27875"/>
    <cellStyle name="40% - akcent 4 3 2 3 3 2 5" xfId="27870"/>
    <cellStyle name="40% - akcent 4 3 2 3 3 3" xfId="12965"/>
    <cellStyle name="40% - akcent 4 3 2 3 3 3 2" xfId="12966"/>
    <cellStyle name="40% - akcent 4 3 2 3 3 3 2 2" xfId="12967"/>
    <cellStyle name="40% - akcent 4 3 2 3 3 3 2 2 2" xfId="27878"/>
    <cellStyle name="40% - akcent 4 3 2 3 3 3 2 3" xfId="12968"/>
    <cellStyle name="40% - akcent 4 3 2 3 3 3 2 3 2" xfId="27879"/>
    <cellStyle name="40% - akcent 4 3 2 3 3 3 2 4" xfId="27877"/>
    <cellStyle name="40% - akcent 4 3 2 3 3 3 3" xfId="12969"/>
    <cellStyle name="40% - akcent 4 3 2 3 3 3 3 2" xfId="27880"/>
    <cellStyle name="40% - akcent 4 3 2 3 3 3 4" xfId="12970"/>
    <cellStyle name="40% - akcent 4 3 2 3 3 3 4 2" xfId="27881"/>
    <cellStyle name="40% - akcent 4 3 2 3 3 3 5" xfId="27876"/>
    <cellStyle name="40% - akcent 4 3 2 3 3 4" xfId="12971"/>
    <cellStyle name="40% - akcent 4 3 2 3 3 4 2" xfId="12972"/>
    <cellStyle name="40% - akcent 4 3 2 3 3 4 2 2" xfId="12973"/>
    <cellStyle name="40% - akcent 4 3 2 3 3 4 2 2 2" xfId="27884"/>
    <cellStyle name="40% - akcent 4 3 2 3 3 4 2 3" xfId="12974"/>
    <cellStyle name="40% - akcent 4 3 2 3 3 4 2 3 2" xfId="27885"/>
    <cellStyle name="40% - akcent 4 3 2 3 3 4 2 4" xfId="27883"/>
    <cellStyle name="40% - akcent 4 3 2 3 3 4 3" xfId="12975"/>
    <cellStyle name="40% - akcent 4 3 2 3 3 4 3 2" xfId="27886"/>
    <cellStyle name="40% - akcent 4 3 2 3 3 4 4" xfId="12976"/>
    <cellStyle name="40% - akcent 4 3 2 3 3 4 4 2" xfId="27887"/>
    <cellStyle name="40% - akcent 4 3 2 3 3 4 5" xfId="27882"/>
    <cellStyle name="40% - akcent 4 3 2 3 3 5" xfId="12977"/>
    <cellStyle name="40% - akcent 4 3 2 3 3 5 2" xfId="12978"/>
    <cellStyle name="40% - akcent 4 3 2 3 3 5 2 2" xfId="27889"/>
    <cellStyle name="40% - akcent 4 3 2 3 3 5 3" xfId="12979"/>
    <cellStyle name="40% - akcent 4 3 2 3 3 5 3 2" xfId="27890"/>
    <cellStyle name="40% - akcent 4 3 2 3 3 5 4" xfId="27888"/>
    <cellStyle name="40% - akcent 4 3 2 3 3 6" xfId="12980"/>
    <cellStyle name="40% - akcent 4 3 2 3 3 6 2" xfId="27891"/>
    <cellStyle name="40% - akcent 4 3 2 3 3 7" xfId="12981"/>
    <cellStyle name="40% - akcent 4 3 2 3 3 7 2" xfId="27892"/>
    <cellStyle name="40% - akcent 4 3 2 3 3 8" xfId="27869"/>
    <cellStyle name="40% - akcent 4 3 2 3 4" xfId="12982"/>
    <cellStyle name="40% - akcent 4 3 2 3 4 2" xfId="12983"/>
    <cellStyle name="40% - akcent 4 3 2 3 4 2 2" xfId="12984"/>
    <cellStyle name="40% - akcent 4 3 2 3 4 2 2 2" xfId="12985"/>
    <cellStyle name="40% - akcent 4 3 2 3 4 2 2 2 2" xfId="27896"/>
    <cellStyle name="40% - akcent 4 3 2 3 4 2 2 3" xfId="12986"/>
    <cellStyle name="40% - akcent 4 3 2 3 4 2 2 3 2" xfId="27897"/>
    <cellStyle name="40% - akcent 4 3 2 3 4 2 2 4" xfId="27895"/>
    <cellStyle name="40% - akcent 4 3 2 3 4 2 3" xfId="12987"/>
    <cellStyle name="40% - akcent 4 3 2 3 4 2 3 2" xfId="27898"/>
    <cellStyle name="40% - akcent 4 3 2 3 4 2 4" xfId="12988"/>
    <cellStyle name="40% - akcent 4 3 2 3 4 2 4 2" xfId="27899"/>
    <cellStyle name="40% - akcent 4 3 2 3 4 2 5" xfId="27894"/>
    <cellStyle name="40% - akcent 4 3 2 3 4 3" xfId="12989"/>
    <cellStyle name="40% - akcent 4 3 2 3 4 3 2" xfId="12990"/>
    <cellStyle name="40% - akcent 4 3 2 3 4 3 2 2" xfId="27901"/>
    <cellStyle name="40% - akcent 4 3 2 3 4 3 3" xfId="12991"/>
    <cellStyle name="40% - akcent 4 3 2 3 4 3 3 2" xfId="27902"/>
    <cellStyle name="40% - akcent 4 3 2 3 4 3 4" xfId="27900"/>
    <cellStyle name="40% - akcent 4 3 2 3 4 4" xfId="12992"/>
    <cellStyle name="40% - akcent 4 3 2 3 4 4 2" xfId="27903"/>
    <cellStyle name="40% - akcent 4 3 2 3 4 5" xfId="12993"/>
    <cellStyle name="40% - akcent 4 3 2 3 4 5 2" xfId="27904"/>
    <cellStyle name="40% - akcent 4 3 2 3 4 6" xfId="27893"/>
    <cellStyle name="40% - akcent 4 3 2 3 5" xfId="12994"/>
    <cellStyle name="40% - akcent 4 3 2 3 5 2" xfId="12995"/>
    <cellStyle name="40% - akcent 4 3 2 3 5 2 2" xfId="12996"/>
    <cellStyle name="40% - akcent 4 3 2 3 5 2 2 2" xfId="27907"/>
    <cellStyle name="40% - akcent 4 3 2 3 5 2 3" xfId="12997"/>
    <cellStyle name="40% - akcent 4 3 2 3 5 2 3 2" xfId="27908"/>
    <cellStyle name="40% - akcent 4 3 2 3 5 2 4" xfId="27906"/>
    <cellStyle name="40% - akcent 4 3 2 3 5 3" xfId="12998"/>
    <cellStyle name="40% - akcent 4 3 2 3 5 3 2" xfId="27909"/>
    <cellStyle name="40% - akcent 4 3 2 3 5 4" xfId="12999"/>
    <cellStyle name="40% - akcent 4 3 2 3 5 4 2" xfId="27910"/>
    <cellStyle name="40% - akcent 4 3 2 3 5 5" xfId="27905"/>
    <cellStyle name="40% - akcent 4 3 2 3 6" xfId="13000"/>
    <cellStyle name="40% - akcent 4 3 2 3 6 2" xfId="13001"/>
    <cellStyle name="40% - akcent 4 3 2 3 6 2 2" xfId="13002"/>
    <cellStyle name="40% - akcent 4 3 2 3 6 2 2 2" xfId="27913"/>
    <cellStyle name="40% - akcent 4 3 2 3 6 2 3" xfId="13003"/>
    <cellStyle name="40% - akcent 4 3 2 3 6 2 3 2" xfId="27914"/>
    <cellStyle name="40% - akcent 4 3 2 3 6 2 4" xfId="27912"/>
    <cellStyle name="40% - akcent 4 3 2 3 6 3" xfId="13004"/>
    <cellStyle name="40% - akcent 4 3 2 3 6 3 2" xfId="27915"/>
    <cellStyle name="40% - akcent 4 3 2 3 6 4" xfId="13005"/>
    <cellStyle name="40% - akcent 4 3 2 3 6 4 2" xfId="27916"/>
    <cellStyle name="40% - akcent 4 3 2 3 6 5" xfId="27911"/>
    <cellStyle name="40% - akcent 4 3 2 3 7" xfId="13006"/>
    <cellStyle name="40% - akcent 4 3 2 3 7 2" xfId="13007"/>
    <cellStyle name="40% - akcent 4 3 2 3 7 2 2" xfId="13008"/>
    <cellStyle name="40% - akcent 4 3 2 3 7 2 2 2" xfId="27919"/>
    <cellStyle name="40% - akcent 4 3 2 3 7 2 3" xfId="13009"/>
    <cellStyle name="40% - akcent 4 3 2 3 7 2 3 2" xfId="27920"/>
    <cellStyle name="40% - akcent 4 3 2 3 7 2 4" xfId="27918"/>
    <cellStyle name="40% - akcent 4 3 2 3 7 3" xfId="13010"/>
    <cellStyle name="40% - akcent 4 3 2 3 7 3 2" xfId="27921"/>
    <cellStyle name="40% - akcent 4 3 2 3 7 4" xfId="13011"/>
    <cellStyle name="40% - akcent 4 3 2 3 7 4 2" xfId="27922"/>
    <cellStyle name="40% - akcent 4 3 2 3 7 5" xfId="27917"/>
    <cellStyle name="40% - akcent 4 3 2 3 8" xfId="13012"/>
    <cellStyle name="40% - akcent 4 3 2 3 8 2" xfId="13013"/>
    <cellStyle name="40% - akcent 4 3 2 3 8 2 2" xfId="27924"/>
    <cellStyle name="40% - akcent 4 3 2 3 8 3" xfId="13014"/>
    <cellStyle name="40% - akcent 4 3 2 3 8 3 2" xfId="27925"/>
    <cellStyle name="40% - akcent 4 3 2 3 8 4" xfId="27923"/>
    <cellStyle name="40% - akcent 4 3 2 3 9" xfId="13015"/>
    <cellStyle name="40% - akcent 4 3 2 3 9 2" xfId="27926"/>
    <cellStyle name="40% - akcent 4 3 2 4" xfId="13016"/>
    <cellStyle name="40% - akcent 4 3 2 4 10" xfId="27927"/>
    <cellStyle name="40% - akcent 4 3 2 4 2" xfId="13017"/>
    <cellStyle name="40% - akcent 4 3 2 4 2 2" xfId="13018"/>
    <cellStyle name="40% - akcent 4 3 2 4 2 2 2" xfId="13019"/>
    <cellStyle name="40% - akcent 4 3 2 4 2 2 2 2" xfId="13020"/>
    <cellStyle name="40% - akcent 4 3 2 4 2 2 2 2 2" xfId="27931"/>
    <cellStyle name="40% - akcent 4 3 2 4 2 2 2 3" xfId="13021"/>
    <cellStyle name="40% - akcent 4 3 2 4 2 2 2 3 2" xfId="27932"/>
    <cellStyle name="40% - akcent 4 3 2 4 2 2 2 4" xfId="27930"/>
    <cellStyle name="40% - akcent 4 3 2 4 2 2 3" xfId="13022"/>
    <cellStyle name="40% - akcent 4 3 2 4 2 2 3 2" xfId="27933"/>
    <cellStyle name="40% - akcent 4 3 2 4 2 2 4" xfId="13023"/>
    <cellStyle name="40% - akcent 4 3 2 4 2 2 4 2" xfId="27934"/>
    <cellStyle name="40% - akcent 4 3 2 4 2 2 5" xfId="27929"/>
    <cellStyle name="40% - akcent 4 3 2 4 2 3" xfId="13024"/>
    <cellStyle name="40% - akcent 4 3 2 4 2 3 2" xfId="13025"/>
    <cellStyle name="40% - akcent 4 3 2 4 2 3 2 2" xfId="13026"/>
    <cellStyle name="40% - akcent 4 3 2 4 2 3 2 2 2" xfId="27937"/>
    <cellStyle name="40% - akcent 4 3 2 4 2 3 2 3" xfId="13027"/>
    <cellStyle name="40% - akcent 4 3 2 4 2 3 2 3 2" xfId="27938"/>
    <cellStyle name="40% - akcent 4 3 2 4 2 3 2 4" xfId="27936"/>
    <cellStyle name="40% - akcent 4 3 2 4 2 3 3" xfId="13028"/>
    <cellStyle name="40% - akcent 4 3 2 4 2 3 3 2" xfId="27939"/>
    <cellStyle name="40% - akcent 4 3 2 4 2 3 4" xfId="13029"/>
    <cellStyle name="40% - akcent 4 3 2 4 2 3 4 2" xfId="27940"/>
    <cellStyle name="40% - akcent 4 3 2 4 2 3 5" xfId="27935"/>
    <cellStyle name="40% - akcent 4 3 2 4 2 4" xfId="13030"/>
    <cellStyle name="40% - akcent 4 3 2 4 2 4 2" xfId="13031"/>
    <cellStyle name="40% - akcent 4 3 2 4 2 4 2 2" xfId="13032"/>
    <cellStyle name="40% - akcent 4 3 2 4 2 4 2 2 2" xfId="27943"/>
    <cellStyle name="40% - akcent 4 3 2 4 2 4 2 3" xfId="13033"/>
    <cellStyle name="40% - akcent 4 3 2 4 2 4 2 3 2" xfId="27944"/>
    <cellStyle name="40% - akcent 4 3 2 4 2 4 2 4" xfId="27942"/>
    <cellStyle name="40% - akcent 4 3 2 4 2 4 3" xfId="13034"/>
    <cellStyle name="40% - akcent 4 3 2 4 2 4 3 2" xfId="27945"/>
    <cellStyle name="40% - akcent 4 3 2 4 2 4 4" xfId="13035"/>
    <cellStyle name="40% - akcent 4 3 2 4 2 4 4 2" xfId="27946"/>
    <cellStyle name="40% - akcent 4 3 2 4 2 4 5" xfId="27941"/>
    <cellStyle name="40% - akcent 4 3 2 4 2 5" xfId="13036"/>
    <cellStyle name="40% - akcent 4 3 2 4 2 5 2" xfId="13037"/>
    <cellStyle name="40% - akcent 4 3 2 4 2 5 2 2" xfId="27948"/>
    <cellStyle name="40% - akcent 4 3 2 4 2 5 3" xfId="13038"/>
    <cellStyle name="40% - akcent 4 3 2 4 2 5 3 2" xfId="27949"/>
    <cellStyle name="40% - akcent 4 3 2 4 2 5 4" xfId="27947"/>
    <cellStyle name="40% - akcent 4 3 2 4 2 6" xfId="13039"/>
    <cellStyle name="40% - akcent 4 3 2 4 2 6 2" xfId="27950"/>
    <cellStyle name="40% - akcent 4 3 2 4 2 7" xfId="13040"/>
    <cellStyle name="40% - akcent 4 3 2 4 2 7 2" xfId="27951"/>
    <cellStyle name="40% - akcent 4 3 2 4 2 8" xfId="27928"/>
    <cellStyle name="40% - akcent 4 3 2 4 3" xfId="13041"/>
    <cellStyle name="40% - akcent 4 3 2 4 3 2" xfId="13042"/>
    <cellStyle name="40% - akcent 4 3 2 4 3 2 2" xfId="13043"/>
    <cellStyle name="40% - akcent 4 3 2 4 3 2 2 2" xfId="13044"/>
    <cellStyle name="40% - akcent 4 3 2 4 3 2 2 2 2" xfId="27955"/>
    <cellStyle name="40% - akcent 4 3 2 4 3 2 2 3" xfId="13045"/>
    <cellStyle name="40% - akcent 4 3 2 4 3 2 2 3 2" xfId="27956"/>
    <cellStyle name="40% - akcent 4 3 2 4 3 2 2 4" xfId="27954"/>
    <cellStyle name="40% - akcent 4 3 2 4 3 2 3" xfId="13046"/>
    <cellStyle name="40% - akcent 4 3 2 4 3 2 3 2" xfId="27957"/>
    <cellStyle name="40% - akcent 4 3 2 4 3 2 4" xfId="13047"/>
    <cellStyle name="40% - akcent 4 3 2 4 3 2 4 2" xfId="27958"/>
    <cellStyle name="40% - akcent 4 3 2 4 3 2 5" xfId="27953"/>
    <cellStyle name="40% - akcent 4 3 2 4 3 3" xfId="13048"/>
    <cellStyle name="40% - akcent 4 3 2 4 3 3 2" xfId="13049"/>
    <cellStyle name="40% - akcent 4 3 2 4 3 3 2 2" xfId="13050"/>
    <cellStyle name="40% - akcent 4 3 2 4 3 3 2 2 2" xfId="27961"/>
    <cellStyle name="40% - akcent 4 3 2 4 3 3 2 3" xfId="13051"/>
    <cellStyle name="40% - akcent 4 3 2 4 3 3 2 3 2" xfId="27962"/>
    <cellStyle name="40% - akcent 4 3 2 4 3 3 2 4" xfId="27960"/>
    <cellStyle name="40% - akcent 4 3 2 4 3 3 3" xfId="13052"/>
    <cellStyle name="40% - akcent 4 3 2 4 3 3 3 2" xfId="27963"/>
    <cellStyle name="40% - akcent 4 3 2 4 3 3 4" xfId="13053"/>
    <cellStyle name="40% - akcent 4 3 2 4 3 3 4 2" xfId="27964"/>
    <cellStyle name="40% - akcent 4 3 2 4 3 3 5" xfId="27959"/>
    <cellStyle name="40% - akcent 4 3 2 4 3 4" xfId="13054"/>
    <cellStyle name="40% - akcent 4 3 2 4 3 4 2" xfId="13055"/>
    <cellStyle name="40% - akcent 4 3 2 4 3 4 2 2" xfId="13056"/>
    <cellStyle name="40% - akcent 4 3 2 4 3 4 2 2 2" xfId="27967"/>
    <cellStyle name="40% - akcent 4 3 2 4 3 4 2 3" xfId="13057"/>
    <cellStyle name="40% - akcent 4 3 2 4 3 4 2 3 2" xfId="27968"/>
    <cellStyle name="40% - akcent 4 3 2 4 3 4 2 4" xfId="27966"/>
    <cellStyle name="40% - akcent 4 3 2 4 3 4 3" xfId="13058"/>
    <cellStyle name="40% - akcent 4 3 2 4 3 4 3 2" xfId="27969"/>
    <cellStyle name="40% - akcent 4 3 2 4 3 4 4" xfId="13059"/>
    <cellStyle name="40% - akcent 4 3 2 4 3 4 4 2" xfId="27970"/>
    <cellStyle name="40% - akcent 4 3 2 4 3 4 5" xfId="27965"/>
    <cellStyle name="40% - akcent 4 3 2 4 3 5" xfId="13060"/>
    <cellStyle name="40% - akcent 4 3 2 4 3 5 2" xfId="13061"/>
    <cellStyle name="40% - akcent 4 3 2 4 3 5 2 2" xfId="27972"/>
    <cellStyle name="40% - akcent 4 3 2 4 3 5 3" xfId="13062"/>
    <cellStyle name="40% - akcent 4 3 2 4 3 5 3 2" xfId="27973"/>
    <cellStyle name="40% - akcent 4 3 2 4 3 5 4" xfId="27971"/>
    <cellStyle name="40% - akcent 4 3 2 4 3 6" xfId="13063"/>
    <cellStyle name="40% - akcent 4 3 2 4 3 6 2" xfId="27974"/>
    <cellStyle name="40% - akcent 4 3 2 4 3 7" xfId="13064"/>
    <cellStyle name="40% - akcent 4 3 2 4 3 7 2" xfId="27975"/>
    <cellStyle name="40% - akcent 4 3 2 4 3 8" xfId="27952"/>
    <cellStyle name="40% - akcent 4 3 2 4 4" xfId="13065"/>
    <cellStyle name="40% - akcent 4 3 2 4 4 2" xfId="13066"/>
    <cellStyle name="40% - akcent 4 3 2 4 4 2 2" xfId="13067"/>
    <cellStyle name="40% - akcent 4 3 2 4 4 2 2 2" xfId="27978"/>
    <cellStyle name="40% - akcent 4 3 2 4 4 2 3" xfId="13068"/>
    <cellStyle name="40% - akcent 4 3 2 4 4 2 3 2" xfId="27979"/>
    <cellStyle name="40% - akcent 4 3 2 4 4 2 4" xfId="27977"/>
    <cellStyle name="40% - akcent 4 3 2 4 4 3" xfId="13069"/>
    <cellStyle name="40% - akcent 4 3 2 4 4 3 2" xfId="27980"/>
    <cellStyle name="40% - akcent 4 3 2 4 4 4" xfId="13070"/>
    <cellStyle name="40% - akcent 4 3 2 4 4 4 2" xfId="27981"/>
    <cellStyle name="40% - akcent 4 3 2 4 4 5" xfId="27976"/>
    <cellStyle name="40% - akcent 4 3 2 4 5" xfId="13071"/>
    <cellStyle name="40% - akcent 4 3 2 4 5 2" xfId="13072"/>
    <cellStyle name="40% - akcent 4 3 2 4 5 2 2" xfId="13073"/>
    <cellStyle name="40% - akcent 4 3 2 4 5 2 2 2" xfId="27984"/>
    <cellStyle name="40% - akcent 4 3 2 4 5 2 3" xfId="13074"/>
    <cellStyle name="40% - akcent 4 3 2 4 5 2 3 2" xfId="27985"/>
    <cellStyle name="40% - akcent 4 3 2 4 5 2 4" xfId="27983"/>
    <cellStyle name="40% - akcent 4 3 2 4 5 3" xfId="13075"/>
    <cellStyle name="40% - akcent 4 3 2 4 5 3 2" xfId="27986"/>
    <cellStyle name="40% - akcent 4 3 2 4 5 4" xfId="13076"/>
    <cellStyle name="40% - akcent 4 3 2 4 5 4 2" xfId="27987"/>
    <cellStyle name="40% - akcent 4 3 2 4 5 5" xfId="27982"/>
    <cellStyle name="40% - akcent 4 3 2 4 6" xfId="13077"/>
    <cellStyle name="40% - akcent 4 3 2 4 6 2" xfId="13078"/>
    <cellStyle name="40% - akcent 4 3 2 4 6 2 2" xfId="13079"/>
    <cellStyle name="40% - akcent 4 3 2 4 6 2 2 2" xfId="27990"/>
    <cellStyle name="40% - akcent 4 3 2 4 6 2 3" xfId="13080"/>
    <cellStyle name="40% - akcent 4 3 2 4 6 2 3 2" xfId="27991"/>
    <cellStyle name="40% - akcent 4 3 2 4 6 2 4" xfId="27989"/>
    <cellStyle name="40% - akcent 4 3 2 4 6 3" xfId="13081"/>
    <cellStyle name="40% - akcent 4 3 2 4 6 3 2" xfId="27992"/>
    <cellStyle name="40% - akcent 4 3 2 4 6 4" xfId="13082"/>
    <cellStyle name="40% - akcent 4 3 2 4 6 4 2" xfId="27993"/>
    <cellStyle name="40% - akcent 4 3 2 4 6 5" xfId="27988"/>
    <cellStyle name="40% - akcent 4 3 2 4 7" xfId="13083"/>
    <cellStyle name="40% - akcent 4 3 2 4 7 2" xfId="13084"/>
    <cellStyle name="40% - akcent 4 3 2 4 7 2 2" xfId="27995"/>
    <cellStyle name="40% - akcent 4 3 2 4 7 3" xfId="13085"/>
    <cellStyle name="40% - akcent 4 3 2 4 7 3 2" xfId="27996"/>
    <cellStyle name="40% - akcent 4 3 2 4 7 4" xfId="27994"/>
    <cellStyle name="40% - akcent 4 3 2 4 8" xfId="13086"/>
    <cellStyle name="40% - akcent 4 3 2 4 8 2" xfId="27997"/>
    <cellStyle name="40% - akcent 4 3 2 4 9" xfId="13087"/>
    <cellStyle name="40% - akcent 4 3 2 4 9 2" xfId="27998"/>
    <cellStyle name="40% - akcent 4 3 2 5" xfId="13088"/>
    <cellStyle name="40% - akcent 4 3 2 5 2" xfId="13089"/>
    <cellStyle name="40% - akcent 4 3 2 5 2 2" xfId="13090"/>
    <cellStyle name="40% - akcent 4 3 2 5 2 2 2" xfId="13091"/>
    <cellStyle name="40% - akcent 4 3 2 5 2 2 2 2" xfId="28002"/>
    <cellStyle name="40% - akcent 4 3 2 5 2 2 3" xfId="13092"/>
    <cellStyle name="40% - akcent 4 3 2 5 2 2 3 2" xfId="28003"/>
    <cellStyle name="40% - akcent 4 3 2 5 2 2 4" xfId="28001"/>
    <cellStyle name="40% - akcent 4 3 2 5 2 3" xfId="13093"/>
    <cellStyle name="40% - akcent 4 3 2 5 2 3 2" xfId="28004"/>
    <cellStyle name="40% - akcent 4 3 2 5 2 4" xfId="13094"/>
    <cellStyle name="40% - akcent 4 3 2 5 2 4 2" xfId="28005"/>
    <cellStyle name="40% - akcent 4 3 2 5 2 5" xfId="28000"/>
    <cellStyle name="40% - akcent 4 3 2 5 3" xfId="13095"/>
    <cellStyle name="40% - akcent 4 3 2 5 3 2" xfId="13096"/>
    <cellStyle name="40% - akcent 4 3 2 5 3 2 2" xfId="13097"/>
    <cellStyle name="40% - akcent 4 3 2 5 3 2 2 2" xfId="28008"/>
    <cellStyle name="40% - akcent 4 3 2 5 3 2 3" xfId="13098"/>
    <cellStyle name="40% - akcent 4 3 2 5 3 2 3 2" xfId="28009"/>
    <cellStyle name="40% - akcent 4 3 2 5 3 2 4" xfId="28007"/>
    <cellStyle name="40% - akcent 4 3 2 5 3 3" xfId="13099"/>
    <cellStyle name="40% - akcent 4 3 2 5 3 3 2" xfId="28010"/>
    <cellStyle name="40% - akcent 4 3 2 5 3 4" xfId="13100"/>
    <cellStyle name="40% - akcent 4 3 2 5 3 4 2" xfId="28011"/>
    <cellStyle name="40% - akcent 4 3 2 5 3 5" xfId="28006"/>
    <cellStyle name="40% - akcent 4 3 2 5 4" xfId="13101"/>
    <cellStyle name="40% - akcent 4 3 2 5 4 2" xfId="13102"/>
    <cellStyle name="40% - akcent 4 3 2 5 4 2 2" xfId="13103"/>
    <cellStyle name="40% - akcent 4 3 2 5 4 2 2 2" xfId="28014"/>
    <cellStyle name="40% - akcent 4 3 2 5 4 2 3" xfId="13104"/>
    <cellStyle name="40% - akcent 4 3 2 5 4 2 3 2" xfId="28015"/>
    <cellStyle name="40% - akcent 4 3 2 5 4 2 4" xfId="28013"/>
    <cellStyle name="40% - akcent 4 3 2 5 4 3" xfId="13105"/>
    <cellStyle name="40% - akcent 4 3 2 5 4 3 2" xfId="28016"/>
    <cellStyle name="40% - akcent 4 3 2 5 4 4" xfId="13106"/>
    <cellStyle name="40% - akcent 4 3 2 5 4 4 2" xfId="28017"/>
    <cellStyle name="40% - akcent 4 3 2 5 4 5" xfId="28012"/>
    <cellStyle name="40% - akcent 4 3 2 5 5" xfId="13107"/>
    <cellStyle name="40% - akcent 4 3 2 5 5 2" xfId="13108"/>
    <cellStyle name="40% - akcent 4 3 2 5 5 2 2" xfId="28019"/>
    <cellStyle name="40% - akcent 4 3 2 5 5 3" xfId="13109"/>
    <cellStyle name="40% - akcent 4 3 2 5 5 3 2" xfId="28020"/>
    <cellStyle name="40% - akcent 4 3 2 5 5 4" xfId="28018"/>
    <cellStyle name="40% - akcent 4 3 2 5 6" xfId="13110"/>
    <cellStyle name="40% - akcent 4 3 2 5 6 2" xfId="28021"/>
    <cellStyle name="40% - akcent 4 3 2 5 7" xfId="13111"/>
    <cellStyle name="40% - akcent 4 3 2 5 7 2" xfId="28022"/>
    <cellStyle name="40% - akcent 4 3 2 5 8" xfId="27999"/>
    <cellStyle name="40% - akcent 4 3 2 6" xfId="13112"/>
    <cellStyle name="40% - akcent 4 3 2 6 2" xfId="13113"/>
    <cellStyle name="40% - akcent 4 3 2 6 2 2" xfId="13114"/>
    <cellStyle name="40% - akcent 4 3 2 6 2 2 2" xfId="13115"/>
    <cellStyle name="40% - akcent 4 3 2 6 2 2 2 2" xfId="28026"/>
    <cellStyle name="40% - akcent 4 3 2 6 2 2 3" xfId="13116"/>
    <cellStyle name="40% - akcent 4 3 2 6 2 2 3 2" xfId="28027"/>
    <cellStyle name="40% - akcent 4 3 2 6 2 2 4" xfId="28025"/>
    <cellStyle name="40% - akcent 4 3 2 6 2 3" xfId="13117"/>
    <cellStyle name="40% - akcent 4 3 2 6 2 3 2" xfId="28028"/>
    <cellStyle name="40% - akcent 4 3 2 6 2 4" xfId="13118"/>
    <cellStyle name="40% - akcent 4 3 2 6 2 4 2" xfId="28029"/>
    <cellStyle name="40% - akcent 4 3 2 6 2 5" xfId="28024"/>
    <cellStyle name="40% - akcent 4 3 2 6 3" xfId="13119"/>
    <cellStyle name="40% - akcent 4 3 2 6 3 2" xfId="13120"/>
    <cellStyle name="40% - akcent 4 3 2 6 3 2 2" xfId="13121"/>
    <cellStyle name="40% - akcent 4 3 2 6 3 2 2 2" xfId="28032"/>
    <cellStyle name="40% - akcent 4 3 2 6 3 2 3" xfId="13122"/>
    <cellStyle name="40% - akcent 4 3 2 6 3 2 3 2" xfId="28033"/>
    <cellStyle name="40% - akcent 4 3 2 6 3 2 4" xfId="28031"/>
    <cellStyle name="40% - akcent 4 3 2 6 3 3" xfId="13123"/>
    <cellStyle name="40% - akcent 4 3 2 6 3 3 2" xfId="28034"/>
    <cellStyle name="40% - akcent 4 3 2 6 3 4" xfId="13124"/>
    <cellStyle name="40% - akcent 4 3 2 6 3 4 2" xfId="28035"/>
    <cellStyle name="40% - akcent 4 3 2 6 3 5" xfId="28030"/>
    <cellStyle name="40% - akcent 4 3 2 6 4" xfId="13125"/>
    <cellStyle name="40% - akcent 4 3 2 6 4 2" xfId="13126"/>
    <cellStyle name="40% - akcent 4 3 2 6 4 2 2" xfId="13127"/>
    <cellStyle name="40% - akcent 4 3 2 6 4 2 2 2" xfId="28038"/>
    <cellStyle name="40% - akcent 4 3 2 6 4 2 3" xfId="13128"/>
    <cellStyle name="40% - akcent 4 3 2 6 4 2 3 2" xfId="28039"/>
    <cellStyle name="40% - akcent 4 3 2 6 4 2 4" xfId="28037"/>
    <cellStyle name="40% - akcent 4 3 2 6 4 3" xfId="13129"/>
    <cellStyle name="40% - akcent 4 3 2 6 4 3 2" xfId="28040"/>
    <cellStyle name="40% - akcent 4 3 2 6 4 4" xfId="13130"/>
    <cellStyle name="40% - akcent 4 3 2 6 4 4 2" xfId="28041"/>
    <cellStyle name="40% - akcent 4 3 2 6 4 5" xfId="28036"/>
    <cellStyle name="40% - akcent 4 3 2 6 5" xfId="13131"/>
    <cellStyle name="40% - akcent 4 3 2 6 5 2" xfId="13132"/>
    <cellStyle name="40% - akcent 4 3 2 6 5 2 2" xfId="28043"/>
    <cellStyle name="40% - akcent 4 3 2 6 5 3" xfId="13133"/>
    <cellStyle name="40% - akcent 4 3 2 6 5 3 2" xfId="28044"/>
    <cellStyle name="40% - akcent 4 3 2 6 5 4" xfId="28042"/>
    <cellStyle name="40% - akcent 4 3 2 6 6" xfId="13134"/>
    <cellStyle name="40% - akcent 4 3 2 6 6 2" xfId="28045"/>
    <cellStyle name="40% - akcent 4 3 2 6 7" xfId="13135"/>
    <cellStyle name="40% - akcent 4 3 2 6 7 2" xfId="28046"/>
    <cellStyle name="40% - akcent 4 3 2 6 8" xfId="28023"/>
    <cellStyle name="40% - akcent 4 3 2 7" xfId="13136"/>
    <cellStyle name="40% - akcent 4 3 2 7 2" xfId="13137"/>
    <cellStyle name="40% - akcent 4 3 2 7 2 2" xfId="13138"/>
    <cellStyle name="40% - akcent 4 3 2 7 2 2 2" xfId="13139"/>
    <cellStyle name="40% - akcent 4 3 2 7 2 2 2 2" xfId="28050"/>
    <cellStyle name="40% - akcent 4 3 2 7 2 2 3" xfId="13140"/>
    <cellStyle name="40% - akcent 4 3 2 7 2 2 3 2" xfId="28051"/>
    <cellStyle name="40% - akcent 4 3 2 7 2 2 4" xfId="28049"/>
    <cellStyle name="40% - akcent 4 3 2 7 2 3" xfId="13141"/>
    <cellStyle name="40% - akcent 4 3 2 7 2 3 2" xfId="28052"/>
    <cellStyle name="40% - akcent 4 3 2 7 2 4" xfId="13142"/>
    <cellStyle name="40% - akcent 4 3 2 7 2 4 2" xfId="28053"/>
    <cellStyle name="40% - akcent 4 3 2 7 2 5" xfId="28048"/>
    <cellStyle name="40% - akcent 4 3 2 7 3" xfId="13143"/>
    <cellStyle name="40% - akcent 4 3 2 7 3 2" xfId="13144"/>
    <cellStyle name="40% - akcent 4 3 2 7 3 2 2" xfId="28055"/>
    <cellStyle name="40% - akcent 4 3 2 7 3 3" xfId="13145"/>
    <cellStyle name="40% - akcent 4 3 2 7 3 3 2" xfId="28056"/>
    <cellStyle name="40% - akcent 4 3 2 7 3 4" xfId="28054"/>
    <cellStyle name="40% - akcent 4 3 2 7 4" xfId="13146"/>
    <cellStyle name="40% - akcent 4 3 2 7 4 2" xfId="28057"/>
    <cellStyle name="40% - akcent 4 3 2 7 5" xfId="13147"/>
    <cellStyle name="40% - akcent 4 3 2 7 5 2" xfId="28058"/>
    <cellStyle name="40% - akcent 4 3 2 7 6" xfId="28047"/>
    <cellStyle name="40% - akcent 4 3 2 8" xfId="13148"/>
    <cellStyle name="40% - akcent 4 3 2 8 2" xfId="13149"/>
    <cellStyle name="40% - akcent 4 3 2 8 2 2" xfId="13150"/>
    <cellStyle name="40% - akcent 4 3 2 8 2 2 2" xfId="28061"/>
    <cellStyle name="40% - akcent 4 3 2 8 2 3" xfId="13151"/>
    <cellStyle name="40% - akcent 4 3 2 8 2 3 2" xfId="28062"/>
    <cellStyle name="40% - akcent 4 3 2 8 2 4" xfId="28060"/>
    <cellStyle name="40% - akcent 4 3 2 8 3" xfId="13152"/>
    <cellStyle name="40% - akcent 4 3 2 8 3 2" xfId="28063"/>
    <cellStyle name="40% - akcent 4 3 2 8 4" xfId="13153"/>
    <cellStyle name="40% - akcent 4 3 2 8 4 2" xfId="28064"/>
    <cellStyle name="40% - akcent 4 3 2 8 5" xfId="28059"/>
    <cellStyle name="40% - akcent 4 3 2 9" xfId="13154"/>
    <cellStyle name="40% - akcent 4 3 2 9 2" xfId="13155"/>
    <cellStyle name="40% - akcent 4 3 2 9 2 2" xfId="13156"/>
    <cellStyle name="40% - akcent 4 3 2 9 2 2 2" xfId="28067"/>
    <cellStyle name="40% - akcent 4 3 2 9 2 3" xfId="13157"/>
    <cellStyle name="40% - akcent 4 3 2 9 2 3 2" xfId="28068"/>
    <cellStyle name="40% - akcent 4 3 2 9 2 4" xfId="28066"/>
    <cellStyle name="40% - akcent 4 3 2 9 3" xfId="13158"/>
    <cellStyle name="40% - akcent 4 3 2 9 3 2" xfId="28069"/>
    <cellStyle name="40% - akcent 4 3 2 9 4" xfId="13159"/>
    <cellStyle name="40% - akcent 4 3 2 9 4 2" xfId="28070"/>
    <cellStyle name="40% - akcent 4 3 2 9 5" xfId="28065"/>
    <cellStyle name="40% - akcent 4 3 20" xfId="27631"/>
    <cellStyle name="40% - akcent 4 3 3" xfId="13160"/>
    <cellStyle name="40% - akcent 4 3 3 10" xfId="13161"/>
    <cellStyle name="40% - akcent 4 3 3 10 2" xfId="28072"/>
    <cellStyle name="40% - akcent 4 3 3 11" xfId="13162"/>
    <cellStyle name="40% - akcent 4 3 3 11 2" xfId="28073"/>
    <cellStyle name="40% - akcent 4 3 3 12" xfId="28071"/>
    <cellStyle name="40% - akcent 4 3 3 2" xfId="13163"/>
    <cellStyle name="40% - akcent 4 3 3 2 10" xfId="13164"/>
    <cellStyle name="40% - akcent 4 3 3 2 10 2" xfId="28075"/>
    <cellStyle name="40% - akcent 4 3 3 2 11" xfId="28074"/>
    <cellStyle name="40% - akcent 4 3 3 2 2" xfId="13165"/>
    <cellStyle name="40% - akcent 4 3 3 2 2 2" xfId="13166"/>
    <cellStyle name="40% - akcent 4 3 3 2 2 2 2" xfId="13167"/>
    <cellStyle name="40% - akcent 4 3 3 2 2 2 2 2" xfId="13168"/>
    <cellStyle name="40% - akcent 4 3 3 2 2 2 2 2 2" xfId="28079"/>
    <cellStyle name="40% - akcent 4 3 3 2 2 2 2 3" xfId="13169"/>
    <cellStyle name="40% - akcent 4 3 3 2 2 2 2 3 2" xfId="28080"/>
    <cellStyle name="40% - akcent 4 3 3 2 2 2 2 4" xfId="28078"/>
    <cellStyle name="40% - akcent 4 3 3 2 2 2 3" xfId="13170"/>
    <cellStyle name="40% - akcent 4 3 3 2 2 2 3 2" xfId="28081"/>
    <cellStyle name="40% - akcent 4 3 3 2 2 2 4" xfId="13171"/>
    <cellStyle name="40% - akcent 4 3 3 2 2 2 4 2" xfId="28082"/>
    <cellStyle name="40% - akcent 4 3 3 2 2 2 5" xfId="28077"/>
    <cellStyle name="40% - akcent 4 3 3 2 2 3" xfId="13172"/>
    <cellStyle name="40% - akcent 4 3 3 2 2 3 2" xfId="13173"/>
    <cellStyle name="40% - akcent 4 3 3 2 2 3 2 2" xfId="13174"/>
    <cellStyle name="40% - akcent 4 3 3 2 2 3 2 2 2" xfId="28085"/>
    <cellStyle name="40% - akcent 4 3 3 2 2 3 2 3" xfId="13175"/>
    <cellStyle name="40% - akcent 4 3 3 2 2 3 2 3 2" xfId="28086"/>
    <cellStyle name="40% - akcent 4 3 3 2 2 3 2 4" xfId="28084"/>
    <cellStyle name="40% - akcent 4 3 3 2 2 3 3" xfId="13176"/>
    <cellStyle name="40% - akcent 4 3 3 2 2 3 3 2" xfId="28087"/>
    <cellStyle name="40% - akcent 4 3 3 2 2 3 4" xfId="13177"/>
    <cellStyle name="40% - akcent 4 3 3 2 2 3 4 2" xfId="28088"/>
    <cellStyle name="40% - akcent 4 3 3 2 2 3 5" xfId="28083"/>
    <cellStyle name="40% - akcent 4 3 3 2 2 4" xfId="13178"/>
    <cellStyle name="40% - akcent 4 3 3 2 2 4 2" xfId="13179"/>
    <cellStyle name="40% - akcent 4 3 3 2 2 4 2 2" xfId="13180"/>
    <cellStyle name="40% - akcent 4 3 3 2 2 4 2 2 2" xfId="28091"/>
    <cellStyle name="40% - akcent 4 3 3 2 2 4 2 3" xfId="13181"/>
    <cellStyle name="40% - akcent 4 3 3 2 2 4 2 3 2" xfId="28092"/>
    <cellStyle name="40% - akcent 4 3 3 2 2 4 2 4" xfId="28090"/>
    <cellStyle name="40% - akcent 4 3 3 2 2 4 3" xfId="13182"/>
    <cellStyle name="40% - akcent 4 3 3 2 2 4 3 2" xfId="28093"/>
    <cellStyle name="40% - akcent 4 3 3 2 2 4 4" xfId="13183"/>
    <cellStyle name="40% - akcent 4 3 3 2 2 4 4 2" xfId="28094"/>
    <cellStyle name="40% - akcent 4 3 3 2 2 4 5" xfId="28089"/>
    <cellStyle name="40% - akcent 4 3 3 2 2 5" xfId="13184"/>
    <cellStyle name="40% - akcent 4 3 3 2 2 5 2" xfId="13185"/>
    <cellStyle name="40% - akcent 4 3 3 2 2 5 2 2" xfId="28096"/>
    <cellStyle name="40% - akcent 4 3 3 2 2 5 3" xfId="13186"/>
    <cellStyle name="40% - akcent 4 3 3 2 2 5 3 2" xfId="28097"/>
    <cellStyle name="40% - akcent 4 3 3 2 2 5 4" xfId="28095"/>
    <cellStyle name="40% - akcent 4 3 3 2 2 6" xfId="13187"/>
    <cellStyle name="40% - akcent 4 3 3 2 2 6 2" xfId="28098"/>
    <cellStyle name="40% - akcent 4 3 3 2 2 7" xfId="13188"/>
    <cellStyle name="40% - akcent 4 3 3 2 2 7 2" xfId="28099"/>
    <cellStyle name="40% - akcent 4 3 3 2 2 8" xfId="28076"/>
    <cellStyle name="40% - akcent 4 3 3 2 3" xfId="13189"/>
    <cellStyle name="40% - akcent 4 3 3 2 3 2" xfId="13190"/>
    <cellStyle name="40% - akcent 4 3 3 2 3 2 2" xfId="13191"/>
    <cellStyle name="40% - akcent 4 3 3 2 3 2 2 2" xfId="13192"/>
    <cellStyle name="40% - akcent 4 3 3 2 3 2 2 2 2" xfId="28103"/>
    <cellStyle name="40% - akcent 4 3 3 2 3 2 2 3" xfId="13193"/>
    <cellStyle name="40% - akcent 4 3 3 2 3 2 2 3 2" xfId="28104"/>
    <cellStyle name="40% - akcent 4 3 3 2 3 2 2 4" xfId="28102"/>
    <cellStyle name="40% - akcent 4 3 3 2 3 2 3" xfId="13194"/>
    <cellStyle name="40% - akcent 4 3 3 2 3 2 3 2" xfId="28105"/>
    <cellStyle name="40% - akcent 4 3 3 2 3 2 4" xfId="13195"/>
    <cellStyle name="40% - akcent 4 3 3 2 3 2 4 2" xfId="28106"/>
    <cellStyle name="40% - akcent 4 3 3 2 3 2 5" xfId="28101"/>
    <cellStyle name="40% - akcent 4 3 3 2 3 3" xfId="13196"/>
    <cellStyle name="40% - akcent 4 3 3 2 3 3 2" xfId="13197"/>
    <cellStyle name="40% - akcent 4 3 3 2 3 3 2 2" xfId="13198"/>
    <cellStyle name="40% - akcent 4 3 3 2 3 3 2 2 2" xfId="28109"/>
    <cellStyle name="40% - akcent 4 3 3 2 3 3 2 3" xfId="13199"/>
    <cellStyle name="40% - akcent 4 3 3 2 3 3 2 3 2" xfId="28110"/>
    <cellStyle name="40% - akcent 4 3 3 2 3 3 2 4" xfId="28108"/>
    <cellStyle name="40% - akcent 4 3 3 2 3 3 3" xfId="13200"/>
    <cellStyle name="40% - akcent 4 3 3 2 3 3 3 2" xfId="28111"/>
    <cellStyle name="40% - akcent 4 3 3 2 3 3 4" xfId="13201"/>
    <cellStyle name="40% - akcent 4 3 3 2 3 3 4 2" xfId="28112"/>
    <cellStyle name="40% - akcent 4 3 3 2 3 3 5" xfId="28107"/>
    <cellStyle name="40% - akcent 4 3 3 2 3 4" xfId="13202"/>
    <cellStyle name="40% - akcent 4 3 3 2 3 4 2" xfId="13203"/>
    <cellStyle name="40% - akcent 4 3 3 2 3 4 2 2" xfId="13204"/>
    <cellStyle name="40% - akcent 4 3 3 2 3 4 2 2 2" xfId="28115"/>
    <cellStyle name="40% - akcent 4 3 3 2 3 4 2 3" xfId="13205"/>
    <cellStyle name="40% - akcent 4 3 3 2 3 4 2 3 2" xfId="28116"/>
    <cellStyle name="40% - akcent 4 3 3 2 3 4 2 4" xfId="28114"/>
    <cellStyle name="40% - akcent 4 3 3 2 3 4 3" xfId="13206"/>
    <cellStyle name="40% - akcent 4 3 3 2 3 4 3 2" xfId="28117"/>
    <cellStyle name="40% - akcent 4 3 3 2 3 4 4" xfId="13207"/>
    <cellStyle name="40% - akcent 4 3 3 2 3 4 4 2" xfId="28118"/>
    <cellStyle name="40% - akcent 4 3 3 2 3 4 5" xfId="28113"/>
    <cellStyle name="40% - akcent 4 3 3 2 3 5" xfId="13208"/>
    <cellStyle name="40% - akcent 4 3 3 2 3 5 2" xfId="13209"/>
    <cellStyle name="40% - akcent 4 3 3 2 3 5 2 2" xfId="28120"/>
    <cellStyle name="40% - akcent 4 3 3 2 3 5 3" xfId="13210"/>
    <cellStyle name="40% - akcent 4 3 3 2 3 5 3 2" xfId="28121"/>
    <cellStyle name="40% - akcent 4 3 3 2 3 5 4" xfId="28119"/>
    <cellStyle name="40% - akcent 4 3 3 2 3 6" xfId="13211"/>
    <cellStyle name="40% - akcent 4 3 3 2 3 6 2" xfId="28122"/>
    <cellStyle name="40% - akcent 4 3 3 2 3 7" xfId="13212"/>
    <cellStyle name="40% - akcent 4 3 3 2 3 7 2" xfId="28123"/>
    <cellStyle name="40% - akcent 4 3 3 2 3 8" xfId="28100"/>
    <cellStyle name="40% - akcent 4 3 3 2 4" xfId="13213"/>
    <cellStyle name="40% - akcent 4 3 3 2 4 2" xfId="13214"/>
    <cellStyle name="40% - akcent 4 3 3 2 4 2 2" xfId="13215"/>
    <cellStyle name="40% - akcent 4 3 3 2 4 2 2 2" xfId="13216"/>
    <cellStyle name="40% - akcent 4 3 3 2 4 2 2 2 2" xfId="28127"/>
    <cellStyle name="40% - akcent 4 3 3 2 4 2 2 3" xfId="13217"/>
    <cellStyle name="40% - akcent 4 3 3 2 4 2 2 3 2" xfId="28128"/>
    <cellStyle name="40% - akcent 4 3 3 2 4 2 2 4" xfId="28126"/>
    <cellStyle name="40% - akcent 4 3 3 2 4 2 3" xfId="13218"/>
    <cellStyle name="40% - akcent 4 3 3 2 4 2 3 2" xfId="28129"/>
    <cellStyle name="40% - akcent 4 3 3 2 4 2 4" xfId="13219"/>
    <cellStyle name="40% - akcent 4 3 3 2 4 2 4 2" xfId="28130"/>
    <cellStyle name="40% - akcent 4 3 3 2 4 2 5" xfId="28125"/>
    <cellStyle name="40% - akcent 4 3 3 2 4 3" xfId="13220"/>
    <cellStyle name="40% - akcent 4 3 3 2 4 3 2" xfId="13221"/>
    <cellStyle name="40% - akcent 4 3 3 2 4 3 2 2" xfId="28132"/>
    <cellStyle name="40% - akcent 4 3 3 2 4 3 3" xfId="13222"/>
    <cellStyle name="40% - akcent 4 3 3 2 4 3 3 2" xfId="28133"/>
    <cellStyle name="40% - akcent 4 3 3 2 4 3 4" xfId="28131"/>
    <cellStyle name="40% - akcent 4 3 3 2 4 4" xfId="13223"/>
    <cellStyle name="40% - akcent 4 3 3 2 4 4 2" xfId="28134"/>
    <cellStyle name="40% - akcent 4 3 3 2 4 5" xfId="13224"/>
    <cellStyle name="40% - akcent 4 3 3 2 4 5 2" xfId="28135"/>
    <cellStyle name="40% - akcent 4 3 3 2 4 6" xfId="28124"/>
    <cellStyle name="40% - akcent 4 3 3 2 5" xfId="13225"/>
    <cellStyle name="40% - akcent 4 3 3 2 5 2" xfId="13226"/>
    <cellStyle name="40% - akcent 4 3 3 2 5 2 2" xfId="13227"/>
    <cellStyle name="40% - akcent 4 3 3 2 5 2 2 2" xfId="28138"/>
    <cellStyle name="40% - akcent 4 3 3 2 5 2 3" xfId="13228"/>
    <cellStyle name="40% - akcent 4 3 3 2 5 2 3 2" xfId="28139"/>
    <cellStyle name="40% - akcent 4 3 3 2 5 2 4" xfId="28137"/>
    <cellStyle name="40% - akcent 4 3 3 2 5 3" xfId="13229"/>
    <cellStyle name="40% - akcent 4 3 3 2 5 3 2" xfId="28140"/>
    <cellStyle name="40% - akcent 4 3 3 2 5 4" xfId="13230"/>
    <cellStyle name="40% - akcent 4 3 3 2 5 4 2" xfId="28141"/>
    <cellStyle name="40% - akcent 4 3 3 2 5 5" xfId="28136"/>
    <cellStyle name="40% - akcent 4 3 3 2 6" xfId="13231"/>
    <cellStyle name="40% - akcent 4 3 3 2 6 2" xfId="13232"/>
    <cellStyle name="40% - akcent 4 3 3 2 6 2 2" xfId="13233"/>
    <cellStyle name="40% - akcent 4 3 3 2 6 2 2 2" xfId="28144"/>
    <cellStyle name="40% - akcent 4 3 3 2 6 2 3" xfId="13234"/>
    <cellStyle name="40% - akcent 4 3 3 2 6 2 3 2" xfId="28145"/>
    <cellStyle name="40% - akcent 4 3 3 2 6 2 4" xfId="28143"/>
    <cellStyle name="40% - akcent 4 3 3 2 6 3" xfId="13235"/>
    <cellStyle name="40% - akcent 4 3 3 2 6 3 2" xfId="28146"/>
    <cellStyle name="40% - akcent 4 3 3 2 6 4" xfId="13236"/>
    <cellStyle name="40% - akcent 4 3 3 2 6 4 2" xfId="28147"/>
    <cellStyle name="40% - akcent 4 3 3 2 6 5" xfId="28142"/>
    <cellStyle name="40% - akcent 4 3 3 2 7" xfId="13237"/>
    <cellStyle name="40% - akcent 4 3 3 2 7 2" xfId="13238"/>
    <cellStyle name="40% - akcent 4 3 3 2 7 2 2" xfId="13239"/>
    <cellStyle name="40% - akcent 4 3 3 2 7 2 2 2" xfId="28150"/>
    <cellStyle name="40% - akcent 4 3 3 2 7 2 3" xfId="13240"/>
    <cellStyle name="40% - akcent 4 3 3 2 7 2 3 2" xfId="28151"/>
    <cellStyle name="40% - akcent 4 3 3 2 7 2 4" xfId="28149"/>
    <cellStyle name="40% - akcent 4 3 3 2 7 3" xfId="13241"/>
    <cellStyle name="40% - akcent 4 3 3 2 7 3 2" xfId="28152"/>
    <cellStyle name="40% - akcent 4 3 3 2 7 4" xfId="13242"/>
    <cellStyle name="40% - akcent 4 3 3 2 7 4 2" xfId="28153"/>
    <cellStyle name="40% - akcent 4 3 3 2 7 5" xfId="28148"/>
    <cellStyle name="40% - akcent 4 3 3 2 8" xfId="13243"/>
    <cellStyle name="40% - akcent 4 3 3 2 8 2" xfId="13244"/>
    <cellStyle name="40% - akcent 4 3 3 2 8 2 2" xfId="28155"/>
    <cellStyle name="40% - akcent 4 3 3 2 8 3" xfId="13245"/>
    <cellStyle name="40% - akcent 4 3 3 2 8 3 2" xfId="28156"/>
    <cellStyle name="40% - akcent 4 3 3 2 8 4" xfId="28154"/>
    <cellStyle name="40% - akcent 4 3 3 2 9" xfId="13246"/>
    <cellStyle name="40% - akcent 4 3 3 2 9 2" xfId="28157"/>
    <cellStyle name="40% - akcent 4 3 3 3" xfId="13247"/>
    <cellStyle name="40% - akcent 4 3 3 3 2" xfId="13248"/>
    <cellStyle name="40% - akcent 4 3 3 3 2 2" xfId="13249"/>
    <cellStyle name="40% - akcent 4 3 3 3 2 2 2" xfId="13250"/>
    <cellStyle name="40% - akcent 4 3 3 3 2 2 2 2" xfId="28161"/>
    <cellStyle name="40% - akcent 4 3 3 3 2 2 3" xfId="13251"/>
    <cellStyle name="40% - akcent 4 3 3 3 2 2 3 2" xfId="28162"/>
    <cellStyle name="40% - akcent 4 3 3 3 2 2 4" xfId="28160"/>
    <cellStyle name="40% - akcent 4 3 3 3 2 3" xfId="13252"/>
    <cellStyle name="40% - akcent 4 3 3 3 2 3 2" xfId="28163"/>
    <cellStyle name="40% - akcent 4 3 3 3 2 4" xfId="13253"/>
    <cellStyle name="40% - akcent 4 3 3 3 2 4 2" xfId="28164"/>
    <cellStyle name="40% - akcent 4 3 3 3 2 5" xfId="28159"/>
    <cellStyle name="40% - akcent 4 3 3 3 3" xfId="13254"/>
    <cellStyle name="40% - akcent 4 3 3 3 3 2" xfId="13255"/>
    <cellStyle name="40% - akcent 4 3 3 3 3 2 2" xfId="13256"/>
    <cellStyle name="40% - akcent 4 3 3 3 3 2 2 2" xfId="28167"/>
    <cellStyle name="40% - akcent 4 3 3 3 3 2 3" xfId="13257"/>
    <cellStyle name="40% - akcent 4 3 3 3 3 2 3 2" xfId="28168"/>
    <cellStyle name="40% - akcent 4 3 3 3 3 2 4" xfId="28166"/>
    <cellStyle name="40% - akcent 4 3 3 3 3 3" xfId="13258"/>
    <cellStyle name="40% - akcent 4 3 3 3 3 3 2" xfId="28169"/>
    <cellStyle name="40% - akcent 4 3 3 3 3 4" xfId="13259"/>
    <cellStyle name="40% - akcent 4 3 3 3 3 4 2" xfId="28170"/>
    <cellStyle name="40% - akcent 4 3 3 3 3 5" xfId="28165"/>
    <cellStyle name="40% - akcent 4 3 3 3 4" xfId="13260"/>
    <cellStyle name="40% - akcent 4 3 3 3 4 2" xfId="13261"/>
    <cellStyle name="40% - akcent 4 3 3 3 4 2 2" xfId="13262"/>
    <cellStyle name="40% - akcent 4 3 3 3 4 2 2 2" xfId="28173"/>
    <cellStyle name="40% - akcent 4 3 3 3 4 2 3" xfId="13263"/>
    <cellStyle name="40% - akcent 4 3 3 3 4 2 3 2" xfId="28174"/>
    <cellStyle name="40% - akcent 4 3 3 3 4 2 4" xfId="28172"/>
    <cellStyle name="40% - akcent 4 3 3 3 4 3" xfId="13264"/>
    <cellStyle name="40% - akcent 4 3 3 3 4 3 2" xfId="28175"/>
    <cellStyle name="40% - akcent 4 3 3 3 4 4" xfId="13265"/>
    <cellStyle name="40% - akcent 4 3 3 3 4 4 2" xfId="28176"/>
    <cellStyle name="40% - akcent 4 3 3 3 4 5" xfId="28171"/>
    <cellStyle name="40% - akcent 4 3 3 3 5" xfId="13266"/>
    <cellStyle name="40% - akcent 4 3 3 3 5 2" xfId="13267"/>
    <cellStyle name="40% - akcent 4 3 3 3 5 2 2" xfId="28178"/>
    <cellStyle name="40% - akcent 4 3 3 3 5 3" xfId="13268"/>
    <cellStyle name="40% - akcent 4 3 3 3 5 3 2" xfId="28179"/>
    <cellStyle name="40% - akcent 4 3 3 3 5 4" xfId="28177"/>
    <cellStyle name="40% - akcent 4 3 3 3 6" xfId="13269"/>
    <cellStyle name="40% - akcent 4 3 3 3 6 2" xfId="28180"/>
    <cellStyle name="40% - akcent 4 3 3 3 7" xfId="13270"/>
    <cellStyle name="40% - akcent 4 3 3 3 7 2" xfId="28181"/>
    <cellStyle name="40% - akcent 4 3 3 3 8" xfId="28158"/>
    <cellStyle name="40% - akcent 4 3 3 4" xfId="13271"/>
    <cellStyle name="40% - akcent 4 3 3 4 2" xfId="13272"/>
    <cellStyle name="40% - akcent 4 3 3 4 2 2" xfId="13273"/>
    <cellStyle name="40% - akcent 4 3 3 4 2 2 2" xfId="13274"/>
    <cellStyle name="40% - akcent 4 3 3 4 2 2 2 2" xfId="28185"/>
    <cellStyle name="40% - akcent 4 3 3 4 2 2 3" xfId="13275"/>
    <cellStyle name="40% - akcent 4 3 3 4 2 2 3 2" xfId="28186"/>
    <cellStyle name="40% - akcent 4 3 3 4 2 2 4" xfId="28184"/>
    <cellStyle name="40% - akcent 4 3 3 4 2 3" xfId="13276"/>
    <cellStyle name="40% - akcent 4 3 3 4 2 3 2" xfId="28187"/>
    <cellStyle name="40% - akcent 4 3 3 4 2 4" xfId="13277"/>
    <cellStyle name="40% - akcent 4 3 3 4 2 4 2" xfId="28188"/>
    <cellStyle name="40% - akcent 4 3 3 4 2 5" xfId="28183"/>
    <cellStyle name="40% - akcent 4 3 3 4 3" xfId="13278"/>
    <cellStyle name="40% - akcent 4 3 3 4 3 2" xfId="13279"/>
    <cellStyle name="40% - akcent 4 3 3 4 3 2 2" xfId="13280"/>
    <cellStyle name="40% - akcent 4 3 3 4 3 2 2 2" xfId="28191"/>
    <cellStyle name="40% - akcent 4 3 3 4 3 2 3" xfId="13281"/>
    <cellStyle name="40% - akcent 4 3 3 4 3 2 3 2" xfId="28192"/>
    <cellStyle name="40% - akcent 4 3 3 4 3 2 4" xfId="28190"/>
    <cellStyle name="40% - akcent 4 3 3 4 3 3" xfId="13282"/>
    <cellStyle name="40% - akcent 4 3 3 4 3 3 2" xfId="28193"/>
    <cellStyle name="40% - akcent 4 3 3 4 3 4" xfId="13283"/>
    <cellStyle name="40% - akcent 4 3 3 4 3 4 2" xfId="28194"/>
    <cellStyle name="40% - akcent 4 3 3 4 3 5" xfId="28189"/>
    <cellStyle name="40% - akcent 4 3 3 4 4" xfId="13284"/>
    <cellStyle name="40% - akcent 4 3 3 4 4 2" xfId="13285"/>
    <cellStyle name="40% - akcent 4 3 3 4 4 2 2" xfId="13286"/>
    <cellStyle name="40% - akcent 4 3 3 4 4 2 2 2" xfId="28197"/>
    <cellStyle name="40% - akcent 4 3 3 4 4 2 3" xfId="13287"/>
    <cellStyle name="40% - akcent 4 3 3 4 4 2 3 2" xfId="28198"/>
    <cellStyle name="40% - akcent 4 3 3 4 4 2 4" xfId="28196"/>
    <cellStyle name="40% - akcent 4 3 3 4 4 3" xfId="13288"/>
    <cellStyle name="40% - akcent 4 3 3 4 4 3 2" xfId="28199"/>
    <cellStyle name="40% - akcent 4 3 3 4 4 4" xfId="13289"/>
    <cellStyle name="40% - akcent 4 3 3 4 4 4 2" xfId="28200"/>
    <cellStyle name="40% - akcent 4 3 3 4 4 5" xfId="28195"/>
    <cellStyle name="40% - akcent 4 3 3 4 5" xfId="13290"/>
    <cellStyle name="40% - akcent 4 3 3 4 5 2" xfId="13291"/>
    <cellStyle name="40% - akcent 4 3 3 4 5 2 2" xfId="28202"/>
    <cellStyle name="40% - akcent 4 3 3 4 5 3" xfId="13292"/>
    <cellStyle name="40% - akcent 4 3 3 4 5 3 2" xfId="28203"/>
    <cellStyle name="40% - akcent 4 3 3 4 5 4" xfId="28201"/>
    <cellStyle name="40% - akcent 4 3 3 4 6" xfId="13293"/>
    <cellStyle name="40% - akcent 4 3 3 4 6 2" xfId="28204"/>
    <cellStyle name="40% - akcent 4 3 3 4 7" xfId="13294"/>
    <cellStyle name="40% - akcent 4 3 3 4 7 2" xfId="28205"/>
    <cellStyle name="40% - akcent 4 3 3 4 8" xfId="28182"/>
    <cellStyle name="40% - akcent 4 3 3 5" xfId="13295"/>
    <cellStyle name="40% - akcent 4 3 3 5 2" xfId="13296"/>
    <cellStyle name="40% - akcent 4 3 3 5 2 2" xfId="13297"/>
    <cellStyle name="40% - akcent 4 3 3 5 2 2 2" xfId="13298"/>
    <cellStyle name="40% - akcent 4 3 3 5 2 2 2 2" xfId="28209"/>
    <cellStyle name="40% - akcent 4 3 3 5 2 2 3" xfId="13299"/>
    <cellStyle name="40% - akcent 4 3 3 5 2 2 3 2" xfId="28210"/>
    <cellStyle name="40% - akcent 4 3 3 5 2 2 4" xfId="28208"/>
    <cellStyle name="40% - akcent 4 3 3 5 2 3" xfId="13300"/>
    <cellStyle name="40% - akcent 4 3 3 5 2 3 2" xfId="28211"/>
    <cellStyle name="40% - akcent 4 3 3 5 2 4" xfId="13301"/>
    <cellStyle name="40% - akcent 4 3 3 5 2 4 2" xfId="28212"/>
    <cellStyle name="40% - akcent 4 3 3 5 2 5" xfId="28207"/>
    <cellStyle name="40% - akcent 4 3 3 5 3" xfId="13302"/>
    <cellStyle name="40% - akcent 4 3 3 5 3 2" xfId="13303"/>
    <cellStyle name="40% - akcent 4 3 3 5 3 2 2" xfId="28214"/>
    <cellStyle name="40% - akcent 4 3 3 5 3 3" xfId="13304"/>
    <cellStyle name="40% - akcent 4 3 3 5 3 3 2" xfId="28215"/>
    <cellStyle name="40% - akcent 4 3 3 5 3 4" xfId="28213"/>
    <cellStyle name="40% - akcent 4 3 3 5 4" xfId="13305"/>
    <cellStyle name="40% - akcent 4 3 3 5 4 2" xfId="28216"/>
    <cellStyle name="40% - akcent 4 3 3 5 5" xfId="13306"/>
    <cellStyle name="40% - akcent 4 3 3 5 5 2" xfId="28217"/>
    <cellStyle name="40% - akcent 4 3 3 5 6" xfId="28206"/>
    <cellStyle name="40% - akcent 4 3 3 6" xfId="13307"/>
    <cellStyle name="40% - akcent 4 3 3 6 2" xfId="13308"/>
    <cellStyle name="40% - akcent 4 3 3 6 2 2" xfId="13309"/>
    <cellStyle name="40% - akcent 4 3 3 6 2 2 2" xfId="28220"/>
    <cellStyle name="40% - akcent 4 3 3 6 2 3" xfId="13310"/>
    <cellStyle name="40% - akcent 4 3 3 6 2 3 2" xfId="28221"/>
    <cellStyle name="40% - akcent 4 3 3 6 2 4" xfId="28219"/>
    <cellStyle name="40% - akcent 4 3 3 6 3" xfId="13311"/>
    <cellStyle name="40% - akcent 4 3 3 6 3 2" xfId="28222"/>
    <cellStyle name="40% - akcent 4 3 3 6 4" xfId="13312"/>
    <cellStyle name="40% - akcent 4 3 3 6 4 2" xfId="28223"/>
    <cellStyle name="40% - akcent 4 3 3 6 5" xfId="28218"/>
    <cellStyle name="40% - akcent 4 3 3 7" xfId="13313"/>
    <cellStyle name="40% - akcent 4 3 3 7 2" xfId="13314"/>
    <cellStyle name="40% - akcent 4 3 3 7 2 2" xfId="13315"/>
    <cellStyle name="40% - akcent 4 3 3 7 2 2 2" xfId="28226"/>
    <cellStyle name="40% - akcent 4 3 3 7 2 3" xfId="13316"/>
    <cellStyle name="40% - akcent 4 3 3 7 2 3 2" xfId="28227"/>
    <cellStyle name="40% - akcent 4 3 3 7 2 4" xfId="28225"/>
    <cellStyle name="40% - akcent 4 3 3 7 3" xfId="13317"/>
    <cellStyle name="40% - akcent 4 3 3 7 3 2" xfId="28228"/>
    <cellStyle name="40% - akcent 4 3 3 7 4" xfId="13318"/>
    <cellStyle name="40% - akcent 4 3 3 7 4 2" xfId="28229"/>
    <cellStyle name="40% - akcent 4 3 3 7 5" xfId="28224"/>
    <cellStyle name="40% - akcent 4 3 3 8" xfId="13319"/>
    <cellStyle name="40% - akcent 4 3 3 8 2" xfId="13320"/>
    <cellStyle name="40% - akcent 4 3 3 8 2 2" xfId="13321"/>
    <cellStyle name="40% - akcent 4 3 3 8 2 2 2" xfId="28232"/>
    <cellStyle name="40% - akcent 4 3 3 8 2 3" xfId="13322"/>
    <cellStyle name="40% - akcent 4 3 3 8 2 3 2" xfId="28233"/>
    <cellStyle name="40% - akcent 4 3 3 8 2 4" xfId="28231"/>
    <cellStyle name="40% - akcent 4 3 3 8 3" xfId="13323"/>
    <cellStyle name="40% - akcent 4 3 3 8 3 2" xfId="28234"/>
    <cellStyle name="40% - akcent 4 3 3 8 4" xfId="13324"/>
    <cellStyle name="40% - akcent 4 3 3 8 4 2" xfId="28235"/>
    <cellStyle name="40% - akcent 4 3 3 8 5" xfId="28230"/>
    <cellStyle name="40% - akcent 4 3 3 9" xfId="13325"/>
    <cellStyle name="40% - akcent 4 3 3 9 2" xfId="13326"/>
    <cellStyle name="40% - akcent 4 3 3 9 2 2" xfId="28237"/>
    <cellStyle name="40% - akcent 4 3 3 9 3" xfId="13327"/>
    <cellStyle name="40% - akcent 4 3 3 9 3 2" xfId="28238"/>
    <cellStyle name="40% - akcent 4 3 3 9 4" xfId="28236"/>
    <cellStyle name="40% - akcent 4 3 4" xfId="13328"/>
    <cellStyle name="40% - akcent 4 3 4 10" xfId="13329"/>
    <cellStyle name="40% - akcent 4 3 4 10 2" xfId="28240"/>
    <cellStyle name="40% - akcent 4 3 4 11" xfId="28239"/>
    <cellStyle name="40% - akcent 4 3 4 2" xfId="13330"/>
    <cellStyle name="40% - akcent 4 3 4 2 2" xfId="13331"/>
    <cellStyle name="40% - akcent 4 3 4 2 2 2" xfId="13332"/>
    <cellStyle name="40% - akcent 4 3 4 2 2 2 2" xfId="13333"/>
    <cellStyle name="40% - akcent 4 3 4 2 2 2 2 2" xfId="28244"/>
    <cellStyle name="40% - akcent 4 3 4 2 2 2 3" xfId="13334"/>
    <cellStyle name="40% - akcent 4 3 4 2 2 2 3 2" xfId="28245"/>
    <cellStyle name="40% - akcent 4 3 4 2 2 2 4" xfId="28243"/>
    <cellStyle name="40% - akcent 4 3 4 2 2 3" xfId="13335"/>
    <cellStyle name="40% - akcent 4 3 4 2 2 3 2" xfId="28246"/>
    <cellStyle name="40% - akcent 4 3 4 2 2 4" xfId="13336"/>
    <cellStyle name="40% - akcent 4 3 4 2 2 4 2" xfId="28247"/>
    <cellStyle name="40% - akcent 4 3 4 2 2 5" xfId="28242"/>
    <cellStyle name="40% - akcent 4 3 4 2 3" xfId="13337"/>
    <cellStyle name="40% - akcent 4 3 4 2 3 2" xfId="13338"/>
    <cellStyle name="40% - akcent 4 3 4 2 3 2 2" xfId="13339"/>
    <cellStyle name="40% - akcent 4 3 4 2 3 2 2 2" xfId="28250"/>
    <cellStyle name="40% - akcent 4 3 4 2 3 2 3" xfId="13340"/>
    <cellStyle name="40% - akcent 4 3 4 2 3 2 3 2" xfId="28251"/>
    <cellStyle name="40% - akcent 4 3 4 2 3 2 4" xfId="28249"/>
    <cellStyle name="40% - akcent 4 3 4 2 3 3" xfId="13341"/>
    <cellStyle name="40% - akcent 4 3 4 2 3 3 2" xfId="28252"/>
    <cellStyle name="40% - akcent 4 3 4 2 3 4" xfId="13342"/>
    <cellStyle name="40% - akcent 4 3 4 2 3 4 2" xfId="28253"/>
    <cellStyle name="40% - akcent 4 3 4 2 3 5" xfId="28248"/>
    <cellStyle name="40% - akcent 4 3 4 2 4" xfId="13343"/>
    <cellStyle name="40% - akcent 4 3 4 2 4 2" xfId="13344"/>
    <cellStyle name="40% - akcent 4 3 4 2 4 2 2" xfId="13345"/>
    <cellStyle name="40% - akcent 4 3 4 2 4 2 2 2" xfId="28256"/>
    <cellStyle name="40% - akcent 4 3 4 2 4 2 3" xfId="13346"/>
    <cellStyle name="40% - akcent 4 3 4 2 4 2 3 2" xfId="28257"/>
    <cellStyle name="40% - akcent 4 3 4 2 4 2 4" xfId="28255"/>
    <cellStyle name="40% - akcent 4 3 4 2 4 3" xfId="13347"/>
    <cellStyle name="40% - akcent 4 3 4 2 4 3 2" xfId="28258"/>
    <cellStyle name="40% - akcent 4 3 4 2 4 4" xfId="13348"/>
    <cellStyle name="40% - akcent 4 3 4 2 4 4 2" xfId="28259"/>
    <cellStyle name="40% - akcent 4 3 4 2 4 5" xfId="28254"/>
    <cellStyle name="40% - akcent 4 3 4 2 5" xfId="13349"/>
    <cellStyle name="40% - akcent 4 3 4 2 5 2" xfId="13350"/>
    <cellStyle name="40% - akcent 4 3 4 2 5 2 2" xfId="28261"/>
    <cellStyle name="40% - akcent 4 3 4 2 5 3" xfId="13351"/>
    <cellStyle name="40% - akcent 4 3 4 2 5 3 2" xfId="28262"/>
    <cellStyle name="40% - akcent 4 3 4 2 5 4" xfId="28260"/>
    <cellStyle name="40% - akcent 4 3 4 2 6" xfId="13352"/>
    <cellStyle name="40% - akcent 4 3 4 2 6 2" xfId="28263"/>
    <cellStyle name="40% - akcent 4 3 4 2 7" xfId="13353"/>
    <cellStyle name="40% - akcent 4 3 4 2 7 2" xfId="28264"/>
    <cellStyle name="40% - akcent 4 3 4 2 8" xfId="28241"/>
    <cellStyle name="40% - akcent 4 3 4 3" xfId="13354"/>
    <cellStyle name="40% - akcent 4 3 4 3 2" xfId="13355"/>
    <cellStyle name="40% - akcent 4 3 4 3 2 2" xfId="13356"/>
    <cellStyle name="40% - akcent 4 3 4 3 2 2 2" xfId="13357"/>
    <cellStyle name="40% - akcent 4 3 4 3 2 2 2 2" xfId="28268"/>
    <cellStyle name="40% - akcent 4 3 4 3 2 2 3" xfId="13358"/>
    <cellStyle name="40% - akcent 4 3 4 3 2 2 3 2" xfId="28269"/>
    <cellStyle name="40% - akcent 4 3 4 3 2 2 4" xfId="28267"/>
    <cellStyle name="40% - akcent 4 3 4 3 2 3" xfId="13359"/>
    <cellStyle name="40% - akcent 4 3 4 3 2 3 2" xfId="28270"/>
    <cellStyle name="40% - akcent 4 3 4 3 2 4" xfId="13360"/>
    <cellStyle name="40% - akcent 4 3 4 3 2 4 2" xfId="28271"/>
    <cellStyle name="40% - akcent 4 3 4 3 2 5" xfId="28266"/>
    <cellStyle name="40% - akcent 4 3 4 3 3" xfId="13361"/>
    <cellStyle name="40% - akcent 4 3 4 3 3 2" xfId="13362"/>
    <cellStyle name="40% - akcent 4 3 4 3 3 2 2" xfId="13363"/>
    <cellStyle name="40% - akcent 4 3 4 3 3 2 2 2" xfId="28274"/>
    <cellStyle name="40% - akcent 4 3 4 3 3 2 3" xfId="13364"/>
    <cellStyle name="40% - akcent 4 3 4 3 3 2 3 2" xfId="28275"/>
    <cellStyle name="40% - akcent 4 3 4 3 3 2 4" xfId="28273"/>
    <cellStyle name="40% - akcent 4 3 4 3 3 3" xfId="13365"/>
    <cellStyle name="40% - akcent 4 3 4 3 3 3 2" xfId="28276"/>
    <cellStyle name="40% - akcent 4 3 4 3 3 4" xfId="13366"/>
    <cellStyle name="40% - akcent 4 3 4 3 3 4 2" xfId="28277"/>
    <cellStyle name="40% - akcent 4 3 4 3 3 5" xfId="28272"/>
    <cellStyle name="40% - akcent 4 3 4 3 4" xfId="13367"/>
    <cellStyle name="40% - akcent 4 3 4 3 4 2" xfId="13368"/>
    <cellStyle name="40% - akcent 4 3 4 3 4 2 2" xfId="13369"/>
    <cellStyle name="40% - akcent 4 3 4 3 4 2 2 2" xfId="28280"/>
    <cellStyle name="40% - akcent 4 3 4 3 4 2 3" xfId="13370"/>
    <cellStyle name="40% - akcent 4 3 4 3 4 2 3 2" xfId="28281"/>
    <cellStyle name="40% - akcent 4 3 4 3 4 2 4" xfId="28279"/>
    <cellStyle name="40% - akcent 4 3 4 3 4 3" xfId="13371"/>
    <cellStyle name="40% - akcent 4 3 4 3 4 3 2" xfId="28282"/>
    <cellStyle name="40% - akcent 4 3 4 3 4 4" xfId="13372"/>
    <cellStyle name="40% - akcent 4 3 4 3 4 4 2" xfId="28283"/>
    <cellStyle name="40% - akcent 4 3 4 3 4 5" xfId="28278"/>
    <cellStyle name="40% - akcent 4 3 4 3 5" xfId="13373"/>
    <cellStyle name="40% - akcent 4 3 4 3 5 2" xfId="13374"/>
    <cellStyle name="40% - akcent 4 3 4 3 5 2 2" xfId="28285"/>
    <cellStyle name="40% - akcent 4 3 4 3 5 3" xfId="13375"/>
    <cellStyle name="40% - akcent 4 3 4 3 5 3 2" xfId="28286"/>
    <cellStyle name="40% - akcent 4 3 4 3 5 4" xfId="28284"/>
    <cellStyle name="40% - akcent 4 3 4 3 6" xfId="13376"/>
    <cellStyle name="40% - akcent 4 3 4 3 6 2" xfId="28287"/>
    <cellStyle name="40% - akcent 4 3 4 3 7" xfId="13377"/>
    <cellStyle name="40% - akcent 4 3 4 3 7 2" xfId="28288"/>
    <cellStyle name="40% - akcent 4 3 4 3 8" xfId="28265"/>
    <cellStyle name="40% - akcent 4 3 4 4" xfId="13378"/>
    <cellStyle name="40% - akcent 4 3 4 4 2" xfId="13379"/>
    <cellStyle name="40% - akcent 4 3 4 4 2 2" xfId="13380"/>
    <cellStyle name="40% - akcent 4 3 4 4 2 2 2" xfId="13381"/>
    <cellStyle name="40% - akcent 4 3 4 4 2 2 2 2" xfId="28292"/>
    <cellStyle name="40% - akcent 4 3 4 4 2 2 3" xfId="13382"/>
    <cellStyle name="40% - akcent 4 3 4 4 2 2 3 2" xfId="28293"/>
    <cellStyle name="40% - akcent 4 3 4 4 2 2 4" xfId="28291"/>
    <cellStyle name="40% - akcent 4 3 4 4 2 3" xfId="13383"/>
    <cellStyle name="40% - akcent 4 3 4 4 2 3 2" xfId="28294"/>
    <cellStyle name="40% - akcent 4 3 4 4 2 4" xfId="13384"/>
    <cellStyle name="40% - akcent 4 3 4 4 2 4 2" xfId="28295"/>
    <cellStyle name="40% - akcent 4 3 4 4 2 5" xfId="28290"/>
    <cellStyle name="40% - akcent 4 3 4 4 3" xfId="13385"/>
    <cellStyle name="40% - akcent 4 3 4 4 3 2" xfId="13386"/>
    <cellStyle name="40% - akcent 4 3 4 4 3 2 2" xfId="28297"/>
    <cellStyle name="40% - akcent 4 3 4 4 3 3" xfId="13387"/>
    <cellStyle name="40% - akcent 4 3 4 4 3 3 2" xfId="28298"/>
    <cellStyle name="40% - akcent 4 3 4 4 3 4" xfId="28296"/>
    <cellStyle name="40% - akcent 4 3 4 4 4" xfId="13388"/>
    <cellStyle name="40% - akcent 4 3 4 4 4 2" xfId="28299"/>
    <cellStyle name="40% - akcent 4 3 4 4 5" xfId="13389"/>
    <cellStyle name="40% - akcent 4 3 4 4 5 2" xfId="28300"/>
    <cellStyle name="40% - akcent 4 3 4 4 6" xfId="28289"/>
    <cellStyle name="40% - akcent 4 3 4 5" xfId="13390"/>
    <cellStyle name="40% - akcent 4 3 4 5 2" xfId="13391"/>
    <cellStyle name="40% - akcent 4 3 4 5 2 2" xfId="13392"/>
    <cellStyle name="40% - akcent 4 3 4 5 2 2 2" xfId="28303"/>
    <cellStyle name="40% - akcent 4 3 4 5 2 3" xfId="13393"/>
    <cellStyle name="40% - akcent 4 3 4 5 2 3 2" xfId="28304"/>
    <cellStyle name="40% - akcent 4 3 4 5 2 4" xfId="28302"/>
    <cellStyle name="40% - akcent 4 3 4 5 3" xfId="13394"/>
    <cellStyle name="40% - akcent 4 3 4 5 3 2" xfId="28305"/>
    <cellStyle name="40% - akcent 4 3 4 5 4" xfId="13395"/>
    <cellStyle name="40% - akcent 4 3 4 5 4 2" xfId="28306"/>
    <cellStyle name="40% - akcent 4 3 4 5 5" xfId="28301"/>
    <cellStyle name="40% - akcent 4 3 4 6" xfId="13396"/>
    <cellStyle name="40% - akcent 4 3 4 6 2" xfId="13397"/>
    <cellStyle name="40% - akcent 4 3 4 6 2 2" xfId="13398"/>
    <cellStyle name="40% - akcent 4 3 4 6 2 2 2" xfId="28309"/>
    <cellStyle name="40% - akcent 4 3 4 6 2 3" xfId="13399"/>
    <cellStyle name="40% - akcent 4 3 4 6 2 3 2" xfId="28310"/>
    <cellStyle name="40% - akcent 4 3 4 6 2 4" xfId="28308"/>
    <cellStyle name="40% - akcent 4 3 4 6 3" xfId="13400"/>
    <cellStyle name="40% - akcent 4 3 4 6 3 2" xfId="28311"/>
    <cellStyle name="40% - akcent 4 3 4 6 4" xfId="13401"/>
    <cellStyle name="40% - akcent 4 3 4 6 4 2" xfId="28312"/>
    <cellStyle name="40% - akcent 4 3 4 6 5" xfId="28307"/>
    <cellStyle name="40% - akcent 4 3 4 7" xfId="13402"/>
    <cellStyle name="40% - akcent 4 3 4 7 2" xfId="13403"/>
    <cellStyle name="40% - akcent 4 3 4 7 2 2" xfId="13404"/>
    <cellStyle name="40% - akcent 4 3 4 7 2 2 2" xfId="28315"/>
    <cellStyle name="40% - akcent 4 3 4 7 2 3" xfId="13405"/>
    <cellStyle name="40% - akcent 4 3 4 7 2 3 2" xfId="28316"/>
    <cellStyle name="40% - akcent 4 3 4 7 2 4" xfId="28314"/>
    <cellStyle name="40% - akcent 4 3 4 7 3" xfId="13406"/>
    <cellStyle name="40% - akcent 4 3 4 7 3 2" xfId="28317"/>
    <cellStyle name="40% - akcent 4 3 4 7 4" xfId="13407"/>
    <cellStyle name="40% - akcent 4 3 4 7 4 2" xfId="28318"/>
    <cellStyle name="40% - akcent 4 3 4 7 5" xfId="28313"/>
    <cellStyle name="40% - akcent 4 3 4 8" xfId="13408"/>
    <cellStyle name="40% - akcent 4 3 4 8 2" xfId="13409"/>
    <cellStyle name="40% - akcent 4 3 4 8 2 2" xfId="28320"/>
    <cellStyle name="40% - akcent 4 3 4 8 3" xfId="13410"/>
    <cellStyle name="40% - akcent 4 3 4 8 3 2" xfId="28321"/>
    <cellStyle name="40% - akcent 4 3 4 8 4" xfId="28319"/>
    <cellStyle name="40% - akcent 4 3 4 9" xfId="13411"/>
    <cellStyle name="40% - akcent 4 3 4 9 2" xfId="28322"/>
    <cellStyle name="40% - akcent 4 3 5" xfId="13412"/>
    <cellStyle name="40% - akcent 4 3 5 10" xfId="28323"/>
    <cellStyle name="40% - akcent 4 3 5 2" xfId="13413"/>
    <cellStyle name="40% - akcent 4 3 5 2 2" xfId="13414"/>
    <cellStyle name="40% - akcent 4 3 5 2 2 2" xfId="13415"/>
    <cellStyle name="40% - akcent 4 3 5 2 2 2 2" xfId="13416"/>
    <cellStyle name="40% - akcent 4 3 5 2 2 2 2 2" xfId="28327"/>
    <cellStyle name="40% - akcent 4 3 5 2 2 2 3" xfId="13417"/>
    <cellStyle name="40% - akcent 4 3 5 2 2 2 3 2" xfId="28328"/>
    <cellStyle name="40% - akcent 4 3 5 2 2 2 4" xfId="28326"/>
    <cellStyle name="40% - akcent 4 3 5 2 2 3" xfId="13418"/>
    <cellStyle name="40% - akcent 4 3 5 2 2 3 2" xfId="28329"/>
    <cellStyle name="40% - akcent 4 3 5 2 2 4" xfId="13419"/>
    <cellStyle name="40% - akcent 4 3 5 2 2 4 2" xfId="28330"/>
    <cellStyle name="40% - akcent 4 3 5 2 2 5" xfId="28325"/>
    <cellStyle name="40% - akcent 4 3 5 2 3" xfId="13420"/>
    <cellStyle name="40% - akcent 4 3 5 2 3 2" xfId="13421"/>
    <cellStyle name="40% - akcent 4 3 5 2 3 2 2" xfId="13422"/>
    <cellStyle name="40% - akcent 4 3 5 2 3 2 2 2" xfId="28333"/>
    <cellStyle name="40% - akcent 4 3 5 2 3 2 3" xfId="13423"/>
    <cellStyle name="40% - akcent 4 3 5 2 3 2 3 2" xfId="28334"/>
    <cellStyle name="40% - akcent 4 3 5 2 3 2 4" xfId="28332"/>
    <cellStyle name="40% - akcent 4 3 5 2 3 3" xfId="13424"/>
    <cellStyle name="40% - akcent 4 3 5 2 3 3 2" xfId="28335"/>
    <cellStyle name="40% - akcent 4 3 5 2 3 4" xfId="13425"/>
    <cellStyle name="40% - akcent 4 3 5 2 3 4 2" xfId="28336"/>
    <cellStyle name="40% - akcent 4 3 5 2 3 5" xfId="28331"/>
    <cellStyle name="40% - akcent 4 3 5 2 4" xfId="13426"/>
    <cellStyle name="40% - akcent 4 3 5 2 4 2" xfId="13427"/>
    <cellStyle name="40% - akcent 4 3 5 2 4 2 2" xfId="13428"/>
    <cellStyle name="40% - akcent 4 3 5 2 4 2 2 2" xfId="28339"/>
    <cellStyle name="40% - akcent 4 3 5 2 4 2 3" xfId="13429"/>
    <cellStyle name="40% - akcent 4 3 5 2 4 2 3 2" xfId="28340"/>
    <cellStyle name="40% - akcent 4 3 5 2 4 2 4" xfId="28338"/>
    <cellStyle name="40% - akcent 4 3 5 2 4 3" xfId="13430"/>
    <cellStyle name="40% - akcent 4 3 5 2 4 3 2" xfId="28341"/>
    <cellStyle name="40% - akcent 4 3 5 2 4 4" xfId="13431"/>
    <cellStyle name="40% - akcent 4 3 5 2 4 4 2" xfId="28342"/>
    <cellStyle name="40% - akcent 4 3 5 2 4 5" xfId="28337"/>
    <cellStyle name="40% - akcent 4 3 5 2 5" xfId="13432"/>
    <cellStyle name="40% - akcent 4 3 5 2 5 2" xfId="13433"/>
    <cellStyle name="40% - akcent 4 3 5 2 5 2 2" xfId="28344"/>
    <cellStyle name="40% - akcent 4 3 5 2 5 3" xfId="13434"/>
    <cellStyle name="40% - akcent 4 3 5 2 5 3 2" xfId="28345"/>
    <cellStyle name="40% - akcent 4 3 5 2 5 4" xfId="28343"/>
    <cellStyle name="40% - akcent 4 3 5 2 6" xfId="13435"/>
    <cellStyle name="40% - akcent 4 3 5 2 6 2" xfId="28346"/>
    <cellStyle name="40% - akcent 4 3 5 2 7" xfId="13436"/>
    <cellStyle name="40% - akcent 4 3 5 2 7 2" xfId="28347"/>
    <cellStyle name="40% - akcent 4 3 5 2 8" xfId="28324"/>
    <cellStyle name="40% - akcent 4 3 5 3" xfId="13437"/>
    <cellStyle name="40% - akcent 4 3 5 3 2" xfId="13438"/>
    <cellStyle name="40% - akcent 4 3 5 3 2 2" xfId="13439"/>
    <cellStyle name="40% - akcent 4 3 5 3 2 2 2" xfId="13440"/>
    <cellStyle name="40% - akcent 4 3 5 3 2 2 2 2" xfId="28351"/>
    <cellStyle name="40% - akcent 4 3 5 3 2 2 3" xfId="13441"/>
    <cellStyle name="40% - akcent 4 3 5 3 2 2 3 2" xfId="28352"/>
    <cellStyle name="40% - akcent 4 3 5 3 2 2 4" xfId="28350"/>
    <cellStyle name="40% - akcent 4 3 5 3 2 3" xfId="13442"/>
    <cellStyle name="40% - akcent 4 3 5 3 2 3 2" xfId="28353"/>
    <cellStyle name="40% - akcent 4 3 5 3 2 4" xfId="13443"/>
    <cellStyle name="40% - akcent 4 3 5 3 2 4 2" xfId="28354"/>
    <cellStyle name="40% - akcent 4 3 5 3 2 5" xfId="28349"/>
    <cellStyle name="40% - akcent 4 3 5 3 3" xfId="13444"/>
    <cellStyle name="40% - akcent 4 3 5 3 3 2" xfId="13445"/>
    <cellStyle name="40% - akcent 4 3 5 3 3 2 2" xfId="13446"/>
    <cellStyle name="40% - akcent 4 3 5 3 3 2 2 2" xfId="28357"/>
    <cellStyle name="40% - akcent 4 3 5 3 3 2 3" xfId="13447"/>
    <cellStyle name="40% - akcent 4 3 5 3 3 2 3 2" xfId="28358"/>
    <cellStyle name="40% - akcent 4 3 5 3 3 2 4" xfId="28356"/>
    <cellStyle name="40% - akcent 4 3 5 3 3 3" xfId="13448"/>
    <cellStyle name="40% - akcent 4 3 5 3 3 3 2" xfId="28359"/>
    <cellStyle name="40% - akcent 4 3 5 3 3 4" xfId="13449"/>
    <cellStyle name="40% - akcent 4 3 5 3 3 4 2" xfId="28360"/>
    <cellStyle name="40% - akcent 4 3 5 3 3 5" xfId="28355"/>
    <cellStyle name="40% - akcent 4 3 5 3 4" xfId="13450"/>
    <cellStyle name="40% - akcent 4 3 5 3 4 2" xfId="13451"/>
    <cellStyle name="40% - akcent 4 3 5 3 4 2 2" xfId="13452"/>
    <cellStyle name="40% - akcent 4 3 5 3 4 2 2 2" xfId="28363"/>
    <cellStyle name="40% - akcent 4 3 5 3 4 2 3" xfId="13453"/>
    <cellStyle name="40% - akcent 4 3 5 3 4 2 3 2" xfId="28364"/>
    <cellStyle name="40% - akcent 4 3 5 3 4 2 4" xfId="28362"/>
    <cellStyle name="40% - akcent 4 3 5 3 4 3" xfId="13454"/>
    <cellStyle name="40% - akcent 4 3 5 3 4 3 2" xfId="28365"/>
    <cellStyle name="40% - akcent 4 3 5 3 4 4" xfId="13455"/>
    <cellStyle name="40% - akcent 4 3 5 3 4 4 2" xfId="28366"/>
    <cellStyle name="40% - akcent 4 3 5 3 4 5" xfId="28361"/>
    <cellStyle name="40% - akcent 4 3 5 3 5" xfId="13456"/>
    <cellStyle name="40% - akcent 4 3 5 3 5 2" xfId="13457"/>
    <cellStyle name="40% - akcent 4 3 5 3 5 2 2" xfId="28368"/>
    <cellStyle name="40% - akcent 4 3 5 3 5 3" xfId="13458"/>
    <cellStyle name="40% - akcent 4 3 5 3 5 3 2" xfId="28369"/>
    <cellStyle name="40% - akcent 4 3 5 3 5 4" xfId="28367"/>
    <cellStyle name="40% - akcent 4 3 5 3 6" xfId="13459"/>
    <cellStyle name="40% - akcent 4 3 5 3 6 2" xfId="28370"/>
    <cellStyle name="40% - akcent 4 3 5 3 7" xfId="13460"/>
    <cellStyle name="40% - akcent 4 3 5 3 7 2" xfId="28371"/>
    <cellStyle name="40% - akcent 4 3 5 3 8" xfId="28348"/>
    <cellStyle name="40% - akcent 4 3 5 4" xfId="13461"/>
    <cellStyle name="40% - akcent 4 3 5 4 2" xfId="13462"/>
    <cellStyle name="40% - akcent 4 3 5 4 2 2" xfId="13463"/>
    <cellStyle name="40% - akcent 4 3 5 4 2 2 2" xfId="28374"/>
    <cellStyle name="40% - akcent 4 3 5 4 2 3" xfId="13464"/>
    <cellStyle name="40% - akcent 4 3 5 4 2 3 2" xfId="28375"/>
    <cellStyle name="40% - akcent 4 3 5 4 2 4" xfId="28373"/>
    <cellStyle name="40% - akcent 4 3 5 4 3" xfId="13465"/>
    <cellStyle name="40% - akcent 4 3 5 4 3 2" xfId="28376"/>
    <cellStyle name="40% - akcent 4 3 5 4 4" xfId="13466"/>
    <cellStyle name="40% - akcent 4 3 5 4 4 2" xfId="28377"/>
    <cellStyle name="40% - akcent 4 3 5 4 5" xfId="28372"/>
    <cellStyle name="40% - akcent 4 3 5 5" xfId="13467"/>
    <cellStyle name="40% - akcent 4 3 5 5 2" xfId="13468"/>
    <cellStyle name="40% - akcent 4 3 5 5 2 2" xfId="13469"/>
    <cellStyle name="40% - akcent 4 3 5 5 2 2 2" xfId="28380"/>
    <cellStyle name="40% - akcent 4 3 5 5 2 3" xfId="13470"/>
    <cellStyle name="40% - akcent 4 3 5 5 2 3 2" xfId="28381"/>
    <cellStyle name="40% - akcent 4 3 5 5 2 4" xfId="28379"/>
    <cellStyle name="40% - akcent 4 3 5 5 3" xfId="13471"/>
    <cellStyle name="40% - akcent 4 3 5 5 3 2" xfId="28382"/>
    <cellStyle name="40% - akcent 4 3 5 5 4" xfId="13472"/>
    <cellStyle name="40% - akcent 4 3 5 5 4 2" xfId="28383"/>
    <cellStyle name="40% - akcent 4 3 5 5 5" xfId="28378"/>
    <cellStyle name="40% - akcent 4 3 5 6" xfId="13473"/>
    <cellStyle name="40% - akcent 4 3 5 6 2" xfId="13474"/>
    <cellStyle name="40% - akcent 4 3 5 6 2 2" xfId="13475"/>
    <cellStyle name="40% - akcent 4 3 5 6 2 2 2" xfId="28386"/>
    <cellStyle name="40% - akcent 4 3 5 6 2 3" xfId="13476"/>
    <cellStyle name="40% - akcent 4 3 5 6 2 3 2" xfId="28387"/>
    <cellStyle name="40% - akcent 4 3 5 6 2 4" xfId="28385"/>
    <cellStyle name="40% - akcent 4 3 5 6 3" xfId="13477"/>
    <cellStyle name="40% - akcent 4 3 5 6 3 2" xfId="28388"/>
    <cellStyle name="40% - akcent 4 3 5 6 4" xfId="13478"/>
    <cellStyle name="40% - akcent 4 3 5 6 4 2" xfId="28389"/>
    <cellStyle name="40% - akcent 4 3 5 6 5" xfId="28384"/>
    <cellStyle name="40% - akcent 4 3 5 7" xfId="13479"/>
    <cellStyle name="40% - akcent 4 3 5 7 2" xfId="13480"/>
    <cellStyle name="40% - akcent 4 3 5 7 2 2" xfId="28391"/>
    <cellStyle name="40% - akcent 4 3 5 7 3" xfId="13481"/>
    <cellStyle name="40% - akcent 4 3 5 7 3 2" xfId="28392"/>
    <cellStyle name="40% - akcent 4 3 5 7 4" xfId="28390"/>
    <cellStyle name="40% - akcent 4 3 5 8" xfId="13482"/>
    <cellStyle name="40% - akcent 4 3 5 8 2" xfId="28393"/>
    <cellStyle name="40% - akcent 4 3 5 9" xfId="13483"/>
    <cellStyle name="40% - akcent 4 3 5 9 2" xfId="28394"/>
    <cellStyle name="40% - akcent 4 3 6" xfId="13484"/>
    <cellStyle name="40% - akcent 4 3 6 10" xfId="28395"/>
    <cellStyle name="40% - akcent 4 3 6 2" xfId="13485"/>
    <cellStyle name="40% - akcent 4 3 6 2 2" xfId="13486"/>
    <cellStyle name="40% - akcent 4 3 6 2 2 2" xfId="13487"/>
    <cellStyle name="40% - akcent 4 3 6 2 2 2 2" xfId="13488"/>
    <cellStyle name="40% - akcent 4 3 6 2 2 2 2 2" xfId="28399"/>
    <cellStyle name="40% - akcent 4 3 6 2 2 2 3" xfId="13489"/>
    <cellStyle name="40% - akcent 4 3 6 2 2 2 3 2" xfId="28400"/>
    <cellStyle name="40% - akcent 4 3 6 2 2 2 4" xfId="28398"/>
    <cellStyle name="40% - akcent 4 3 6 2 2 3" xfId="13490"/>
    <cellStyle name="40% - akcent 4 3 6 2 2 3 2" xfId="28401"/>
    <cellStyle name="40% - akcent 4 3 6 2 2 4" xfId="13491"/>
    <cellStyle name="40% - akcent 4 3 6 2 2 4 2" xfId="28402"/>
    <cellStyle name="40% - akcent 4 3 6 2 2 5" xfId="28397"/>
    <cellStyle name="40% - akcent 4 3 6 2 3" xfId="13492"/>
    <cellStyle name="40% - akcent 4 3 6 2 3 2" xfId="13493"/>
    <cellStyle name="40% - akcent 4 3 6 2 3 2 2" xfId="13494"/>
    <cellStyle name="40% - akcent 4 3 6 2 3 2 2 2" xfId="28405"/>
    <cellStyle name="40% - akcent 4 3 6 2 3 2 3" xfId="13495"/>
    <cellStyle name="40% - akcent 4 3 6 2 3 2 3 2" xfId="28406"/>
    <cellStyle name="40% - akcent 4 3 6 2 3 2 4" xfId="28404"/>
    <cellStyle name="40% - akcent 4 3 6 2 3 3" xfId="13496"/>
    <cellStyle name="40% - akcent 4 3 6 2 3 3 2" xfId="28407"/>
    <cellStyle name="40% - akcent 4 3 6 2 3 4" xfId="13497"/>
    <cellStyle name="40% - akcent 4 3 6 2 3 4 2" xfId="28408"/>
    <cellStyle name="40% - akcent 4 3 6 2 3 5" xfId="28403"/>
    <cellStyle name="40% - akcent 4 3 6 2 4" xfId="13498"/>
    <cellStyle name="40% - akcent 4 3 6 2 4 2" xfId="13499"/>
    <cellStyle name="40% - akcent 4 3 6 2 4 2 2" xfId="13500"/>
    <cellStyle name="40% - akcent 4 3 6 2 4 2 2 2" xfId="28411"/>
    <cellStyle name="40% - akcent 4 3 6 2 4 2 3" xfId="13501"/>
    <cellStyle name="40% - akcent 4 3 6 2 4 2 3 2" xfId="28412"/>
    <cellStyle name="40% - akcent 4 3 6 2 4 2 4" xfId="28410"/>
    <cellStyle name="40% - akcent 4 3 6 2 4 3" xfId="13502"/>
    <cellStyle name="40% - akcent 4 3 6 2 4 3 2" xfId="28413"/>
    <cellStyle name="40% - akcent 4 3 6 2 4 4" xfId="13503"/>
    <cellStyle name="40% - akcent 4 3 6 2 4 4 2" xfId="28414"/>
    <cellStyle name="40% - akcent 4 3 6 2 4 5" xfId="28409"/>
    <cellStyle name="40% - akcent 4 3 6 2 5" xfId="13504"/>
    <cellStyle name="40% - akcent 4 3 6 2 5 2" xfId="13505"/>
    <cellStyle name="40% - akcent 4 3 6 2 5 2 2" xfId="28416"/>
    <cellStyle name="40% - akcent 4 3 6 2 5 3" xfId="13506"/>
    <cellStyle name="40% - akcent 4 3 6 2 5 3 2" xfId="28417"/>
    <cellStyle name="40% - akcent 4 3 6 2 5 4" xfId="28415"/>
    <cellStyle name="40% - akcent 4 3 6 2 6" xfId="13507"/>
    <cellStyle name="40% - akcent 4 3 6 2 6 2" xfId="28418"/>
    <cellStyle name="40% - akcent 4 3 6 2 7" xfId="13508"/>
    <cellStyle name="40% - akcent 4 3 6 2 7 2" xfId="28419"/>
    <cellStyle name="40% - akcent 4 3 6 2 8" xfId="28396"/>
    <cellStyle name="40% - akcent 4 3 6 3" xfId="13509"/>
    <cellStyle name="40% - akcent 4 3 6 3 2" xfId="13510"/>
    <cellStyle name="40% - akcent 4 3 6 3 2 2" xfId="13511"/>
    <cellStyle name="40% - akcent 4 3 6 3 2 2 2" xfId="13512"/>
    <cellStyle name="40% - akcent 4 3 6 3 2 2 2 2" xfId="28423"/>
    <cellStyle name="40% - akcent 4 3 6 3 2 2 3" xfId="13513"/>
    <cellStyle name="40% - akcent 4 3 6 3 2 2 3 2" xfId="28424"/>
    <cellStyle name="40% - akcent 4 3 6 3 2 2 4" xfId="28422"/>
    <cellStyle name="40% - akcent 4 3 6 3 2 3" xfId="13514"/>
    <cellStyle name="40% - akcent 4 3 6 3 2 3 2" xfId="28425"/>
    <cellStyle name="40% - akcent 4 3 6 3 2 4" xfId="13515"/>
    <cellStyle name="40% - akcent 4 3 6 3 2 4 2" xfId="28426"/>
    <cellStyle name="40% - akcent 4 3 6 3 2 5" xfId="28421"/>
    <cellStyle name="40% - akcent 4 3 6 3 3" xfId="13516"/>
    <cellStyle name="40% - akcent 4 3 6 3 3 2" xfId="13517"/>
    <cellStyle name="40% - akcent 4 3 6 3 3 2 2" xfId="13518"/>
    <cellStyle name="40% - akcent 4 3 6 3 3 2 2 2" xfId="28429"/>
    <cellStyle name="40% - akcent 4 3 6 3 3 2 3" xfId="13519"/>
    <cellStyle name="40% - akcent 4 3 6 3 3 2 3 2" xfId="28430"/>
    <cellStyle name="40% - akcent 4 3 6 3 3 2 4" xfId="28428"/>
    <cellStyle name="40% - akcent 4 3 6 3 3 3" xfId="13520"/>
    <cellStyle name="40% - akcent 4 3 6 3 3 3 2" xfId="28431"/>
    <cellStyle name="40% - akcent 4 3 6 3 3 4" xfId="13521"/>
    <cellStyle name="40% - akcent 4 3 6 3 3 4 2" xfId="28432"/>
    <cellStyle name="40% - akcent 4 3 6 3 3 5" xfId="28427"/>
    <cellStyle name="40% - akcent 4 3 6 3 4" xfId="13522"/>
    <cellStyle name="40% - akcent 4 3 6 3 4 2" xfId="13523"/>
    <cellStyle name="40% - akcent 4 3 6 3 4 2 2" xfId="13524"/>
    <cellStyle name="40% - akcent 4 3 6 3 4 2 2 2" xfId="28435"/>
    <cellStyle name="40% - akcent 4 3 6 3 4 2 3" xfId="13525"/>
    <cellStyle name="40% - akcent 4 3 6 3 4 2 3 2" xfId="28436"/>
    <cellStyle name="40% - akcent 4 3 6 3 4 2 4" xfId="28434"/>
    <cellStyle name="40% - akcent 4 3 6 3 4 3" xfId="13526"/>
    <cellStyle name="40% - akcent 4 3 6 3 4 3 2" xfId="28437"/>
    <cellStyle name="40% - akcent 4 3 6 3 4 4" xfId="13527"/>
    <cellStyle name="40% - akcent 4 3 6 3 4 4 2" xfId="28438"/>
    <cellStyle name="40% - akcent 4 3 6 3 4 5" xfId="28433"/>
    <cellStyle name="40% - akcent 4 3 6 3 5" xfId="13528"/>
    <cellStyle name="40% - akcent 4 3 6 3 5 2" xfId="13529"/>
    <cellStyle name="40% - akcent 4 3 6 3 5 2 2" xfId="28440"/>
    <cellStyle name="40% - akcent 4 3 6 3 5 3" xfId="13530"/>
    <cellStyle name="40% - akcent 4 3 6 3 5 3 2" xfId="28441"/>
    <cellStyle name="40% - akcent 4 3 6 3 5 4" xfId="28439"/>
    <cellStyle name="40% - akcent 4 3 6 3 6" xfId="13531"/>
    <cellStyle name="40% - akcent 4 3 6 3 6 2" xfId="28442"/>
    <cellStyle name="40% - akcent 4 3 6 3 7" xfId="13532"/>
    <cellStyle name="40% - akcent 4 3 6 3 7 2" xfId="28443"/>
    <cellStyle name="40% - akcent 4 3 6 3 8" xfId="28420"/>
    <cellStyle name="40% - akcent 4 3 6 4" xfId="13533"/>
    <cellStyle name="40% - akcent 4 3 6 4 2" xfId="13534"/>
    <cellStyle name="40% - akcent 4 3 6 4 2 2" xfId="13535"/>
    <cellStyle name="40% - akcent 4 3 6 4 2 2 2" xfId="28446"/>
    <cellStyle name="40% - akcent 4 3 6 4 2 3" xfId="13536"/>
    <cellStyle name="40% - akcent 4 3 6 4 2 3 2" xfId="28447"/>
    <cellStyle name="40% - akcent 4 3 6 4 2 4" xfId="28445"/>
    <cellStyle name="40% - akcent 4 3 6 4 3" xfId="13537"/>
    <cellStyle name="40% - akcent 4 3 6 4 3 2" xfId="28448"/>
    <cellStyle name="40% - akcent 4 3 6 4 4" xfId="13538"/>
    <cellStyle name="40% - akcent 4 3 6 4 4 2" xfId="28449"/>
    <cellStyle name="40% - akcent 4 3 6 4 5" xfId="28444"/>
    <cellStyle name="40% - akcent 4 3 6 5" xfId="13539"/>
    <cellStyle name="40% - akcent 4 3 6 5 2" xfId="13540"/>
    <cellStyle name="40% - akcent 4 3 6 5 2 2" xfId="13541"/>
    <cellStyle name="40% - akcent 4 3 6 5 2 2 2" xfId="28452"/>
    <cellStyle name="40% - akcent 4 3 6 5 2 3" xfId="13542"/>
    <cellStyle name="40% - akcent 4 3 6 5 2 3 2" xfId="28453"/>
    <cellStyle name="40% - akcent 4 3 6 5 2 4" xfId="28451"/>
    <cellStyle name="40% - akcent 4 3 6 5 3" xfId="13543"/>
    <cellStyle name="40% - akcent 4 3 6 5 3 2" xfId="28454"/>
    <cellStyle name="40% - akcent 4 3 6 5 4" xfId="13544"/>
    <cellStyle name="40% - akcent 4 3 6 5 4 2" xfId="28455"/>
    <cellStyle name="40% - akcent 4 3 6 5 5" xfId="28450"/>
    <cellStyle name="40% - akcent 4 3 6 6" xfId="13545"/>
    <cellStyle name="40% - akcent 4 3 6 6 2" xfId="13546"/>
    <cellStyle name="40% - akcent 4 3 6 6 2 2" xfId="13547"/>
    <cellStyle name="40% - akcent 4 3 6 6 2 2 2" xfId="28458"/>
    <cellStyle name="40% - akcent 4 3 6 6 2 3" xfId="13548"/>
    <cellStyle name="40% - akcent 4 3 6 6 2 3 2" xfId="28459"/>
    <cellStyle name="40% - akcent 4 3 6 6 2 4" xfId="28457"/>
    <cellStyle name="40% - akcent 4 3 6 6 3" xfId="13549"/>
    <cellStyle name="40% - akcent 4 3 6 6 3 2" xfId="28460"/>
    <cellStyle name="40% - akcent 4 3 6 6 4" xfId="13550"/>
    <cellStyle name="40% - akcent 4 3 6 6 4 2" xfId="28461"/>
    <cellStyle name="40% - akcent 4 3 6 6 5" xfId="28456"/>
    <cellStyle name="40% - akcent 4 3 6 7" xfId="13551"/>
    <cellStyle name="40% - akcent 4 3 6 7 2" xfId="13552"/>
    <cellStyle name="40% - akcent 4 3 6 7 2 2" xfId="28463"/>
    <cellStyle name="40% - akcent 4 3 6 7 3" xfId="13553"/>
    <cellStyle name="40% - akcent 4 3 6 7 3 2" xfId="28464"/>
    <cellStyle name="40% - akcent 4 3 6 7 4" xfId="28462"/>
    <cellStyle name="40% - akcent 4 3 6 8" xfId="13554"/>
    <cellStyle name="40% - akcent 4 3 6 8 2" xfId="28465"/>
    <cellStyle name="40% - akcent 4 3 6 9" xfId="13555"/>
    <cellStyle name="40% - akcent 4 3 6 9 2" xfId="28466"/>
    <cellStyle name="40% - akcent 4 3 7" xfId="13556"/>
    <cellStyle name="40% - akcent 4 3 7 2" xfId="13557"/>
    <cellStyle name="40% - akcent 4 3 7 2 2" xfId="13558"/>
    <cellStyle name="40% - akcent 4 3 7 2 2 2" xfId="13559"/>
    <cellStyle name="40% - akcent 4 3 7 2 2 2 2" xfId="13560"/>
    <cellStyle name="40% - akcent 4 3 7 2 2 2 2 2" xfId="28471"/>
    <cellStyle name="40% - akcent 4 3 7 2 2 2 3" xfId="13561"/>
    <cellStyle name="40% - akcent 4 3 7 2 2 2 3 2" xfId="28472"/>
    <cellStyle name="40% - akcent 4 3 7 2 2 2 4" xfId="28470"/>
    <cellStyle name="40% - akcent 4 3 7 2 2 3" xfId="13562"/>
    <cellStyle name="40% - akcent 4 3 7 2 2 3 2" xfId="28473"/>
    <cellStyle name="40% - akcent 4 3 7 2 2 4" xfId="13563"/>
    <cellStyle name="40% - akcent 4 3 7 2 2 4 2" xfId="28474"/>
    <cellStyle name="40% - akcent 4 3 7 2 2 5" xfId="28469"/>
    <cellStyle name="40% - akcent 4 3 7 2 3" xfId="13564"/>
    <cellStyle name="40% - akcent 4 3 7 2 3 2" xfId="13565"/>
    <cellStyle name="40% - akcent 4 3 7 2 3 2 2" xfId="13566"/>
    <cellStyle name="40% - akcent 4 3 7 2 3 2 2 2" xfId="28477"/>
    <cellStyle name="40% - akcent 4 3 7 2 3 2 3" xfId="13567"/>
    <cellStyle name="40% - akcent 4 3 7 2 3 2 3 2" xfId="28478"/>
    <cellStyle name="40% - akcent 4 3 7 2 3 2 4" xfId="28476"/>
    <cellStyle name="40% - akcent 4 3 7 2 3 3" xfId="13568"/>
    <cellStyle name="40% - akcent 4 3 7 2 3 3 2" xfId="28479"/>
    <cellStyle name="40% - akcent 4 3 7 2 3 4" xfId="13569"/>
    <cellStyle name="40% - akcent 4 3 7 2 3 4 2" xfId="28480"/>
    <cellStyle name="40% - akcent 4 3 7 2 3 5" xfId="28475"/>
    <cellStyle name="40% - akcent 4 3 7 2 4" xfId="13570"/>
    <cellStyle name="40% - akcent 4 3 7 2 4 2" xfId="13571"/>
    <cellStyle name="40% - akcent 4 3 7 2 4 2 2" xfId="13572"/>
    <cellStyle name="40% - akcent 4 3 7 2 4 2 2 2" xfId="28483"/>
    <cellStyle name="40% - akcent 4 3 7 2 4 2 3" xfId="13573"/>
    <cellStyle name="40% - akcent 4 3 7 2 4 2 3 2" xfId="28484"/>
    <cellStyle name="40% - akcent 4 3 7 2 4 2 4" xfId="28482"/>
    <cellStyle name="40% - akcent 4 3 7 2 4 3" xfId="13574"/>
    <cellStyle name="40% - akcent 4 3 7 2 4 3 2" xfId="28485"/>
    <cellStyle name="40% - akcent 4 3 7 2 4 4" xfId="13575"/>
    <cellStyle name="40% - akcent 4 3 7 2 4 4 2" xfId="28486"/>
    <cellStyle name="40% - akcent 4 3 7 2 4 5" xfId="28481"/>
    <cellStyle name="40% - akcent 4 3 7 2 5" xfId="13576"/>
    <cellStyle name="40% - akcent 4 3 7 2 5 2" xfId="13577"/>
    <cellStyle name="40% - akcent 4 3 7 2 5 2 2" xfId="28488"/>
    <cellStyle name="40% - akcent 4 3 7 2 5 3" xfId="13578"/>
    <cellStyle name="40% - akcent 4 3 7 2 5 3 2" xfId="28489"/>
    <cellStyle name="40% - akcent 4 3 7 2 5 4" xfId="28487"/>
    <cellStyle name="40% - akcent 4 3 7 2 6" xfId="13579"/>
    <cellStyle name="40% - akcent 4 3 7 2 6 2" xfId="28490"/>
    <cellStyle name="40% - akcent 4 3 7 2 7" xfId="13580"/>
    <cellStyle name="40% - akcent 4 3 7 2 7 2" xfId="28491"/>
    <cellStyle name="40% - akcent 4 3 7 2 8" xfId="28468"/>
    <cellStyle name="40% - akcent 4 3 7 3" xfId="13581"/>
    <cellStyle name="40% - akcent 4 3 7 3 2" xfId="13582"/>
    <cellStyle name="40% - akcent 4 3 7 3 2 2" xfId="13583"/>
    <cellStyle name="40% - akcent 4 3 7 3 2 2 2" xfId="28494"/>
    <cellStyle name="40% - akcent 4 3 7 3 2 3" xfId="13584"/>
    <cellStyle name="40% - akcent 4 3 7 3 2 3 2" xfId="28495"/>
    <cellStyle name="40% - akcent 4 3 7 3 2 4" xfId="28493"/>
    <cellStyle name="40% - akcent 4 3 7 3 3" xfId="13585"/>
    <cellStyle name="40% - akcent 4 3 7 3 3 2" xfId="28496"/>
    <cellStyle name="40% - akcent 4 3 7 3 4" xfId="13586"/>
    <cellStyle name="40% - akcent 4 3 7 3 4 2" xfId="28497"/>
    <cellStyle name="40% - akcent 4 3 7 3 5" xfId="28492"/>
    <cellStyle name="40% - akcent 4 3 7 4" xfId="13587"/>
    <cellStyle name="40% - akcent 4 3 7 4 2" xfId="13588"/>
    <cellStyle name="40% - akcent 4 3 7 4 2 2" xfId="13589"/>
    <cellStyle name="40% - akcent 4 3 7 4 2 2 2" xfId="28500"/>
    <cellStyle name="40% - akcent 4 3 7 4 2 3" xfId="13590"/>
    <cellStyle name="40% - akcent 4 3 7 4 2 3 2" xfId="28501"/>
    <cellStyle name="40% - akcent 4 3 7 4 2 4" xfId="28499"/>
    <cellStyle name="40% - akcent 4 3 7 4 3" xfId="13591"/>
    <cellStyle name="40% - akcent 4 3 7 4 3 2" xfId="28502"/>
    <cellStyle name="40% - akcent 4 3 7 4 4" xfId="13592"/>
    <cellStyle name="40% - akcent 4 3 7 4 4 2" xfId="28503"/>
    <cellStyle name="40% - akcent 4 3 7 4 5" xfId="28498"/>
    <cellStyle name="40% - akcent 4 3 7 5" xfId="13593"/>
    <cellStyle name="40% - akcent 4 3 7 5 2" xfId="13594"/>
    <cellStyle name="40% - akcent 4 3 7 5 2 2" xfId="13595"/>
    <cellStyle name="40% - akcent 4 3 7 5 2 2 2" xfId="28506"/>
    <cellStyle name="40% - akcent 4 3 7 5 2 3" xfId="13596"/>
    <cellStyle name="40% - akcent 4 3 7 5 2 3 2" xfId="28507"/>
    <cellStyle name="40% - akcent 4 3 7 5 2 4" xfId="28505"/>
    <cellStyle name="40% - akcent 4 3 7 5 3" xfId="13597"/>
    <cellStyle name="40% - akcent 4 3 7 5 3 2" xfId="28508"/>
    <cellStyle name="40% - akcent 4 3 7 5 4" xfId="13598"/>
    <cellStyle name="40% - akcent 4 3 7 5 4 2" xfId="28509"/>
    <cellStyle name="40% - akcent 4 3 7 5 5" xfId="28504"/>
    <cellStyle name="40% - akcent 4 3 7 6" xfId="13599"/>
    <cellStyle name="40% - akcent 4 3 7 6 2" xfId="13600"/>
    <cellStyle name="40% - akcent 4 3 7 6 2 2" xfId="28511"/>
    <cellStyle name="40% - akcent 4 3 7 6 3" xfId="13601"/>
    <cellStyle name="40% - akcent 4 3 7 6 3 2" xfId="28512"/>
    <cellStyle name="40% - akcent 4 3 7 6 4" xfId="28510"/>
    <cellStyle name="40% - akcent 4 3 7 7" xfId="13602"/>
    <cellStyle name="40% - akcent 4 3 7 7 2" xfId="28513"/>
    <cellStyle name="40% - akcent 4 3 7 8" xfId="13603"/>
    <cellStyle name="40% - akcent 4 3 7 8 2" xfId="28514"/>
    <cellStyle name="40% - akcent 4 3 7 9" xfId="28467"/>
    <cellStyle name="40% - akcent 4 3 8" xfId="13604"/>
    <cellStyle name="40% - akcent 4 3 8 2" xfId="13605"/>
    <cellStyle name="40% - akcent 4 3 8 2 2" xfId="13606"/>
    <cellStyle name="40% - akcent 4 3 8 2 2 2" xfId="13607"/>
    <cellStyle name="40% - akcent 4 3 8 2 2 2 2" xfId="13608"/>
    <cellStyle name="40% - akcent 4 3 8 2 2 2 2 2" xfId="28519"/>
    <cellStyle name="40% - akcent 4 3 8 2 2 2 3" xfId="13609"/>
    <cellStyle name="40% - akcent 4 3 8 2 2 2 3 2" xfId="28520"/>
    <cellStyle name="40% - akcent 4 3 8 2 2 2 4" xfId="28518"/>
    <cellStyle name="40% - akcent 4 3 8 2 2 3" xfId="13610"/>
    <cellStyle name="40% - akcent 4 3 8 2 2 3 2" xfId="28521"/>
    <cellStyle name="40% - akcent 4 3 8 2 2 4" xfId="13611"/>
    <cellStyle name="40% - akcent 4 3 8 2 2 4 2" xfId="28522"/>
    <cellStyle name="40% - akcent 4 3 8 2 2 5" xfId="28517"/>
    <cellStyle name="40% - akcent 4 3 8 2 3" xfId="13612"/>
    <cellStyle name="40% - akcent 4 3 8 2 3 2" xfId="13613"/>
    <cellStyle name="40% - akcent 4 3 8 2 3 2 2" xfId="13614"/>
    <cellStyle name="40% - akcent 4 3 8 2 3 2 2 2" xfId="28525"/>
    <cellStyle name="40% - akcent 4 3 8 2 3 2 3" xfId="13615"/>
    <cellStyle name="40% - akcent 4 3 8 2 3 2 3 2" xfId="28526"/>
    <cellStyle name="40% - akcent 4 3 8 2 3 2 4" xfId="28524"/>
    <cellStyle name="40% - akcent 4 3 8 2 3 3" xfId="13616"/>
    <cellStyle name="40% - akcent 4 3 8 2 3 3 2" xfId="28527"/>
    <cellStyle name="40% - akcent 4 3 8 2 3 4" xfId="13617"/>
    <cellStyle name="40% - akcent 4 3 8 2 3 4 2" xfId="28528"/>
    <cellStyle name="40% - akcent 4 3 8 2 3 5" xfId="28523"/>
    <cellStyle name="40% - akcent 4 3 8 2 4" xfId="13618"/>
    <cellStyle name="40% - akcent 4 3 8 2 4 2" xfId="13619"/>
    <cellStyle name="40% - akcent 4 3 8 2 4 2 2" xfId="13620"/>
    <cellStyle name="40% - akcent 4 3 8 2 4 2 2 2" xfId="28531"/>
    <cellStyle name="40% - akcent 4 3 8 2 4 2 3" xfId="13621"/>
    <cellStyle name="40% - akcent 4 3 8 2 4 2 3 2" xfId="28532"/>
    <cellStyle name="40% - akcent 4 3 8 2 4 2 4" xfId="28530"/>
    <cellStyle name="40% - akcent 4 3 8 2 4 3" xfId="13622"/>
    <cellStyle name="40% - akcent 4 3 8 2 4 3 2" xfId="28533"/>
    <cellStyle name="40% - akcent 4 3 8 2 4 4" xfId="13623"/>
    <cellStyle name="40% - akcent 4 3 8 2 4 4 2" xfId="28534"/>
    <cellStyle name="40% - akcent 4 3 8 2 4 5" xfId="28529"/>
    <cellStyle name="40% - akcent 4 3 8 2 5" xfId="13624"/>
    <cellStyle name="40% - akcent 4 3 8 2 5 2" xfId="13625"/>
    <cellStyle name="40% - akcent 4 3 8 2 5 2 2" xfId="28536"/>
    <cellStyle name="40% - akcent 4 3 8 2 5 3" xfId="13626"/>
    <cellStyle name="40% - akcent 4 3 8 2 5 3 2" xfId="28537"/>
    <cellStyle name="40% - akcent 4 3 8 2 5 4" xfId="28535"/>
    <cellStyle name="40% - akcent 4 3 8 2 6" xfId="13627"/>
    <cellStyle name="40% - akcent 4 3 8 2 6 2" xfId="28538"/>
    <cellStyle name="40% - akcent 4 3 8 2 7" xfId="13628"/>
    <cellStyle name="40% - akcent 4 3 8 2 7 2" xfId="28539"/>
    <cellStyle name="40% - akcent 4 3 8 2 8" xfId="28516"/>
    <cellStyle name="40% - akcent 4 3 8 3" xfId="13629"/>
    <cellStyle name="40% - akcent 4 3 8 3 2" xfId="13630"/>
    <cellStyle name="40% - akcent 4 3 8 3 2 2" xfId="13631"/>
    <cellStyle name="40% - akcent 4 3 8 3 2 2 2" xfId="28542"/>
    <cellStyle name="40% - akcent 4 3 8 3 2 3" xfId="13632"/>
    <cellStyle name="40% - akcent 4 3 8 3 2 3 2" xfId="28543"/>
    <cellStyle name="40% - akcent 4 3 8 3 2 4" xfId="28541"/>
    <cellStyle name="40% - akcent 4 3 8 3 3" xfId="13633"/>
    <cellStyle name="40% - akcent 4 3 8 3 3 2" xfId="28544"/>
    <cellStyle name="40% - akcent 4 3 8 3 4" xfId="13634"/>
    <cellStyle name="40% - akcent 4 3 8 3 4 2" xfId="28545"/>
    <cellStyle name="40% - akcent 4 3 8 3 5" xfId="28540"/>
    <cellStyle name="40% - akcent 4 3 8 4" xfId="13635"/>
    <cellStyle name="40% - akcent 4 3 8 4 2" xfId="13636"/>
    <cellStyle name="40% - akcent 4 3 8 4 2 2" xfId="13637"/>
    <cellStyle name="40% - akcent 4 3 8 4 2 2 2" xfId="28548"/>
    <cellStyle name="40% - akcent 4 3 8 4 2 3" xfId="13638"/>
    <cellStyle name="40% - akcent 4 3 8 4 2 3 2" xfId="28549"/>
    <cellStyle name="40% - akcent 4 3 8 4 2 4" xfId="28547"/>
    <cellStyle name="40% - akcent 4 3 8 4 3" xfId="13639"/>
    <cellStyle name="40% - akcent 4 3 8 4 3 2" xfId="28550"/>
    <cellStyle name="40% - akcent 4 3 8 4 4" xfId="13640"/>
    <cellStyle name="40% - akcent 4 3 8 4 4 2" xfId="28551"/>
    <cellStyle name="40% - akcent 4 3 8 4 5" xfId="28546"/>
    <cellStyle name="40% - akcent 4 3 8 5" xfId="13641"/>
    <cellStyle name="40% - akcent 4 3 8 5 2" xfId="13642"/>
    <cellStyle name="40% - akcent 4 3 8 5 2 2" xfId="13643"/>
    <cellStyle name="40% - akcent 4 3 8 5 2 2 2" xfId="28554"/>
    <cellStyle name="40% - akcent 4 3 8 5 2 3" xfId="13644"/>
    <cellStyle name="40% - akcent 4 3 8 5 2 3 2" xfId="28555"/>
    <cellStyle name="40% - akcent 4 3 8 5 2 4" xfId="28553"/>
    <cellStyle name="40% - akcent 4 3 8 5 3" xfId="13645"/>
    <cellStyle name="40% - akcent 4 3 8 5 3 2" xfId="28556"/>
    <cellStyle name="40% - akcent 4 3 8 5 4" xfId="13646"/>
    <cellStyle name="40% - akcent 4 3 8 5 4 2" xfId="28557"/>
    <cellStyle name="40% - akcent 4 3 8 5 5" xfId="28552"/>
    <cellStyle name="40% - akcent 4 3 8 6" xfId="13647"/>
    <cellStyle name="40% - akcent 4 3 8 6 2" xfId="13648"/>
    <cellStyle name="40% - akcent 4 3 8 6 2 2" xfId="28559"/>
    <cellStyle name="40% - akcent 4 3 8 6 3" xfId="13649"/>
    <cellStyle name="40% - akcent 4 3 8 6 3 2" xfId="28560"/>
    <cellStyle name="40% - akcent 4 3 8 6 4" xfId="28558"/>
    <cellStyle name="40% - akcent 4 3 8 7" xfId="13650"/>
    <cellStyle name="40% - akcent 4 3 8 7 2" xfId="28561"/>
    <cellStyle name="40% - akcent 4 3 8 8" xfId="13651"/>
    <cellStyle name="40% - akcent 4 3 8 8 2" xfId="28562"/>
    <cellStyle name="40% - akcent 4 3 8 9" xfId="28515"/>
    <cellStyle name="40% - akcent 4 3 9" xfId="13652"/>
    <cellStyle name="40% - akcent 4 3 9 2" xfId="13653"/>
    <cellStyle name="40% - akcent 4 3 9 2 2" xfId="13654"/>
    <cellStyle name="40% - akcent 4 3 9 2 2 2" xfId="13655"/>
    <cellStyle name="40% - akcent 4 3 9 2 2 2 2" xfId="28566"/>
    <cellStyle name="40% - akcent 4 3 9 2 2 3" xfId="13656"/>
    <cellStyle name="40% - akcent 4 3 9 2 2 3 2" xfId="28567"/>
    <cellStyle name="40% - akcent 4 3 9 2 2 4" xfId="28565"/>
    <cellStyle name="40% - akcent 4 3 9 2 3" xfId="13657"/>
    <cellStyle name="40% - akcent 4 3 9 2 3 2" xfId="28568"/>
    <cellStyle name="40% - akcent 4 3 9 2 4" xfId="13658"/>
    <cellStyle name="40% - akcent 4 3 9 2 4 2" xfId="28569"/>
    <cellStyle name="40% - akcent 4 3 9 2 5" xfId="28564"/>
    <cellStyle name="40% - akcent 4 3 9 3" xfId="13659"/>
    <cellStyle name="40% - akcent 4 3 9 3 2" xfId="13660"/>
    <cellStyle name="40% - akcent 4 3 9 3 2 2" xfId="13661"/>
    <cellStyle name="40% - akcent 4 3 9 3 2 2 2" xfId="28572"/>
    <cellStyle name="40% - akcent 4 3 9 3 2 3" xfId="13662"/>
    <cellStyle name="40% - akcent 4 3 9 3 2 3 2" xfId="28573"/>
    <cellStyle name="40% - akcent 4 3 9 3 2 4" xfId="28571"/>
    <cellStyle name="40% - akcent 4 3 9 3 3" xfId="13663"/>
    <cellStyle name="40% - akcent 4 3 9 3 3 2" xfId="28574"/>
    <cellStyle name="40% - akcent 4 3 9 3 4" xfId="13664"/>
    <cellStyle name="40% - akcent 4 3 9 3 4 2" xfId="28575"/>
    <cellStyle name="40% - akcent 4 3 9 3 5" xfId="28570"/>
    <cellStyle name="40% - akcent 4 3 9 4" xfId="13665"/>
    <cellStyle name="40% - akcent 4 3 9 4 2" xfId="13666"/>
    <cellStyle name="40% - akcent 4 3 9 4 2 2" xfId="13667"/>
    <cellStyle name="40% - akcent 4 3 9 4 2 2 2" xfId="28578"/>
    <cellStyle name="40% - akcent 4 3 9 4 2 3" xfId="13668"/>
    <cellStyle name="40% - akcent 4 3 9 4 2 3 2" xfId="28579"/>
    <cellStyle name="40% - akcent 4 3 9 4 2 4" xfId="28577"/>
    <cellStyle name="40% - akcent 4 3 9 4 3" xfId="13669"/>
    <cellStyle name="40% - akcent 4 3 9 4 3 2" xfId="28580"/>
    <cellStyle name="40% - akcent 4 3 9 4 4" xfId="13670"/>
    <cellStyle name="40% - akcent 4 3 9 4 4 2" xfId="28581"/>
    <cellStyle name="40% - akcent 4 3 9 4 5" xfId="28576"/>
    <cellStyle name="40% - akcent 4 3 9 5" xfId="13671"/>
    <cellStyle name="40% - akcent 4 3 9 5 2" xfId="13672"/>
    <cellStyle name="40% - akcent 4 3 9 5 2 2" xfId="28583"/>
    <cellStyle name="40% - akcent 4 3 9 5 3" xfId="13673"/>
    <cellStyle name="40% - akcent 4 3 9 5 3 2" xfId="28584"/>
    <cellStyle name="40% - akcent 4 3 9 5 4" xfId="28582"/>
    <cellStyle name="40% - akcent 4 3 9 6" xfId="13674"/>
    <cellStyle name="40% - akcent 4 3 9 6 2" xfId="28585"/>
    <cellStyle name="40% - akcent 4 3 9 7" xfId="13675"/>
    <cellStyle name="40% - akcent 4 3 9 7 2" xfId="28586"/>
    <cellStyle name="40% - akcent 4 3 9 8" xfId="28563"/>
    <cellStyle name="40% - akcent 4 4" xfId="13676"/>
    <cellStyle name="40% - akcent 4 4 2" xfId="28587"/>
    <cellStyle name="40% - akcent 4 5" xfId="13677"/>
    <cellStyle name="40% - akcent 4 5 2" xfId="28588"/>
    <cellStyle name="40% - akcent 4 6" xfId="13678"/>
    <cellStyle name="40% - akcent 4 6 2" xfId="28589"/>
    <cellStyle name="40% - akcent 5 2" xfId="13679"/>
    <cellStyle name="40% - akcent 5 2 2" xfId="13680"/>
    <cellStyle name="40% - akcent 5 2 2 2" xfId="28591"/>
    <cellStyle name="40% - akcent 5 2 3" xfId="13681"/>
    <cellStyle name="40% - akcent 5 2 3 2" xfId="28592"/>
    <cellStyle name="40% - akcent 5 2 4" xfId="13682"/>
    <cellStyle name="40% - akcent 5 2 4 2" xfId="28593"/>
    <cellStyle name="40% - akcent 5 2 5" xfId="22048"/>
    <cellStyle name="40% - akcent 5 2 6" xfId="28590"/>
    <cellStyle name="40% - akcent 5 3" xfId="13683"/>
    <cellStyle name="40% - akcent 5 3 10" xfId="13684"/>
    <cellStyle name="40% - akcent 5 3 10 2" xfId="13685"/>
    <cellStyle name="40% - akcent 5 3 10 2 2" xfId="13686"/>
    <cellStyle name="40% - akcent 5 3 10 2 2 2" xfId="13687"/>
    <cellStyle name="40% - akcent 5 3 10 2 2 2 2" xfId="28598"/>
    <cellStyle name="40% - akcent 5 3 10 2 2 3" xfId="13688"/>
    <cellStyle name="40% - akcent 5 3 10 2 2 3 2" xfId="28599"/>
    <cellStyle name="40% - akcent 5 3 10 2 2 4" xfId="28597"/>
    <cellStyle name="40% - akcent 5 3 10 2 3" xfId="13689"/>
    <cellStyle name="40% - akcent 5 3 10 2 3 2" xfId="28600"/>
    <cellStyle name="40% - akcent 5 3 10 2 4" xfId="13690"/>
    <cellStyle name="40% - akcent 5 3 10 2 4 2" xfId="28601"/>
    <cellStyle name="40% - akcent 5 3 10 2 5" xfId="28596"/>
    <cellStyle name="40% - akcent 5 3 10 3" xfId="13691"/>
    <cellStyle name="40% - akcent 5 3 10 3 2" xfId="13692"/>
    <cellStyle name="40% - akcent 5 3 10 3 2 2" xfId="28603"/>
    <cellStyle name="40% - akcent 5 3 10 3 3" xfId="13693"/>
    <cellStyle name="40% - akcent 5 3 10 3 3 2" xfId="28604"/>
    <cellStyle name="40% - akcent 5 3 10 3 4" xfId="28602"/>
    <cellStyle name="40% - akcent 5 3 10 4" xfId="13694"/>
    <cellStyle name="40% - akcent 5 3 10 4 2" xfId="28605"/>
    <cellStyle name="40% - akcent 5 3 10 5" xfId="13695"/>
    <cellStyle name="40% - akcent 5 3 10 5 2" xfId="28606"/>
    <cellStyle name="40% - akcent 5 3 10 6" xfId="28595"/>
    <cellStyle name="40% - akcent 5 3 11" xfId="13696"/>
    <cellStyle name="40% - akcent 5 3 11 2" xfId="13697"/>
    <cellStyle name="40% - akcent 5 3 11 2 2" xfId="13698"/>
    <cellStyle name="40% - akcent 5 3 11 2 2 2" xfId="28609"/>
    <cellStyle name="40% - akcent 5 3 11 2 3" xfId="13699"/>
    <cellStyle name="40% - akcent 5 3 11 2 3 2" xfId="28610"/>
    <cellStyle name="40% - akcent 5 3 11 2 4" xfId="28608"/>
    <cellStyle name="40% - akcent 5 3 11 3" xfId="13700"/>
    <cellStyle name="40% - akcent 5 3 11 3 2" xfId="28611"/>
    <cellStyle name="40% - akcent 5 3 11 4" xfId="13701"/>
    <cellStyle name="40% - akcent 5 3 11 4 2" xfId="28612"/>
    <cellStyle name="40% - akcent 5 3 11 5" xfId="28607"/>
    <cellStyle name="40% - akcent 5 3 12" xfId="13702"/>
    <cellStyle name="40% - akcent 5 3 12 2" xfId="13703"/>
    <cellStyle name="40% - akcent 5 3 12 2 2" xfId="13704"/>
    <cellStyle name="40% - akcent 5 3 12 2 2 2" xfId="28615"/>
    <cellStyle name="40% - akcent 5 3 12 2 3" xfId="13705"/>
    <cellStyle name="40% - akcent 5 3 12 2 3 2" xfId="28616"/>
    <cellStyle name="40% - akcent 5 3 12 2 4" xfId="28614"/>
    <cellStyle name="40% - akcent 5 3 12 3" xfId="13706"/>
    <cellStyle name="40% - akcent 5 3 12 3 2" xfId="28617"/>
    <cellStyle name="40% - akcent 5 3 12 4" xfId="13707"/>
    <cellStyle name="40% - akcent 5 3 12 4 2" xfId="28618"/>
    <cellStyle name="40% - akcent 5 3 12 5" xfId="28613"/>
    <cellStyle name="40% - akcent 5 3 13" xfId="13708"/>
    <cellStyle name="40% - akcent 5 3 13 2" xfId="13709"/>
    <cellStyle name="40% - akcent 5 3 13 2 2" xfId="13710"/>
    <cellStyle name="40% - akcent 5 3 13 2 2 2" xfId="28621"/>
    <cellStyle name="40% - akcent 5 3 13 2 3" xfId="13711"/>
    <cellStyle name="40% - akcent 5 3 13 2 3 2" xfId="28622"/>
    <cellStyle name="40% - akcent 5 3 13 2 4" xfId="28620"/>
    <cellStyle name="40% - akcent 5 3 13 3" xfId="13712"/>
    <cellStyle name="40% - akcent 5 3 13 3 2" xfId="28623"/>
    <cellStyle name="40% - akcent 5 3 13 4" xfId="13713"/>
    <cellStyle name="40% - akcent 5 3 13 4 2" xfId="28624"/>
    <cellStyle name="40% - akcent 5 3 13 5" xfId="28619"/>
    <cellStyle name="40% - akcent 5 3 14" xfId="13714"/>
    <cellStyle name="40% - akcent 5 3 14 2" xfId="13715"/>
    <cellStyle name="40% - akcent 5 3 14 2 2" xfId="28626"/>
    <cellStyle name="40% - akcent 5 3 14 3" xfId="13716"/>
    <cellStyle name="40% - akcent 5 3 14 3 2" xfId="28627"/>
    <cellStyle name="40% - akcent 5 3 14 4" xfId="28625"/>
    <cellStyle name="40% - akcent 5 3 15" xfId="13717"/>
    <cellStyle name="40% - akcent 5 3 15 2" xfId="13718"/>
    <cellStyle name="40% - akcent 5 3 15 2 2" xfId="28629"/>
    <cellStyle name="40% - akcent 5 3 15 3" xfId="13719"/>
    <cellStyle name="40% - akcent 5 3 15 3 2" xfId="28630"/>
    <cellStyle name="40% - akcent 5 3 15 4" xfId="28628"/>
    <cellStyle name="40% - akcent 5 3 16" xfId="13720"/>
    <cellStyle name="40% - akcent 5 3 16 2" xfId="28631"/>
    <cellStyle name="40% - akcent 5 3 17" xfId="13721"/>
    <cellStyle name="40% - akcent 5 3 17 2" xfId="28632"/>
    <cellStyle name="40% - akcent 5 3 18" xfId="13722"/>
    <cellStyle name="40% - akcent 5 3 18 2" xfId="28633"/>
    <cellStyle name="40% - akcent 5 3 19" xfId="22049"/>
    <cellStyle name="40% - akcent 5 3 2" xfId="13723"/>
    <cellStyle name="40% - akcent 5 3 2 10" xfId="13724"/>
    <cellStyle name="40% - akcent 5 3 2 10 2" xfId="13725"/>
    <cellStyle name="40% - akcent 5 3 2 10 2 2" xfId="13726"/>
    <cellStyle name="40% - akcent 5 3 2 10 2 2 2" xfId="28637"/>
    <cellStyle name="40% - akcent 5 3 2 10 2 3" xfId="13727"/>
    <cellStyle name="40% - akcent 5 3 2 10 2 3 2" xfId="28638"/>
    <cellStyle name="40% - akcent 5 3 2 10 2 4" xfId="28636"/>
    <cellStyle name="40% - akcent 5 3 2 10 3" xfId="13728"/>
    <cellStyle name="40% - akcent 5 3 2 10 3 2" xfId="28639"/>
    <cellStyle name="40% - akcent 5 3 2 10 4" xfId="13729"/>
    <cellStyle name="40% - akcent 5 3 2 10 4 2" xfId="28640"/>
    <cellStyle name="40% - akcent 5 3 2 10 5" xfId="28635"/>
    <cellStyle name="40% - akcent 5 3 2 11" xfId="13730"/>
    <cellStyle name="40% - akcent 5 3 2 11 2" xfId="13731"/>
    <cellStyle name="40% - akcent 5 3 2 11 2 2" xfId="28642"/>
    <cellStyle name="40% - akcent 5 3 2 11 3" xfId="13732"/>
    <cellStyle name="40% - akcent 5 3 2 11 3 2" xfId="28643"/>
    <cellStyle name="40% - akcent 5 3 2 11 4" xfId="28641"/>
    <cellStyle name="40% - akcent 5 3 2 12" xfId="13733"/>
    <cellStyle name="40% - akcent 5 3 2 12 2" xfId="13734"/>
    <cellStyle name="40% - akcent 5 3 2 12 2 2" xfId="28645"/>
    <cellStyle name="40% - akcent 5 3 2 12 3" xfId="13735"/>
    <cellStyle name="40% - akcent 5 3 2 12 3 2" xfId="28646"/>
    <cellStyle name="40% - akcent 5 3 2 12 4" xfId="28644"/>
    <cellStyle name="40% - akcent 5 3 2 13" xfId="13736"/>
    <cellStyle name="40% - akcent 5 3 2 13 2" xfId="28647"/>
    <cellStyle name="40% - akcent 5 3 2 14" xfId="13737"/>
    <cellStyle name="40% - akcent 5 3 2 14 2" xfId="28648"/>
    <cellStyle name="40% - akcent 5 3 2 15" xfId="13738"/>
    <cellStyle name="40% - akcent 5 3 2 15 2" xfId="28649"/>
    <cellStyle name="40% - akcent 5 3 2 16" xfId="28634"/>
    <cellStyle name="40% - akcent 5 3 2 2" xfId="13739"/>
    <cellStyle name="40% - akcent 5 3 2 2 10" xfId="13740"/>
    <cellStyle name="40% - akcent 5 3 2 2 10 2" xfId="28651"/>
    <cellStyle name="40% - akcent 5 3 2 2 11" xfId="13741"/>
    <cellStyle name="40% - akcent 5 3 2 2 11 2" xfId="28652"/>
    <cellStyle name="40% - akcent 5 3 2 2 12" xfId="28650"/>
    <cellStyle name="40% - akcent 5 3 2 2 2" xfId="13742"/>
    <cellStyle name="40% - akcent 5 3 2 2 2 10" xfId="28653"/>
    <cellStyle name="40% - akcent 5 3 2 2 2 2" xfId="13743"/>
    <cellStyle name="40% - akcent 5 3 2 2 2 2 2" xfId="13744"/>
    <cellStyle name="40% - akcent 5 3 2 2 2 2 2 2" xfId="13745"/>
    <cellStyle name="40% - akcent 5 3 2 2 2 2 2 2 2" xfId="13746"/>
    <cellStyle name="40% - akcent 5 3 2 2 2 2 2 2 2 2" xfId="28657"/>
    <cellStyle name="40% - akcent 5 3 2 2 2 2 2 2 3" xfId="13747"/>
    <cellStyle name="40% - akcent 5 3 2 2 2 2 2 2 3 2" xfId="28658"/>
    <cellStyle name="40% - akcent 5 3 2 2 2 2 2 2 4" xfId="28656"/>
    <cellStyle name="40% - akcent 5 3 2 2 2 2 2 3" xfId="13748"/>
    <cellStyle name="40% - akcent 5 3 2 2 2 2 2 3 2" xfId="28659"/>
    <cellStyle name="40% - akcent 5 3 2 2 2 2 2 4" xfId="13749"/>
    <cellStyle name="40% - akcent 5 3 2 2 2 2 2 4 2" xfId="28660"/>
    <cellStyle name="40% - akcent 5 3 2 2 2 2 2 5" xfId="28655"/>
    <cellStyle name="40% - akcent 5 3 2 2 2 2 3" xfId="13750"/>
    <cellStyle name="40% - akcent 5 3 2 2 2 2 3 2" xfId="13751"/>
    <cellStyle name="40% - akcent 5 3 2 2 2 2 3 2 2" xfId="13752"/>
    <cellStyle name="40% - akcent 5 3 2 2 2 2 3 2 2 2" xfId="28663"/>
    <cellStyle name="40% - akcent 5 3 2 2 2 2 3 2 3" xfId="13753"/>
    <cellStyle name="40% - akcent 5 3 2 2 2 2 3 2 3 2" xfId="28664"/>
    <cellStyle name="40% - akcent 5 3 2 2 2 2 3 2 4" xfId="28662"/>
    <cellStyle name="40% - akcent 5 3 2 2 2 2 3 3" xfId="13754"/>
    <cellStyle name="40% - akcent 5 3 2 2 2 2 3 3 2" xfId="28665"/>
    <cellStyle name="40% - akcent 5 3 2 2 2 2 3 4" xfId="13755"/>
    <cellStyle name="40% - akcent 5 3 2 2 2 2 3 4 2" xfId="28666"/>
    <cellStyle name="40% - akcent 5 3 2 2 2 2 3 5" xfId="28661"/>
    <cellStyle name="40% - akcent 5 3 2 2 2 2 4" xfId="13756"/>
    <cellStyle name="40% - akcent 5 3 2 2 2 2 4 2" xfId="13757"/>
    <cellStyle name="40% - akcent 5 3 2 2 2 2 4 2 2" xfId="13758"/>
    <cellStyle name="40% - akcent 5 3 2 2 2 2 4 2 2 2" xfId="28669"/>
    <cellStyle name="40% - akcent 5 3 2 2 2 2 4 2 3" xfId="13759"/>
    <cellStyle name="40% - akcent 5 3 2 2 2 2 4 2 3 2" xfId="28670"/>
    <cellStyle name="40% - akcent 5 3 2 2 2 2 4 2 4" xfId="28668"/>
    <cellStyle name="40% - akcent 5 3 2 2 2 2 4 3" xfId="13760"/>
    <cellStyle name="40% - akcent 5 3 2 2 2 2 4 3 2" xfId="28671"/>
    <cellStyle name="40% - akcent 5 3 2 2 2 2 4 4" xfId="13761"/>
    <cellStyle name="40% - akcent 5 3 2 2 2 2 4 4 2" xfId="28672"/>
    <cellStyle name="40% - akcent 5 3 2 2 2 2 4 5" xfId="28667"/>
    <cellStyle name="40% - akcent 5 3 2 2 2 2 5" xfId="13762"/>
    <cellStyle name="40% - akcent 5 3 2 2 2 2 5 2" xfId="13763"/>
    <cellStyle name="40% - akcent 5 3 2 2 2 2 5 2 2" xfId="28674"/>
    <cellStyle name="40% - akcent 5 3 2 2 2 2 5 3" xfId="13764"/>
    <cellStyle name="40% - akcent 5 3 2 2 2 2 5 3 2" xfId="28675"/>
    <cellStyle name="40% - akcent 5 3 2 2 2 2 5 4" xfId="28673"/>
    <cellStyle name="40% - akcent 5 3 2 2 2 2 6" xfId="13765"/>
    <cellStyle name="40% - akcent 5 3 2 2 2 2 6 2" xfId="28676"/>
    <cellStyle name="40% - akcent 5 3 2 2 2 2 7" xfId="13766"/>
    <cellStyle name="40% - akcent 5 3 2 2 2 2 7 2" xfId="28677"/>
    <cellStyle name="40% - akcent 5 3 2 2 2 2 8" xfId="28654"/>
    <cellStyle name="40% - akcent 5 3 2 2 2 3" xfId="13767"/>
    <cellStyle name="40% - akcent 5 3 2 2 2 3 2" xfId="13768"/>
    <cellStyle name="40% - akcent 5 3 2 2 2 3 2 2" xfId="13769"/>
    <cellStyle name="40% - akcent 5 3 2 2 2 3 2 2 2" xfId="13770"/>
    <cellStyle name="40% - akcent 5 3 2 2 2 3 2 2 2 2" xfId="28681"/>
    <cellStyle name="40% - akcent 5 3 2 2 2 3 2 2 3" xfId="13771"/>
    <cellStyle name="40% - akcent 5 3 2 2 2 3 2 2 3 2" xfId="28682"/>
    <cellStyle name="40% - akcent 5 3 2 2 2 3 2 2 4" xfId="28680"/>
    <cellStyle name="40% - akcent 5 3 2 2 2 3 2 3" xfId="13772"/>
    <cellStyle name="40% - akcent 5 3 2 2 2 3 2 3 2" xfId="28683"/>
    <cellStyle name="40% - akcent 5 3 2 2 2 3 2 4" xfId="13773"/>
    <cellStyle name="40% - akcent 5 3 2 2 2 3 2 4 2" xfId="28684"/>
    <cellStyle name="40% - akcent 5 3 2 2 2 3 2 5" xfId="28679"/>
    <cellStyle name="40% - akcent 5 3 2 2 2 3 3" xfId="13774"/>
    <cellStyle name="40% - akcent 5 3 2 2 2 3 3 2" xfId="13775"/>
    <cellStyle name="40% - akcent 5 3 2 2 2 3 3 2 2" xfId="13776"/>
    <cellStyle name="40% - akcent 5 3 2 2 2 3 3 2 2 2" xfId="28687"/>
    <cellStyle name="40% - akcent 5 3 2 2 2 3 3 2 3" xfId="13777"/>
    <cellStyle name="40% - akcent 5 3 2 2 2 3 3 2 3 2" xfId="28688"/>
    <cellStyle name="40% - akcent 5 3 2 2 2 3 3 2 4" xfId="28686"/>
    <cellStyle name="40% - akcent 5 3 2 2 2 3 3 3" xfId="13778"/>
    <cellStyle name="40% - akcent 5 3 2 2 2 3 3 3 2" xfId="28689"/>
    <cellStyle name="40% - akcent 5 3 2 2 2 3 3 4" xfId="13779"/>
    <cellStyle name="40% - akcent 5 3 2 2 2 3 3 4 2" xfId="28690"/>
    <cellStyle name="40% - akcent 5 3 2 2 2 3 3 5" xfId="28685"/>
    <cellStyle name="40% - akcent 5 3 2 2 2 3 4" xfId="13780"/>
    <cellStyle name="40% - akcent 5 3 2 2 2 3 4 2" xfId="13781"/>
    <cellStyle name="40% - akcent 5 3 2 2 2 3 4 2 2" xfId="13782"/>
    <cellStyle name="40% - akcent 5 3 2 2 2 3 4 2 2 2" xfId="28693"/>
    <cellStyle name="40% - akcent 5 3 2 2 2 3 4 2 3" xfId="13783"/>
    <cellStyle name="40% - akcent 5 3 2 2 2 3 4 2 3 2" xfId="28694"/>
    <cellStyle name="40% - akcent 5 3 2 2 2 3 4 2 4" xfId="28692"/>
    <cellStyle name="40% - akcent 5 3 2 2 2 3 4 3" xfId="13784"/>
    <cellStyle name="40% - akcent 5 3 2 2 2 3 4 3 2" xfId="28695"/>
    <cellStyle name="40% - akcent 5 3 2 2 2 3 4 4" xfId="13785"/>
    <cellStyle name="40% - akcent 5 3 2 2 2 3 4 4 2" xfId="28696"/>
    <cellStyle name="40% - akcent 5 3 2 2 2 3 4 5" xfId="28691"/>
    <cellStyle name="40% - akcent 5 3 2 2 2 3 5" xfId="13786"/>
    <cellStyle name="40% - akcent 5 3 2 2 2 3 5 2" xfId="13787"/>
    <cellStyle name="40% - akcent 5 3 2 2 2 3 5 2 2" xfId="28698"/>
    <cellStyle name="40% - akcent 5 3 2 2 2 3 5 3" xfId="13788"/>
    <cellStyle name="40% - akcent 5 3 2 2 2 3 5 3 2" xfId="28699"/>
    <cellStyle name="40% - akcent 5 3 2 2 2 3 5 4" xfId="28697"/>
    <cellStyle name="40% - akcent 5 3 2 2 2 3 6" xfId="13789"/>
    <cellStyle name="40% - akcent 5 3 2 2 2 3 6 2" xfId="28700"/>
    <cellStyle name="40% - akcent 5 3 2 2 2 3 7" xfId="13790"/>
    <cellStyle name="40% - akcent 5 3 2 2 2 3 7 2" xfId="28701"/>
    <cellStyle name="40% - akcent 5 3 2 2 2 3 8" xfId="28678"/>
    <cellStyle name="40% - akcent 5 3 2 2 2 4" xfId="13791"/>
    <cellStyle name="40% - akcent 5 3 2 2 2 4 2" xfId="13792"/>
    <cellStyle name="40% - akcent 5 3 2 2 2 4 2 2" xfId="13793"/>
    <cellStyle name="40% - akcent 5 3 2 2 2 4 2 2 2" xfId="28704"/>
    <cellStyle name="40% - akcent 5 3 2 2 2 4 2 3" xfId="13794"/>
    <cellStyle name="40% - akcent 5 3 2 2 2 4 2 3 2" xfId="28705"/>
    <cellStyle name="40% - akcent 5 3 2 2 2 4 2 4" xfId="28703"/>
    <cellStyle name="40% - akcent 5 3 2 2 2 4 3" xfId="13795"/>
    <cellStyle name="40% - akcent 5 3 2 2 2 4 3 2" xfId="28706"/>
    <cellStyle name="40% - akcent 5 3 2 2 2 4 4" xfId="13796"/>
    <cellStyle name="40% - akcent 5 3 2 2 2 4 4 2" xfId="28707"/>
    <cellStyle name="40% - akcent 5 3 2 2 2 4 5" xfId="28702"/>
    <cellStyle name="40% - akcent 5 3 2 2 2 5" xfId="13797"/>
    <cellStyle name="40% - akcent 5 3 2 2 2 5 2" xfId="13798"/>
    <cellStyle name="40% - akcent 5 3 2 2 2 5 2 2" xfId="13799"/>
    <cellStyle name="40% - akcent 5 3 2 2 2 5 2 2 2" xfId="28710"/>
    <cellStyle name="40% - akcent 5 3 2 2 2 5 2 3" xfId="13800"/>
    <cellStyle name="40% - akcent 5 3 2 2 2 5 2 3 2" xfId="28711"/>
    <cellStyle name="40% - akcent 5 3 2 2 2 5 2 4" xfId="28709"/>
    <cellStyle name="40% - akcent 5 3 2 2 2 5 3" xfId="13801"/>
    <cellStyle name="40% - akcent 5 3 2 2 2 5 3 2" xfId="28712"/>
    <cellStyle name="40% - akcent 5 3 2 2 2 5 4" xfId="13802"/>
    <cellStyle name="40% - akcent 5 3 2 2 2 5 4 2" xfId="28713"/>
    <cellStyle name="40% - akcent 5 3 2 2 2 5 5" xfId="28708"/>
    <cellStyle name="40% - akcent 5 3 2 2 2 6" xfId="13803"/>
    <cellStyle name="40% - akcent 5 3 2 2 2 6 2" xfId="13804"/>
    <cellStyle name="40% - akcent 5 3 2 2 2 6 2 2" xfId="13805"/>
    <cellStyle name="40% - akcent 5 3 2 2 2 6 2 2 2" xfId="28716"/>
    <cellStyle name="40% - akcent 5 3 2 2 2 6 2 3" xfId="13806"/>
    <cellStyle name="40% - akcent 5 3 2 2 2 6 2 3 2" xfId="28717"/>
    <cellStyle name="40% - akcent 5 3 2 2 2 6 2 4" xfId="28715"/>
    <cellStyle name="40% - akcent 5 3 2 2 2 6 3" xfId="13807"/>
    <cellStyle name="40% - akcent 5 3 2 2 2 6 3 2" xfId="28718"/>
    <cellStyle name="40% - akcent 5 3 2 2 2 6 4" xfId="13808"/>
    <cellStyle name="40% - akcent 5 3 2 2 2 6 4 2" xfId="28719"/>
    <cellStyle name="40% - akcent 5 3 2 2 2 6 5" xfId="28714"/>
    <cellStyle name="40% - akcent 5 3 2 2 2 7" xfId="13809"/>
    <cellStyle name="40% - akcent 5 3 2 2 2 7 2" xfId="13810"/>
    <cellStyle name="40% - akcent 5 3 2 2 2 7 2 2" xfId="28721"/>
    <cellStyle name="40% - akcent 5 3 2 2 2 7 3" xfId="13811"/>
    <cellStyle name="40% - akcent 5 3 2 2 2 7 3 2" xfId="28722"/>
    <cellStyle name="40% - akcent 5 3 2 2 2 7 4" xfId="28720"/>
    <cellStyle name="40% - akcent 5 3 2 2 2 8" xfId="13812"/>
    <cellStyle name="40% - akcent 5 3 2 2 2 8 2" xfId="28723"/>
    <cellStyle name="40% - akcent 5 3 2 2 2 9" xfId="13813"/>
    <cellStyle name="40% - akcent 5 3 2 2 2 9 2" xfId="28724"/>
    <cellStyle name="40% - akcent 5 3 2 2 3" xfId="13814"/>
    <cellStyle name="40% - akcent 5 3 2 2 3 2" xfId="13815"/>
    <cellStyle name="40% - akcent 5 3 2 2 3 2 2" xfId="13816"/>
    <cellStyle name="40% - akcent 5 3 2 2 3 2 2 2" xfId="13817"/>
    <cellStyle name="40% - akcent 5 3 2 2 3 2 2 2 2" xfId="28728"/>
    <cellStyle name="40% - akcent 5 3 2 2 3 2 2 3" xfId="13818"/>
    <cellStyle name="40% - akcent 5 3 2 2 3 2 2 3 2" xfId="28729"/>
    <cellStyle name="40% - akcent 5 3 2 2 3 2 2 4" xfId="28727"/>
    <cellStyle name="40% - akcent 5 3 2 2 3 2 3" xfId="13819"/>
    <cellStyle name="40% - akcent 5 3 2 2 3 2 3 2" xfId="28730"/>
    <cellStyle name="40% - akcent 5 3 2 2 3 2 4" xfId="13820"/>
    <cellStyle name="40% - akcent 5 3 2 2 3 2 4 2" xfId="28731"/>
    <cellStyle name="40% - akcent 5 3 2 2 3 2 5" xfId="28726"/>
    <cellStyle name="40% - akcent 5 3 2 2 3 3" xfId="13821"/>
    <cellStyle name="40% - akcent 5 3 2 2 3 3 2" xfId="13822"/>
    <cellStyle name="40% - akcent 5 3 2 2 3 3 2 2" xfId="13823"/>
    <cellStyle name="40% - akcent 5 3 2 2 3 3 2 2 2" xfId="28734"/>
    <cellStyle name="40% - akcent 5 3 2 2 3 3 2 3" xfId="13824"/>
    <cellStyle name="40% - akcent 5 3 2 2 3 3 2 3 2" xfId="28735"/>
    <cellStyle name="40% - akcent 5 3 2 2 3 3 2 4" xfId="28733"/>
    <cellStyle name="40% - akcent 5 3 2 2 3 3 3" xfId="13825"/>
    <cellStyle name="40% - akcent 5 3 2 2 3 3 3 2" xfId="28736"/>
    <cellStyle name="40% - akcent 5 3 2 2 3 3 4" xfId="13826"/>
    <cellStyle name="40% - akcent 5 3 2 2 3 3 4 2" xfId="28737"/>
    <cellStyle name="40% - akcent 5 3 2 2 3 3 5" xfId="28732"/>
    <cellStyle name="40% - akcent 5 3 2 2 3 4" xfId="13827"/>
    <cellStyle name="40% - akcent 5 3 2 2 3 4 2" xfId="13828"/>
    <cellStyle name="40% - akcent 5 3 2 2 3 4 2 2" xfId="13829"/>
    <cellStyle name="40% - akcent 5 3 2 2 3 4 2 2 2" xfId="28740"/>
    <cellStyle name="40% - akcent 5 3 2 2 3 4 2 3" xfId="13830"/>
    <cellStyle name="40% - akcent 5 3 2 2 3 4 2 3 2" xfId="28741"/>
    <cellStyle name="40% - akcent 5 3 2 2 3 4 2 4" xfId="28739"/>
    <cellStyle name="40% - akcent 5 3 2 2 3 4 3" xfId="13831"/>
    <cellStyle name="40% - akcent 5 3 2 2 3 4 3 2" xfId="28742"/>
    <cellStyle name="40% - akcent 5 3 2 2 3 4 4" xfId="13832"/>
    <cellStyle name="40% - akcent 5 3 2 2 3 4 4 2" xfId="28743"/>
    <cellStyle name="40% - akcent 5 3 2 2 3 4 5" xfId="28738"/>
    <cellStyle name="40% - akcent 5 3 2 2 3 5" xfId="13833"/>
    <cellStyle name="40% - akcent 5 3 2 2 3 5 2" xfId="13834"/>
    <cellStyle name="40% - akcent 5 3 2 2 3 5 2 2" xfId="28745"/>
    <cellStyle name="40% - akcent 5 3 2 2 3 5 3" xfId="13835"/>
    <cellStyle name="40% - akcent 5 3 2 2 3 5 3 2" xfId="28746"/>
    <cellStyle name="40% - akcent 5 3 2 2 3 5 4" xfId="28744"/>
    <cellStyle name="40% - akcent 5 3 2 2 3 6" xfId="13836"/>
    <cellStyle name="40% - akcent 5 3 2 2 3 6 2" xfId="28747"/>
    <cellStyle name="40% - akcent 5 3 2 2 3 7" xfId="13837"/>
    <cellStyle name="40% - akcent 5 3 2 2 3 7 2" xfId="28748"/>
    <cellStyle name="40% - akcent 5 3 2 2 3 8" xfId="28725"/>
    <cellStyle name="40% - akcent 5 3 2 2 4" xfId="13838"/>
    <cellStyle name="40% - akcent 5 3 2 2 4 2" xfId="13839"/>
    <cellStyle name="40% - akcent 5 3 2 2 4 2 2" xfId="13840"/>
    <cellStyle name="40% - akcent 5 3 2 2 4 2 2 2" xfId="13841"/>
    <cellStyle name="40% - akcent 5 3 2 2 4 2 2 2 2" xfId="28752"/>
    <cellStyle name="40% - akcent 5 3 2 2 4 2 2 3" xfId="13842"/>
    <cellStyle name="40% - akcent 5 3 2 2 4 2 2 3 2" xfId="28753"/>
    <cellStyle name="40% - akcent 5 3 2 2 4 2 2 4" xfId="28751"/>
    <cellStyle name="40% - akcent 5 3 2 2 4 2 3" xfId="13843"/>
    <cellStyle name="40% - akcent 5 3 2 2 4 2 3 2" xfId="28754"/>
    <cellStyle name="40% - akcent 5 3 2 2 4 2 4" xfId="13844"/>
    <cellStyle name="40% - akcent 5 3 2 2 4 2 4 2" xfId="28755"/>
    <cellStyle name="40% - akcent 5 3 2 2 4 2 5" xfId="28750"/>
    <cellStyle name="40% - akcent 5 3 2 2 4 3" xfId="13845"/>
    <cellStyle name="40% - akcent 5 3 2 2 4 3 2" xfId="13846"/>
    <cellStyle name="40% - akcent 5 3 2 2 4 3 2 2" xfId="13847"/>
    <cellStyle name="40% - akcent 5 3 2 2 4 3 2 2 2" xfId="28758"/>
    <cellStyle name="40% - akcent 5 3 2 2 4 3 2 3" xfId="13848"/>
    <cellStyle name="40% - akcent 5 3 2 2 4 3 2 3 2" xfId="28759"/>
    <cellStyle name="40% - akcent 5 3 2 2 4 3 2 4" xfId="28757"/>
    <cellStyle name="40% - akcent 5 3 2 2 4 3 3" xfId="13849"/>
    <cellStyle name="40% - akcent 5 3 2 2 4 3 3 2" xfId="28760"/>
    <cellStyle name="40% - akcent 5 3 2 2 4 3 4" xfId="13850"/>
    <cellStyle name="40% - akcent 5 3 2 2 4 3 4 2" xfId="28761"/>
    <cellStyle name="40% - akcent 5 3 2 2 4 3 5" xfId="28756"/>
    <cellStyle name="40% - akcent 5 3 2 2 4 4" xfId="13851"/>
    <cellStyle name="40% - akcent 5 3 2 2 4 4 2" xfId="13852"/>
    <cellStyle name="40% - akcent 5 3 2 2 4 4 2 2" xfId="13853"/>
    <cellStyle name="40% - akcent 5 3 2 2 4 4 2 2 2" xfId="28764"/>
    <cellStyle name="40% - akcent 5 3 2 2 4 4 2 3" xfId="13854"/>
    <cellStyle name="40% - akcent 5 3 2 2 4 4 2 3 2" xfId="28765"/>
    <cellStyle name="40% - akcent 5 3 2 2 4 4 2 4" xfId="28763"/>
    <cellStyle name="40% - akcent 5 3 2 2 4 4 3" xfId="13855"/>
    <cellStyle name="40% - akcent 5 3 2 2 4 4 3 2" xfId="28766"/>
    <cellStyle name="40% - akcent 5 3 2 2 4 4 4" xfId="13856"/>
    <cellStyle name="40% - akcent 5 3 2 2 4 4 4 2" xfId="28767"/>
    <cellStyle name="40% - akcent 5 3 2 2 4 4 5" xfId="28762"/>
    <cellStyle name="40% - akcent 5 3 2 2 4 5" xfId="13857"/>
    <cellStyle name="40% - akcent 5 3 2 2 4 5 2" xfId="13858"/>
    <cellStyle name="40% - akcent 5 3 2 2 4 5 2 2" xfId="28769"/>
    <cellStyle name="40% - akcent 5 3 2 2 4 5 3" xfId="13859"/>
    <cellStyle name="40% - akcent 5 3 2 2 4 5 3 2" xfId="28770"/>
    <cellStyle name="40% - akcent 5 3 2 2 4 5 4" xfId="28768"/>
    <cellStyle name="40% - akcent 5 3 2 2 4 6" xfId="13860"/>
    <cellStyle name="40% - akcent 5 3 2 2 4 6 2" xfId="28771"/>
    <cellStyle name="40% - akcent 5 3 2 2 4 7" xfId="13861"/>
    <cellStyle name="40% - akcent 5 3 2 2 4 7 2" xfId="28772"/>
    <cellStyle name="40% - akcent 5 3 2 2 4 8" xfId="28749"/>
    <cellStyle name="40% - akcent 5 3 2 2 5" xfId="13862"/>
    <cellStyle name="40% - akcent 5 3 2 2 5 2" xfId="13863"/>
    <cellStyle name="40% - akcent 5 3 2 2 5 2 2" xfId="13864"/>
    <cellStyle name="40% - akcent 5 3 2 2 5 2 2 2" xfId="13865"/>
    <cellStyle name="40% - akcent 5 3 2 2 5 2 2 2 2" xfId="28776"/>
    <cellStyle name="40% - akcent 5 3 2 2 5 2 2 3" xfId="13866"/>
    <cellStyle name="40% - akcent 5 3 2 2 5 2 2 3 2" xfId="28777"/>
    <cellStyle name="40% - akcent 5 3 2 2 5 2 2 4" xfId="28775"/>
    <cellStyle name="40% - akcent 5 3 2 2 5 2 3" xfId="13867"/>
    <cellStyle name="40% - akcent 5 3 2 2 5 2 3 2" xfId="28778"/>
    <cellStyle name="40% - akcent 5 3 2 2 5 2 4" xfId="13868"/>
    <cellStyle name="40% - akcent 5 3 2 2 5 2 4 2" xfId="28779"/>
    <cellStyle name="40% - akcent 5 3 2 2 5 2 5" xfId="28774"/>
    <cellStyle name="40% - akcent 5 3 2 2 5 3" xfId="13869"/>
    <cellStyle name="40% - akcent 5 3 2 2 5 3 2" xfId="13870"/>
    <cellStyle name="40% - akcent 5 3 2 2 5 3 2 2" xfId="28781"/>
    <cellStyle name="40% - akcent 5 3 2 2 5 3 3" xfId="13871"/>
    <cellStyle name="40% - akcent 5 3 2 2 5 3 3 2" xfId="28782"/>
    <cellStyle name="40% - akcent 5 3 2 2 5 3 4" xfId="28780"/>
    <cellStyle name="40% - akcent 5 3 2 2 5 4" xfId="13872"/>
    <cellStyle name="40% - akcent 5 3 2 2 5 4 2" xfId="28783"/>
    <cellStyle name="40% - akcent 5 3 2 2 5 5" xfId="13873"/>
    <cellStyle name="40% - akcent 5 3 2 2 5 5 2" xfId="28784"/>
    <cellStyle name="40% - akcent 5 3 2 2 5 6" xfId="28773"/>
    <cellStyle name="40% - akcent 5 3 2 2 6" xfId="13874"/>
    <cellStyle name="40% - akcent 5 3 2 2 6 2" xfId="13875"/>
    <cellStyle name="40% - akcent 5 3 2 2 6 2 2" xfId="13876"/>
    <cellStyle name="40% - akcent 5 3 2 2 6 2 2 2" xfId="28787"/>
    <cellStyle name="40% - akcent 5 3 2 2 6 2 3" xfId="13877"/>
    <cellStyle name="40% - akcent 5 3 2 2 6 2 3 2" xfId="28788"/>
    <cellStyle name="40% - akcent 5 3 2 2 6 2 4" xfId="28786"/>
    <cellStyle name="40% - akcent 5 3 2 2 6 3" xfId="13878"/>
    <cellStyle name="40% - akcent 5 3 2 2 6 3 2" xfId="28789"/>
    <cellStyle name="40% - akcent 5 3 2 2 6 4" xfId="13879"/>
    <cellStyle name="40% - akcent 5 3 2 2 6 4 2" xfId="28790"/>
    <cellStyle name="40% - akcent 5 3 2 2 6 5" xfId="28785"/>
    <cellStyle name="40% - akcent 5 3 2 2 7" xfId="13880"/>
    <cellStyle name="40% - akcent 5 3 2 2 7 2" xfId="13881"/>
    <cellStyle name="40% - akcent 5 3 2 2 7 2 2" xfId="13882"/>
    <cellStyle name="40% - akcent 5 3 2 2 7 2 2 2" xfId="28793"/>
    <cellStyle name="40% - akcent 5 3 2 2 7 2 3" xfId="13883"/>
    <cellStyle name="40% - akcent 5 3 2 2 7 2 3 2" xfId="28794"/>
    <cellStyle name="40% - akcent 5 3 2 2 7 2 4" xfId="28792"/>
    <cellStyle name="40% - akcent 5 3 2 2 7 3" xfId="13884"/>
    <cellStyle name="40% - akcent 5 3 2 2 7 3 2" xfId="28795"/>
    <cellStyle name="40% - akcent 5 3 2 2 7 4" xfId="13885"/>
    <cellStyle name="40% - akcent 5 3 2 2 7 4 2" xfId="28796"/>
    <cellStyle name="40% - akcent 5 3 2 2 7 5" xfId="28791"/>
    <cellStyle name="40% - akcent 5 3 2 2 8" xfId="13886"/>
    <cellStyle name="40% - akcent 5 3 2 2 8 2" xfId="13887"/>
    <cellStyle name="40% - akcent 5 3 2 2 8 2 2" xfId="13888"/>
    <cellStyle name="40% - akcent 5 3 2 2 8 2 2 2" xfId="28799"/>
    <cellStyle name="40% - akcent 5 3 2 2 8 2 3" xfId="13889"/>
    <cellStyle name="40% - akcent 5 3 2 2 8 2 3 2" xfId="28800"/>
    <cellStyle name="40% - akcent 5 3 2 2 8 2 4" xfId="28798"/>
    <cellStyle name="40% - akcent 5 3 2 2 8 3" xfId="13890"/>
    <cellStyle name="40% - akcent 5 3 2 2 8 3 2" xfId="28801"/>
    <cellStyle name="40% - akcent 5 3 2 2 8 4" xfId="13891"/>
    <cellStyle name="40% - akcent 5 3 2 2 8 4 2" xfId="28802"/>
    <cellStyle name="40% - akcent 5 3 2 2 8 5" xfId="28797"/>
    <cellStyle name="40% - akcent 5 3 2 2 9" xfId="13892"/>
    <cellStyle name="40% - akcent 5 3 2 2 9 2" xfId="13893"/>
    <cellStyle name="40% - akcent 5 3 2 2 9 2 2" xfId="28804"/>
    <cellStyle name="40% - akcent 5 3 2 2 9 3" xfId="13894"/>
    <cellStyle name="40% - akcent 5 3 2 2 9 3 2" xfId="28805"/>
    <cellStyle name="40% - akcent 5 3 2 2 9 4" xfId="28803"/>
    <cellStyle name="40% - akcent 5 3 2 3" xfId="13895"/>
    <cellStyle name="40% - akcent 5 3 2 3 10" xfId="13896"/>
    <cellStyle name="40% - akcent 5 3 2 3 10 2" xfId="28807"/>
    <cellStyle name="40% - akcent 5 3 2 3 11" xfId="28806"/>
    <cellStyle name="40% - akcent 5 3 2 3 2" xfId="13897"/>
    <cellStyle name="40% - akcent 5 3 2 3 2 2" xfId="13898"/>
    <cellStyle name="40% - akcent 5 3 2 3 2 2 2" xfId="13899"/>
    <cellStyle name="40% - akcent 5 3 2 3 2 2 2 2" xfId="13900"/>
    <cellStyle name="40% - akcent 5 3 2 3 2 2 2 2 2" xfId="28811"/>
    <cellStyle name="40% - akcent 5 3 2 3 2 2 2 3" xfId="13901"/>
    <cellStyle name="40% - akcent 5 3 2 3 2 2 2 3 2" xfId="28812"/>
    <cellStyle name="40% - akcent 5 3 2 3 2 2 2 4" xfId="28810"/>
    <cellStyle name="40% - akcent 5 3 2 3 2 2 3" xfId="13902"/>
    <cellStyle name="40% - akcent 5 3 2 3 2 2 3 2" xfId="28813"/>
    <cellStyle name="40% - akcent 5 3 2 3 2 2 4" xfId="13903"/>
    <cellStyle name="40% - akcent 5 3 2 3 2 2 4 2" xfId="28814"/>
    <cellStyle name="40% - akcent 5 3 2 3 2 2 5" xfId="28809"/>
    <cellStyle name="40% - akcent 5 3 2 3 2 3" xfId="13904"/>
    <cellStyle name="40% - akcent 5 3 2 3 2 3 2" xfId="13905"/>
    <cellStyle name="40% - akcent 5 3 2 3 2 3 2 2" xfId="13906"/>
    <cellStyle name="40% - akcent 5 3 2 3 2 3 2 2 2" xfId="28817"/>
    <cellStyle name="40% - akcent 5 3 2 3 2 3 2 3" xfId="13907"/>
    <cellStyle name="40% - akcent 5 3 2 3 2 3 2 3 2" xfId="28818"/>
    <cellStyle name="40% - akcent 5 3 2 3 2 3 2 4" xfId="28816"/>
    <cellStyle name="40% - akcent 5 3 2 3 2 3 3" xfId="13908"/>
    <cellStyle name="40% - akcent 5 3 2 3 2 3 3 2" xfId="28819"/>
    <cellStyle name="40% - akcent 5 3 2 3 2 3 4" xfId="13909"/>
    <cellStyle name="40% - akcent 5 3 2 3 2 3 4 2" xfId="28820"/>
    <cellStyle name="40% - akcent 5 3 2 3 2 3 5" xfId="28815"/>
    <cellStyle name="40% - akcent 5 3 2 3 2 4" xfId="13910"/>
    <cellStyle name="40% - akcent 5 3 2 3 2 4 2" xfId="13911"/>
    <cellStyle name="40% - akcent 5 3 2 3 2 4 2 2" xfId="13912"/>
    <cellStyle name="40% - akcent 5 3 2 3 2 4 2 2 2" xfId="28823"/>
    <cellStyle name="40% - akcent 5 3 2 3 2 4 2 3" xfId="13913"/>
    <cellStyle name="40% - akcent 5 3 2 3 2 4 2 3 2" xfId="28824"/>
    <cellStyle name="40% - akcent 5 3 2 3 2 4 2 4" xfId="28822"/>
    <cellStyle name="40% - akcent 5 3 2 3 2 4 3" xfId="13914"/>
    <cellStyle name="40% - akcent 5 3 2 3 2 4 3 2" xfId="28825"/>
    <cellStyle name="40% - akcent 5 3 2 3 2 4 4" xfId="13915"/>
    <cellStyle name="40% - akcent 5 3 2 3 2 4 4 2" xfId="28826"/>
    <cellStyle name="40% - akcent 5 3 2 3 2 4 5" xfId="28821"/>
    <cellStyle name="40% - akcent 5 3 2 3 2 5" xfId="13916"/>
    <cellStyle name="40% - akcent 5 3 2 3 2 5 2" xfId="13917"/>
    <cellStyle name="40% - akcent 5 3 2 3 2 5 2 2" xfId="28828"/>
    <cellStyle name="40% - akcent 5 3 2 3 2 5 3" xfId="13918"/>
    <cellStyle name="40% - akcent 5 3 2 3 2 5 3 2" xfId="28829"/>
    <cellStyle name="40% - akcent 5 3 2 3 2 5 4" xfId="28827"/>
    <cellStyle name="40% - akcent 5 3 2 3 2 6" xfId="13919"/>
    <cellStyle name="40% - akcent 5 3 2 3 2 6 2" xfId="28830"/>
    <cellStyle name="40% - akcent 5 3 2 3 2 7" xfId="13920"/>
    <cellStyle name="40% - akcent 5 3 2 3 2 7 2" xfId="28831"/>
    <cellStyle name="40% - akcent 5 3 2 3 2 8" xfId="28808"/>
    <cellStyle name="40% - akcent 5 3 2 3 3" xfId="13921"/>
    <cellStyle name="40% - akcent 5 3 2 3 3 2" xfId="13922"/>
    <cellStyle name="40% - akcent 5 3 2 3 3 2 2" xfId="13923"/>
    <cellStyle name="40% - akcent 5 3 2 3 3 2 2 2" xfId="13924"/>
    <cellStyle name="40% - akcent 5 3 2 3 3 2 2 2 2" xfId="28835"/>
    <cellStyle name="40% - akcent 5 3 2 3 3 2 2 3" xfId="13925"/>
    <cellStyle name="40% - akcent 5 3 2 3 3 2 2 3 2" xfId="28836"/>
    <cellStyle name="40% - akcent 5 3 2 3 3 2 2 4" xfId="28834"/>
    <cellStyle name="40% - akcent 5 3 2 3 3 2 3" xfId="13926"/>
    <cellStyle name="40% - akcent 5 3 2 3 3 2 3 2" xfId="28837"/>
    <cellStyle name="40% - akcent 5 3 2 3 3 2 4" xfId="13927"/>
    <cellStyle name="40% - akcent 5 3 2 3 3 2 4 2" xfId="28838"/>
    <cellStyle name="40% - akcent 5 3 2 3 3 2 5" xfId="28833"/>
    <cellStyle name="40% - akcent 5 3 2 3 3 3" xfId="13928"/>
    <cellStyle name="40% - akcent 5 3 2 3 3 3 2" xfId="13929"/>
    <cellStyle name="40% - akcent 5 3 2 3 3 3 2 2" xfId="13930"/>
    <cellStyle name="40% - akcent 5 3 2 3 3 3 2 2 2" xfId="28841"/>
    <cellStyle name="40% - akcent 5 3 2 3 3 3 2 3" xfId="13931"/>
    <cellStyle name="40% - akcent 5 3 2 3 3 3 2 3 2" xfId="28842"/>
    <cellStyle name="40% - akcent 5 3 2 3 3 3 2 4" xfId="28840"/>
    <cellStyle name="40% - akcent 5 3 2 3 3 3 3" xfId="13932"/>
    <cellStyle name="40% - akcent 5 3 2 3 3 3 3 2" xfId="28843"/>
    <cellStyle name="40% - akcent 5 3 2 3 3 3 4" xfId="13933"/>
    <cellStyle name="40% - akcent 5 3 2 3 3 3 4 2" xfId="28844"/>
    <cellStyle name="40% - akcent 5 3 2 3 3 3 5" xfId="28839"/>
    <cellStyle name="40% - akcent 5 3 2 3 3 4" xfId="13934"/>
    <cellStyle name="40% - akcent 5 3 2 3 3 4 2" xfId="13935"/>
    <cellStyle name="40% - akcent 5 3 2 3 3 4 2 2" xfId="13936"/>
    <cellStyle name="40% - akcent 5 3 2 3 3 4 2 2 2" xfId="28847"/>
    <cellStyle name="40% - akcent 5 3 2 3 3 4 2 3" xfId="13937"/>
    <cellStyle name="40% - akcent 5 3 2 3 3 4 2 3 2" xfId="28848"/>
    <cellStyle name="40% - akcent 5 3 2 3 3 4 2 4" xfId="28846"/>
    <cellStyle name="40% - akcent 5 3 2 3 3 4 3" xfId="13938"/>
    <cellStyle name="40% - akcent 5 3 2 3 3 4 3 2" xfId="28849"/>
    <cellStyle name="40% - akcent 5 3 2 3 3 4 4" xfId="13939"/>
    <cellStyle name="40% - akcent 5 3 2 3 3 4 4 2" xfId="28850"/>
    <cellStyle name="40% - akcent 5 3 2 3 3 4 5" xfId="28845"/>
    <cellStyle name="40% - akcent 5 3 2 3 3 5" xfId="13940"/>
    <cellStyle name="40% - akcent 5 3 2 3 3 5 2" xfId="13941"/>
    <cellStyle name="40% - akcent 5 3 2 3 3 5 2 2" xfId="28852"/>
    <cellStyle name="40% - akcent 5 3 2 3 3 5 3" xfId="13942"/>
    <cellStyle name="40% - akcent 5 3 2 3 3 5 3 2" xfId="28853"/>
    <cellStyle name="40% - akcent 5 3 2 3 3 5 4" xfId="28851"/>
    <cellStyle name="40% - akcent 5 3 2 3 3 6" xfId="13943"/>
    <cellStyle name="40% - akcent 5 3 2 3 3 6 2" xfId="28854"/>
    <cellStyle name="40% - akcent 5 3 2 3 3 7" xfId="13944"/>
    <cellStyle name="40% - akcent 5 3 2 3 3 7 2" xfId="28855"/>
    <cellStyle name="40% - akcent 5 3 2 3 3 8" xfId="28832"/>
    <cellStyle name="40% - akcent 5 3 2 3 4" xfId="13945"/>
    <cellStyle name="40% - akcent 5 3 2 3 4 2" xfId="13946"/>
    <cellStyle name="40% - akcent 5 3 2 3 4 2 2" xfId="13947"/>
    <cellStyle name="40% - akcent 5 3 2 3 4 2 2 2" xfId="13948"/>
    <cellStyle name="40% - akcent 5 3 2 3 4 2 2 2 2" xfId="28859"/>
    <cellStyle name="40% - akcent 5 3 2 3 4 2 2 3" xfId="13949"/>
    <cellStyle name="40% - akcent 5 3 2 3 4 2 2 3 2" xfId="28860"/>
    <cellStyle name="40% - akcent 5 3 2 3 4 2 2 4" xfId="28858"/>
    <cellStyle name="40% - akcent 5 3 2 3 4 2 3" xfId="13950"/>
    <cellStyle name="40% - akcent 5 3 2 3 4 2 3 2" xfId="28861"/>
    <cellStyle name="40% - akcent 5 3 2 3 4 2 4" xfId="13951"/>
    <cellStyle name="40% - akcent 5 3 2 3 4 2 4 2" xfId="28862"/>
    <cellStyle name="40% - akcent 5 3 2 3 4 2 5" xfId="28857"/>
    <cellStyle name="40% - akcent 5 3 2 3 4 3" xfId="13952"/>
    <cellStyle name="40% - akcent 5 3 2 3 4 3 2" xfId="13953"/>
    <cellStyle name="40% - akcent 5 3 2 3 4 3 2 2" xfId="28864"/>
    <cellStyle name="40% - akcent 5 3 2 3 4 3 3" xfId="13954"/>
    <cellStyle name="40% - akcent 5 3 2 3 4 3 3 2" xfId="28865"/>
    <cellStyle name="40% - akcent 5 3 2 3 4 3 4" xfId="28863"/>
    <cellStyle name="40% - akcent 5 3 2 3 4 4" xfId="13955"/>
    <cellStyle name="40% - akcent 5 3 2 3 4 4 2" xfId="28866"/>
    <cellStyle name="40% - akcent 5 3 2 3 4 5" xfId="13956"/>
    <cellStyle name="40% - akcent 5 3 2 3 4 5 2" xfId="28867"/>
    <cellStyle name="40% - akcent 5 3 2 3 4 6" xfId="28856"/>
    <cellStyle name="40% - akcent 5 3 2 3 5" xfId="13957"/>
    <cellStyle name="40% - akcent 5 3 2 3 5 2" xfId="13958"/>
    <cellStyle name="40% - akcent 5 3 2 3 5 2 2" xfId="13959"/>
    <cellStyle name="40% - akcent 5 3 2 3 5 2 2 2" xfId="28870"/>
    <cellStyle name="40% - akcent 5 3 2 3 5 2 3" xfId="13960"/>
    <cellStyle name="40% - akcent 5 3 2 3 5 2 3 2" xfId="28871"/>
    <cellStyle name="40% - akcent 5 3 2 3 5 2 4" xfId="28869"/>
    <cellStyle name="40% - akcent 5 3 2 3 5 3" xfId="13961"/>
    <cellStyle name="40% - akcent 5 3 2 3 5 3 2" xfId="28872"/>
    <cellStyle name="40% - akcent 5 3 2 3 5 4" xfId="13962"/>
    <cellStyle name="40% - akcent 5 3 2 3 5 4 2" xfId="28873"/>
    <cellStyle name="40% - akcent 5 3 2 3 5 5" xfId="28868"/>
    <cellStyle name="40% - akcent 5 3 2 3 6" xfId="13963"/>
    <cellStyle name="40% - akcent 5 3 2 3 6 2" xfId="13964"/>
    <cellStyle name="40% - akcent 5 3 2 3 6 2 2" xfId="13965"/>
    <cellStyle name="40% - akcent 5 3 2 3 6 2 2 2" xfId="28876"/>
    <cellStyle name="40% - akcent 5 3 2 3 6 2 3" xfId="13966"/>
    <cellStyle name="40% - akcent 5 3 2 3 6 2 3 2" xfId="28877"/>
    <cellStyle name="40% - akcent 5 3 2 3 6 2 4" xfId="28875"/>
    <cellStyle name="40% - akcent 5 3 2 3 6 3" xfId="13967"/>
    <cellStyle name="40% - akcent 5 3 2 3 6 3 2" xfId="28878"/>
    <cellStyle name="40% - akcent 5 3 2 3 6 4" xfId="13968"/>
    <cellStyle name="40% - akcent 5 3 2 3 6 4 2" xfId="28879"/>
    <cellStyle name="40% - akcent 5 3 2 3 6 5" xfId="28874"/>
    <cellStyle name="40% - akcent 5 3 2 3 7" xfId="13969"/>
    <cellStyle name="40% - akcent 5 3 2 3 7 2" xfId="13970"/>
    <cellStyle name="40% - akcent 5 3 2 3 7 2 2" xfId="13971"/>
    <cellStyle name="40% - akcent 5 3 2 3 7 2 2 2" xfId="28882"/>
    <cellStyle name="40% - akcent 5 3 2 3 7 2 3" xfId="13972"/>
    <cellStyle name="40% - akcent 5 3 2 3 7 2 3 2" xfId="28883"/>
    <cellStyle name="40% - akcent 5 3 2 3 7 2 4" xfId="28881"/>
    <cellStyle name="40% - akcent 5 3 2 3 7 3" xfId="13973"/>
    <cellStyle name="40% - akcent 5 3 2 3 7 3 2" xfId="28884"/>
    <cellStyle name="40% - akcent 5 3 2 3 7 4" xfId="13974"/>
    <cellStyle name="40% - akcent 5 3 2 3 7 4 2" xfId="28885"/>
    <cellStyle name="40% - akcent 5 3 2 3 7 5" xfId="28880"/>
    <cellStyle name="40% - akcent 5 3 2 3 8" xfId="13975"/>
    <cellStyle name="40% - akcent 5 3 2 3 8 2" xfId="13976"/>
    <cellStyle name="40% - akcent 5 3 2 3 8 2 2" xfId="28887"/>
    <cellStyle name="40% - akcent 5 3 2 3 8 3" xfId="13977"/>
    <cellStyle name="40% - akcent 5 3 2 3 8 3 2" xfId="28888"/>
    <cellStyle name="40% - akcent 5 3 2 3 8 4" xfId="28886"/>
    <cellStyle name="40% - akcent 5 3 2 3 9" xfId="13978"/>
    <cellStyle name="40% - akcent 5 3 2 3 9 2" xfId="28889"/>
    <cellStyle name="40% - akcent 5 3 2 4" xfId="13979"/>
    <cellStyle name="40% - akcent 5 3 2 4 10" xfId="28890"/>
    <cellStyle name="40% - akcent 5 3 2 4 2" xfId="13980"/>
    <cellStyle name="40% - akcent 5 3 2 4 2 2" xfId="13981"/>
    <cellStyle name="40% - akcent 5 3 2 4 2 2 2" xfId="13982"/>
    <cellStyle name="40% - akcent 5 3 2 4 2 2 2 2" xfId="13983"/>
    <cellStyle name="40% - akcent 5 3 2 4 2 2 2 2 2" xfId="28894"/>
    <cellStyle name="40% - akcent 5 3 2 4 2 2 2 3" xfId="13984"/>
    <cellStyle name="40% - akcent 5 3 2 4 2 2 2 3 2" xfId="28895"/>
    <cellStyle name="40% - akcent 5 3 2 4 2 2 2 4" xfId="28893"/>
    <cellStyle name="40% - akcent 5 3 2 4 2 2 3" xfId="13985"/>
    <cellStyle name="40% - akcent 5 3 2 4 2 2 3 2" xfId="28896"/>
    <cellStyle name="40% - akcent 5 3 2 4 2 2 4" xfId="13986"/>
    <cellStyle name="40% - akcent 5 3 2 4 2 2 4 2" xfId="28897"/>
    <cellStyle name="40% - akcent 5 3 2 4 2 2 5" xfId="28892"/>
    <cellStyle name="40% - akcent 5 3 2 4 2 3" xfId="13987"/>
    <cellStyle name="40% - akcent 5 3 2 4 2 3 2" xfId="13988"/>
    <cellStyle name="40% - akcent 5 3 2 4 2 3 2 2" xfId="13989"/>
    <cellStyle name="40% - akcent 5 3 2 4 2 3 2 2 2" xfId="28900"/>
    <cellStyle name="40% - akcent 5 3 2 4 2 3 2 3" xfId="13990"/>
    <cellStyle name="40% - akcent 5 3 2 4 2 3 2 3 2" xfId="28901"/>
    <cellStyle name="40% - akcent 5 3 2 4 2 3 2 4" xfId="28899"/>
    <cellStyle name="40% - akcent 5 3 2 4 2 3 3" xfId="13991"/>
    <cellStyle name="40% - akcent 5 3 2 4 2 3 3 2" xfId="28902"/>
    <cellStyle name="40% - akcent 5 3 2 4 2 3 4" xfId="13992"/>
    <cellStyle name="40% - akcent 5 3 2 4 2 3 4 2" xfId="28903"/>
    <cellStyle name="40% - akcent 5 3 2 4 2 3 5" xfId="28898"/>
    <cellStyle name="40% - akcent 5 3 2 4 2 4" xfId="13993"/>
    <cellStyle name="40% - akcent 5 3 2 4 2 4 2" xfId="13994"/>
    <cellStyle name="40% - akcent 5 3 2 4 2 4 2 2" xfId="13995"/>
    <cellStyle name="40% - akcent 5 3 2 4 2 4 2 2 2" xfId="28906"/>
    <cellStyle name="40% - akcent 5 3 2 4 2 4 2 3" xfId="13996"/>
    <cellStyle name="40% - akcent 5 3 2 4 2 4 2 3 2" xfId="28907"/>
    <cellStyle name="40% - akcent 5 3 2 4 2 4 2 4" xfId="28905"/>
    <cellStyle name="40% - akcent 5 3 2 4 2 4 3" xfId="13997"/>
    <cellStyle name="40% - akcent 5 3 2 4 2 4 3 2" xfId="28908"/>
    <cellStyle name="40% - akcent 5 3 2 4 2 4 4" xfId="13998"/>
    <cellStyle name="40% - akcent 5 3 2 4 2 4 4 2" xfId="28909"/>
    <cellStyle name="40% - akcent 5 3 2 4 2 4 5" xfId="28904"/>
    <cellStyle name="40% - akcent 5 3 2 4 2 5" xfId="13999"/>
    <cellStyle name="40% - akcent 5 3 2 4 2 5 2" xfId="14000"/>
    <cellStyle name="40% - akcent 5 3 2 4 2 5 2 2" xfId="28911"/>
    <cellStyle name="40% - akcent 5 3 2 4 2 5 3" xfId="14001"/>
    <cellStyle name="40% - akcent 5 3 2 4 2 5 3 2" xfId="28912"/>
    <cellStyle name="40% - akcent 5 3 2 4 2 5 4" xfId="28910"/>
    <cellStyle name="40% - akcent 5 3 2 4 2 6" xfId="14002"/>
    <cellStyle name="40% - akcent 5 3 2 4 2 6 2" xfId="28913"/>
    <cellStyle name="40% - akcent 5 3 2 4 2 7" xfId="14003"/>
    <cellStyle name="40% - akcent 5 3 2 4 2 7 2" xfId="28914"/>
    <cellStyle name="40% - akcent 5 3 2 4 2 8" xfId="28891"/>
    <cellStyle name="40% - akcent 5 3 2 4 3" xfId="14004"/>
    <cellStyle name="40% - akcent 5 3 2 4 3 2" xfId="14005"/>
    <cellStyle name="40% - akcent 5 3 2 4 3 2 2" xfId="14006"/>
    <cellStyle name="40% - akcent 5 3 2 4 3 2 2 2" xfId="14007"/>
    <cellStyle name="40% - akcent 5 3 2 4 3 2 2 2 2" xfId="28918"/>
    <cellStyle name="40% - akcent 5 3 2 4 3 2 2 3" xfId="14008"/>
    <cellStyle name="40% - akcent 5 3 2 4 3 2 2 3 2" xfId="28919"/>
    <cellStyle name="40% - akcent 5 3 2 4 3 2 2 4" xfId="28917"/>
    <cellStyle name="40% - akcent 5 3 2 4 3 2 3" xfId="14009"/>
    <cellStyle name="40% - akcent 5 3 2 4 3 2 3 2" xfId="28920"/>
    <cellStyle name="40% - akcent 5 3 2 4 3 2 4" xfId="14010"/>
    <cellStyle name="40% - akcent 5 3 2 4 3 2 4 2" xfId="28921"/>
    <cellStyle name="40% - akcent 5 3 2 4 3 2 5" xfId="28916"/>
    <cellStyle name="40% - akcent 5 3 2 4 3 3" xfId="14011"/>
    <cellStyle name="40% - akcent 5 3 2 4 3 3 2" xfId="14012"/>
    <cellStyle name="40% - akcent 5 3 2 4 3 3 2 2" xfId="14013"/>
    <cellStyle name="40% - akcent 5 3 2 4 3 3 2 2 2" xfId="28924"/>
    <cellStyle name="40% - akcent 5 3 2 4 3 3 2 3" xfId="14014"/>
    <cellStyle name="40% - akcent 5 3 2 4 3 3 2 3 2" xfId="28925"/>
    <cellStyle name="40% - akcent 5 3 2 4 3 3 2 4" xfId="28923"/>
    <cellStyle name="40% - akcent 5 3 2 4 3 3 3" xfId="14015"/>
    <cellStyle name="40% - akcent 5 3 2 4 3 3 3 2" xfId="28926"/>
    <cellStyle name="40% - akcent 5 3 2 4 3 3 4" xfId="14016"/>
    <cellStyle name="40% - akcent 5 3 2 4 3 3 4 2" xfId="28927"/>
    <cellStyle name="40% - akcent 5 3 2 4 3 3 5" xfId="28922"/>
    <cellStyle name="40% - akcent 5 3 2 4 3 4" xfId="14017"/>
    <cellStyle name="40% - akcent 5 3 2 4 3 4 2" xfId="14018"/>
    <cellStyle name="40% - akcent 5 3 2 4 3 4 2 2" xfId="14019"/>
    <cellStyle name="40% - akcent 5 3 2 4 3 4 2 2 2" xfId="28930"/>
    <cellStyle name="40% - akcent 5 3 2 4 3 4 2 3" xfId="14020"/>
    <cellStyle name="40% - akcent 5 3 2 4 3 4 2 3 2" xfId="28931"/>
    <cellStyle name="40% - akcent 5 3 2 4 3 4 2 4" xfId="28929"/>
    <cellStyle name="40% - akcent 5 3 2 4 3 4 3" xfId="14021"/>
    <cellStyle name="40% - akcent 5 3 2 4 3 4 3 2" xfId="28932"/>
    <cellStyle name="40% - akcent 5 3 2 4 3 4 4" xfId="14022"/>
    <cellStyle name="40% - akcent 5 3 2 4 3 4 4 2" xfId="28933"/>
    <cellStyle name="40% - akcent 5 3 2 4 3 4 5" xfId="28928"/>
    <cellStyle name="40% - akcent 5 3 2 4 3 5" xfId="14023"/>
    <cellStyle name="40% - akcent 5 3 2 4 3 5 2" xfId="14024"/>
    <cellStyle name="40% - akcent 5 3 2 4 3 5 2 2" xfId="28935"/>
    <cellStyle name="40% - akcent 5 3 2 4 3 5 3" xfId="14025"/>
    <cellStyle name="40% - akcent 5 3 2 4 3 5 3 2" xfId="28936"/>
    <cellStyle name="40% - akcent 5 3 2 4 3 5 4" xfId="28934"/>
    <cellStyle name="40% - akcent 5 3 2 4 3 6" xfId="14026"/>
    <cellStyle name="40% - akcent 5 3 2 4 3 6 2" xfId="28937"/>
    <cellStyle name="40% - akcent 5 3 2 4 3 7" xfId="14027"/>
    <cellStyle name="40% - akcent 5 3 2 4 3 7 2" xfId="28938"/>
    <cellStyle name="40% - akcent 5 3 2 4 3 8" xfId="28915"/>
    <cellStyle name="40% - akcent 5 3 2 4 4" xfId="14028"/>
    <cellStyle name="40% - akcent 5 3 2 4 4 2" xfId="14029"/>
    <cellStyle name="40% - akcent 5 3 2 4 4 2 2" xfId="14030"/>
    <cellStyle name="40% - akcent 5 3 2 4 4 2 2 2" xfId="28941"/>
    <cellStyle name="40% - akcent 5 3 2 4 4 2 3" xfId="14031"/>
    <cellStyle name="40% - akcent 5 3 2 4 4 2 3 2" xfId="28942"/>
    <cellStyle name="40% - akcent 5 3 2 4 4 2 4" xfId="28940"/>
    <cellStyle name="40% - akcent 5 3 2 4 4 3" xfId="14032"/>
    <cellStyle name="40% - akcent 5 3 2 4 4 3 2" xfId="28943"/>
    <cellStyle name="40% - akcent 5 3 2 4 4 4" xfId="14033"/>
    <cellStyle name="40% - akcent 5 3 2 4 4 4 2" xfId="28944"/>
    <cellStyle name="40% - akcent 5 3 2 4 4 5" xfId="28939"/>
    <cellStyle name="40% - akcent 5 3 2 4 5" xfId="14034"/>
    <cellStyle name="40% - akcent 5 3 2 4 5 2" xfId="14035"/>
    <cellStyle name="40% - akcent 5 3 2 4 5 2 2" xfId="14036"/>
    <cellStyle name="40% - akcent 5 3 2 4 5 2 2 2" xfId="28947"/>
    <cellStyle name="40% - akcent 5 3 2 4 5 2 3" xfId="14037"/>
    <cellStyle name="40% - akcent 5 3 2 4 5 2 3 2" xfId="28948"/>
    <cellStyle name="40% - akcent 5 3 2 4 5 2 4" xfId="28946"/>
    <cellStyle name="40% - akcent 5 3 2 4 5 3" xfId="14038"/>
    <cellStyle name="40% - akcent 5 3 2 4 5 3 2" xfId="28949"/>
    <cellStyle name="40% - akcent 5 3 2 4 5 4" xfId="14039"/>
    <cellStyle name="40% - akcent 5 3 2 4 5 4 2" xfId="28950"/>
    <cellStyle name="40% - akcent 5 3 2 4 5 5" xfId="28945"/>
    <cellStyle name="40% - akcent 5 3 2 4 6" xfId="14040"/>
    <cellStyle name="40% - akcent 5 3 2 4 6 2" xfId="14041"/>
    <cellStyle name="40% - akcent 5 3 2 4 6 2 2" xfId="14042"/>
    <cellStyle name="40% - akcent 5 3 2 4 6 2 2 2" xfId="28953"/>
    <cellStyle name="40% - akcent 5 3 2 4 6 2 3" xfId="14043"/>
    <cellStyle name="40% - akcent 5 3 2 4 6 2 3 2" xfId="28954"/>
    <cellStyle name="40% - akcent 5 3 2 4 6 2 4" xfId="28952"/>
    <cellStyle name="40% - akcent 5 3 2 4 6 3" xfId="14044"/>
    <cellStyle name="40% - akcent 5 3 2 4 6 3 2" xfId="28955"/>
    <cellStyle name="40% - akcent 5 3 2 4 6 4" xfId="14045"/>
    <cellStyle name="40% - akcent 5 3 2 4 6 4 2" xfId="28956"/>
    <cellStyle name="40% - akcent 5 3 2 4 6 5" xfId="28951"/>
    <cellStyle name="40% - akcent 5 3 2 4 7" xfId="14046"/>
    <cellStyle name="40% - akcent 5 3 2 4 7 2" xfId="14047"/>
    <cellStyle name="40% - akcent 5 3 2 4 7 2 2" xfId="28958"/>
    <cellStyle name="40% - akcent 5 3 2 4 7 3" xfId="14048"/>
    <cellStyle name="40% - akcent 5 3 2 4 7 3 2" xfId="28959"/>
    <cellStyle name="40% - akcent 5 3 2 4 7 4" xfId="28957"/>
    <cellStyle name="40% - akcent 5 3 2 4 8" xfId="14049"/>
    <cellStyle name="40% - akcent 5 3 2 4 8 2" xfId="28960"/>
    <cellStyle name="40% - akcent 5 3 2 4 9" xfId="14050"/>
    <cellStyle name="40% - akcent 5 3 2 4 9 2" xfId="28961"/>
    <cellStyle name="40% - akcent 5 3 2 5" xfId="14051"/>
    <cellStyle name="40% - akcent 5 3 2 5 2" xfId="14052"/>
    <cellStyle name="40% - akcent 5 3 2 5 2 2" xfId="14053"/>
    <cellStyle name="40% - akcent 5 3 2 5 2 2 2" xfId="14054"/>
    <cellStyle name="40% - akcent 5 3 2 5 2 2 2 2" xfId="28965"/>
    <cellStyle name="40% - akcent 5 3 2 5 2 2 3" xfId="14055"/>
    <cellStyle name="40% - akcent 5 3 2 5 2 2 3 2" xfId="28966"/>
    <cellStyle name="40% - akcent 5 3 2 5 2 2 4" xfId="28964"/>
    <cellStyle name="40% - akcent 5 3 2 5 2 3" xfId="14056"/>
    <cellStyle name="40% - akcent 5 3 2 5 2 3 2" xfId="28967"/>
    <cellStyle name="40% - akcent 5 3 2 5 2 4" xfId="14057"/>
    <cellStyle name="40% - akcent 5 3 2 5 2 4 2" xfId="28968"/>
    <cellStyle name="40% - akcent 5 3 2 5 2 5" xfId="28963"/>
    <cellStyle name="40% - akcent 5 3 2 5 3" xfId="14058"/>
    <cellStyle name="40% - akcent 5 3 2 5 3 2" xfId="14059"/>
    <cellStyle name="40% - akcent 5 3 2 5 3 2 2" xfId="14060"/>
    <cellStyle name="40% - akcent 5 3 2 5 3 2 2 2" xfId="28971"/>
    <cellStyle name="40% - akcent 5 3 2 5 3 2 3" xfId="14061"/>
    <cellStyle name="40% - akcent 5 3 2 5 3 2 3 2" xfId="28972"/>
    <cellStyle name="40% - akcent 5 3 2 5 3 2 4" xfId="28970"/>
    <cellStyle name="40% - akcent 5 3 2 5 3 3" xfId="14062"/>
    <cellStyle name="40% - akcent 5 3 2 5 3 3 2" xfId="28973"/>
    <cellStyle name="40% - akcent 5 3 2 5 3 4" xfId="14063"/>
    <cellStyle name="40% - akcent 5 3 2 5 3 4 2" xfId="28974"/>
    <cellStyle name="40% - akcent 5 3 2 5 3 5" xfId="28969"/>
    <cellStyle name="40% - akcent 5 3 2 5 4" xfId="14064"/>
    <cellStyle name="40% - akcent 5 3 2 5 4 2" xfId="14065"/>
    <cellStyle name="40% - akcent 5 3 2 5 4 2 2" xfId="14066"/>
    <cellStyle name="40% - akcent 5 3 2 5 4 2 2 2" xfId="28977"/>
    <cellStyle name="40% - akcent 5 3 2 5 4 2 3" xfId="14067"/>
    <cellStyle name="40% - akcent 5 3 2 5 4 2 3 2" xfId="28978"/>
    <cellStyle name="40% - akcent 5 3 2 5 4 2 4" xfId="28976"/>
    <cellStyle name="40% - akcent 5 3 2 5 4 3" xfId="14068"/>
    <cellStyle name="40% - akcent 5 3 2 5 4 3 2" xfId="28979"/>
    <cellStyle name="40% - akcent 5 3 2 5 4 4" xfId="14069"/>
    <cellStyle name="40% - akcent 5 3 2 5 4 4 2" xfId="28980"/>
    <cellStyle name="40% - akcent 5 3 2 5 4 5" xfId="28975"/>
    <cellStyle name="40% - akcent 5 3 2 5 5" xfId="14070"/>
    <cellStyle name="40% - akcent 5 3 2 5 5 2" xfId="14071"/>
    <cellStyle name="40% - akcent 5 3 2 5 5 2 2" xfId="28982"/>
    <cellStyle name="40% - akcent 5 3 2 5 5 3" xfId="14072"/>
    <cellStyle name="40% - akcent 5 3 2 5 5 3 2" xfId="28983"/>
    <cellStyle name="40% - akcent 5 3 2 5 5 4" xfId="28981"/>
    <cellStyle name="40% - akcent 5 3 2 5 6" xfId="14073"/>
    <cellStyle name="40% - akcent 5 3 2 5 6 2" xfId="28984"/>
    <cellStyle name="40% - akcent 5 3 2 5 7" xfId="14074"/>
    <cellStyle name="40% - akcent 5 3 2 5 7 2" xfId="28985"/>
    <cellStyle name="40% - akcent 5 3 2 5 8" xfId="28962"/>
    <cellStyle name="40% - akcent 5 3 2 6" xfId="14075"/>
    <cellStyle name="40% - akcent 5 3 2 6 2" xfId="14076"/>
    <cellStyle name="40% - akcent 5 3 2 6 2 2" xfId="14077"/>
    <cellStyle name="40% - akcent 5 3 2 6 2 2 2" xfId="14078"/>
    <cellStyle name="40% - akcent 5 3 2 6 2 2 2 2" xfId="28989"/>
    <cellStyle name="40% - akcent 5 3 2 6 2 2 3" xfId="14079"/>
    <cellStyle name="40% - akcent 5 3 2 6 2 2 3 2" xfId="28990"/>
    <cellStyle name="40% - akcent 5 3 2 6 2 2 4" xfId="28988"/>
    <cellStyle name="40% - akcent 5 3 2 6 2 3" xfId="14080"/>
    <cellStyle name="40% - akcent 5 3 2 6 2 3 2" xfId="28991"/>
    <cellStyle name="40% - akcent 5 3 2 6 2 4" xfId="14081"/>
    <cellStyle name="40% - akcent 5 3 2 6 2 4 2" xfId="28992"/>
    <cellStyle name="40% - akcent 5 3 2 6 2 5" xfId="28987"/>
    <cellStyle name="40% - akcent 5 3 2 6 3" xfId="14082"/>
    <cellStyle name="40% - akcent 5 3 2 6 3 2" xfId="14083"/>
    <cellStyle name="40% - akcent 5 3 2 6 3 2 2" xfId="14084"/>
    <cellStyle name="40% - akcent 5 3 2 6 3 2 2 2" xfId="28995"/>
    <cellStyle name="40% - akcent 5 3 2 6 3 2 3" xfId="14085"/>
    <cellStyle name="40% - akcent 5 3 2 6 3 2 3 2" xfId="28996"/>
    <cellStyle name="40% - akcent 5 3 2 6 3 2 4" xfId="28994"/>
    <cellStyle name="40% - akcent 5 3 2 6 3 3" xfId="14086"/>
    <cellStyle name="40% - akcent 5 3 2 6 3 3 2" xfId="28997"/>
    <cellStyle name="40% - akcent 5 3 2 6 3 4" xfId="14087"/>
    <cellStyle name="40% - akcent 5 3 2 6 3 4 2" xfId="28998"/>
    <cellStyle name="40% - akcent 5 3 2 6 3 5" xfId="28993"/>
    <cellStyle name="40% - akcent 5 3 2 6 4" xfId="14088"/>
    <cellStyle name="40% - akcent 5 3 2 6 4 2" xfId="14089"/>
    <cellStyle name="40% - akcent 5 3 2 6 4 2 2" xfId="14090"/>
    <cellStyle name="40% - akcent 5 3 2 6 4 2 2 2" xfId="29001"/>
    <cellStyle name="40% - akcent 5 3 2 6 4 2 3" xfId="14091"/>
    <cellStyle name="40% - akcent 5 3 2 6 4 2 3 2" xfId="29002"/>
    <cellStyle name="40% - akcent 5 3 2 6 4 2 4" xfId="29000"/>
    <cellStyle name="40% - akcent 5 3 2 6 4 3" xfId="14092"/>
    <cellStyle name="40% - akcent 5 3 2 6 4 3 2" xfId="29003"/>
    <cellStyle name="40% - akcent 5 3 2 6 4 4" xfId="14093"/>
    <cellStyle name="40% - akcent 5 3 2 6 4 4 2" xfId="29004"/>
    <cellStyle name="40% - akcent 5 3 2 6 4 5" xfId="28999"/>
    <cellStyle name="40% - akcent 5 3 2 6 5" xfId="14094"/>
    <cellStyle name="40% - akcent 5 3 2 6 5 2" xfId="14095"/>
    <cellStyle name="40% - akcent 5 3 2 6 5 2 2" xfId="29006"/>
    <cellStyle name="40% - akcent 5 3 2 6 5 3" xfId="14096"/>
    <cellStyle name="40% - akcent 5 3 2 6 5 3 2" xfId="29007"/>
    <cellStyle name="40% - akcent 5 3 2 6 5 4" xfId="29005"/>
    <cellStyle name="40% - akcent 5 3 2 6 6" xfId="14097"/>
    <cellStyle name="40% - akcent 5 3 2 6 6 2" xfId="29008"/>
    <cellStyle name="40% - akcent 5 3 2 6 7" xfId="14098"/>
    <cellStyle name="40% - akcent 5 3 2 6 7 2" xfId="29009"/>
    <cellStyle name="40% - akcent 5 3 2 6 8" xfId="28986"/>
    <cellStyle name="40% - akcent 5 3 2 7" xfId="14099"/>
    <cellStyle name="40% - akcent 5 3 2 7 2" xfId="14100"/>
    <cellStyle name="40% - akcent 5 3 2 7 2 2" xfId="14101"/>
    <cellStyle name="40% - akcent 5 3 2 7 2 2 2" xfId="14102"/>
    <cellStyle name="40% - akcent 5 3 2 7 2 2 2 2" xfId="29013"/>
    <cellStyle name="40% - akcent 5 3 2 7 2 2 3" xfId="14103"/>
    <cellStyle name="40% - akcent 5 3 2 7 2 2 3 2" xfId="29014"/>
    <cellStyle name="40% - akcent 5 3 2 7 2 2 4" xfId="29012"/>
    <cellStyle name="40% - akcent 5 3 2 7 2 3" xfId="14104"/>
    <cellStyle name="40% - akcent 5 3 2 7 2 3 2" xfId="29015"/>
    <cellStyle name="40% - akcent 5 3 2 7 2 4" xfId="14105"/>
    <cellStyle name="40% - akcent 5 3 2 7 2 4 2" xfId="29016"/>
    <cellStyle name="40% - akcent 5 3 2 7 2 5" xfId="29011"/>
    <cellStyle name="40% - akcent 5 3 2 7 3" xfId="14106"/>
    <cellStyle name="40% - akcent 5 3 2 7 3 2" xfId="14107"/>
    <cellStyle name="40% - akcent 5 3 2 7 3 2 2" xfId="29018"/>
    <cellStyle name="40% - akcent 5 3 2 7 3 3" xfId="14108"/>
    <cellStyle name="40% - akcent 5 3 2 7 3 3 2" xfId="29019"/>
    <cellStyle name="40% - akcent 5 3 2 7 3 4" xfId="29017"/>
    <cellStyle name="40% - akcent 5 3 2 7 4" xfId="14109"/>
    <cellStyle name="40% - akcent 5 3 2 7 4 2" xfId="29020"/>
    <cellStyle name="40% - akcent 5 3 2 7 5" xfId="14110"/>
    <cellStyle name="40% - akcent 5 3 2 7 5 2" xfId="29021"/>
    <cellStyle name="40% - akcent 5 3 2 7 6" xfId="29010"/>
    <cellStyle name="40% - akcent 5 3 2 8" xfId="14111"/>
    <cellStyle name="40% - akcent 5 3 2 8 2" xfId="14112"/>
    <cellStyle name="40% - akcent 5 3 2 8 2 2" xfId="14113"/>
    <cellStyle name="40% - akcent 5 3 2 8 2 2 2" xfId="29024"/>
    <cellStyle name="40% - akcent 5 3 2 8 2 3" xfId="14114"/>
    <cellStyle name="40% - akcent 5 3 2 8 2 3 2" xfId="29025"/>
    <cellStyle name="40% - akcent 5 3 2 8 2 4" xfId="29023"/>
    <cellStyle name="40% - akcent 5 3 2 8 3" xfId="14115"/>
    <cellStyle name="40% - akcent 5 3 2 8 3 2" xfId="29026"/>
    <cellStyle name="40% - akcent 5 3 2 8 4" xfId="14116"/>
    <cellStyle name="40% - akcent 5 3 2 8 4 2" xfId="29027"/>
    <cellStyle name="40% - akcent 5 3 2 8 5" xfId="29022"/>
    <cellStyle name="40% - akcent 5 3 2 9" xfId="14117"/>
    <cellStyle name="40% - akcent 5 3 2 9 2" xfId="14118"/>
    <cellStyle name="40% - akcent 5 3 2 9 2 2" xfId="14119"/>
    <cellStyle name="40% - akcent 5 3 2 9 2 2 2" xfId="29030"/>
    <cellStyle name="40% - akcent 5 3 2 9 2 3" xfId="14120"/>
    <cellStyle name="40% - akcent 5 3 2 9 2 3 2" xfId="29031"/>
    <cellStyle name="40% - akcent 5 3 2 9 2 4" xfId="29029"/>
    <cellStyle name="40% - akcent 5 3 2 9 3" xfId="14121"/>
    <cellStyle name="40% - akcent 5 3 2 9 3 2" xfId="29032"/>
    <cellStyle name="40% - akcent 5 3 2 9 4" xfId="14122"/>
    <cellStyle name="40% - akcent 5 3 2 9 4 2" xfId="29033"/>
    <cellStyle name="40% - akcent 5 3 2 9 5" xfId="29028"/>
    <cellStyle name="40% - akcent 5 3 20" xfId="28594"/>
    <cellStyle name="40% - akcent 5 3 3" xfId="14123"/>
    <cellStyle name="40% - akcent 5 3 3 10" xfId="14124"/>
    <cellStyle name="40% - akcent 5 3 3 10 2" xfId="29035"/>
    <cellStyle name="40% - akcent 5 3 3 11" xfId="14125"/>
    <cellStyle name="40% - akcent 5 3 3 11 2" xfId="29036"/>
    <cellStyle name="40% - akcent 5 3 3 12" xfId="29034"/>
    <cellStyle name="40% - akcent 5 3 3 2" xfId="14126"/>
    <cellStyle name="40% - akcent 5 3 3 2 10" xfId="14127"/>
    <cellStyle name="40% - akcent 5 3 3 2 10 2" xfId="29038"/>
    <cellStyle name="40% - akcent 5 3 3 2 11" xfId="29037"/>
    <cellStyle name="40% - akcent 5 3 3 2 2" xfId="14128"/>
    <cellStyle name="40% - akcent 5 3 3 2 2 2" xfId="14129"/>
    <cellStyle name="40% - akcent 5 3 3 2 2 2 2" xfId="14130"/>
    <cellStyle name="40% - akcent 5 3 3 2 2 2 2 2" xfId="14131"/>
    <cellStyle name="40% - akcent 5 3 3 2 2 2 2 2 2" xfId="29042"/>
    <cellStyle name="40% - akcent 5 3 3 2 2 2 2 3" xfId="14132"/>
    <cellStyle name="40% - akcent 5 3 3 2 2 2 2 3 2" xfId="29043"/>
    <cellStyle name="40% - akcent 5 3 3 2 2 2 2 4" xfId="29041"/>
    <cellStyle name="40% - akcent 5 3 3 2 2 2 3" xfId="14133"/>
    <cellStyle name="40% - akcent 5 3 3 2 2 2 3 2" xfId="29044"/>
    <cellStyle name="40% - akcent 5 3 3 2 2 2 4" xfId="14134"/>
    <cellStyle name="40% - akcent 5 3 3 2 2 2 4 2" xfId="29045"/>
    <cellStyle name="40% - akcent 5 3 3 2 2 2 5" xfId="29040"/>
    <cellStyle name="40% - akcent 5 3 3 2 2 3" xfId="14135"/>
    <cellStyle name="40% - akcent 5 3 3 2 2 3 2" xfId="14136"/>
    <cellStyle name="40% - akcent 5 3 3 2 2 3 2 2" xfId="14137"/>
    <cellStyle name="40% - akcent 5 3 3 2 2 3 2 2 2" xfId="29048"/>
    <cellStyle name="40% - akcent 5 3 3 2 2 3 2 3" xfId="14138"/>
    <cellStyle name="40% - akcent 5 3 3 2 2 3 2 3 2" xfId="29049"/>
    <cellStyle name="40% - akcent 5 3 3 2 2 3 2 4" xfId="29047"/>
    <cellStyle name="40% - akcent 5 3 3 2 2 3 3" xfId="14139"/>
    <cellStyle name="40% - akcent 5 3 3 2 2 3 3 2" xfId="29050"/>
    <cellStyle name="40% - akcent 5 3 3 2 2 3 4" xfId="14140"/>
    <cellStyle name="40% - akcent 5 3 3 2 2 3 4 2" xfId="29051"/>
    <cellStyle name="40% - akcent 5 3 3 2 2 3 5" xfId="29046"/>
    <cellStyle name="40% - akcent 5 3 3 2 2 4" xfId="14141"/>
    <cellStyle name="40% - akcent 5 3 3 2 2 4 2" xfId="14142"/>
    <cellStyle name="40% - akcent 5 3 3 2 2 4 2 2" xfId="14143"/>
    <cellStyle name="40% - akcent 5 3 3 2 2 4 2 2 2" xfId="29054"/>
    <cellStyle name="40% - akcent 5 3 3 2 2 4 2 3" xfId="14144"/>
    <cellStyle name="40% - akcent 5 3 3 2 2 4 2 3 2" xfId="29055"/>
    <cellStyle name="40% - akcent 5 3 3 2 2 4 2 4" xfId="29053"/>
    <cellStyle name="40% - akcent 5 3 3 2 2 4 3" xfId="14145"/>
    <cellStyle name="40% - akcent 5 3 3 2 2 4 3 2" xfId="29056"/>
    <cellStyle name="40% - akcent 5 3 3 2 2 4 4" xfId="14146"/>
    <cellStyle name="40% - akcent 5 3 3 2 2 4 4 2" xfId="29057"/>
    <cellStyle name="40% - akcent 5 3 3 2 2 4 5" xfId="29052"/>
    <cellStyle name="40% - akcent 5 3 3 2 2 5" xfId="14147"/>
    <cellStyle name="40% - akcent 5 3 3 2 2 5 2" xfId="14148"/>
    <cellStyle name="40% - akcent 5 3 3 2 2 5 2 2" xfId="29059"/>
    <cellStyle name="40% - akcent 5 3 3 2 2 5 3" xfId="14149"/>
    <cellStyle name="40% - akcent 5 3 3 2 2 5 3 2" xfId="29060"/>
    <cellStyle name="40% - akcent 5 3 3 2 2 5 4" xfId="29058"/>
    <cellStyle name="40% - akcent 5 3 3 2 2 6" xfId="14150"/>
    <cellStyle name="40% - akcent 5 3 3 2 2 6 2" xfId="29061"/>
    <cellStyle name="40% - akcent 5 3 3 2 2 7" xfId="14151"/>
    <cellStyle name="40% - akcent 5 3 3 2 2 7 2" xfId="29062"/>
    <cellStyle name="40% - akcent 5 3 3 2 2 8" xfId="29039"/>
    <cellStyle name="40% - akcent 5 3 3 2 3" xfId="14152"/>
    <cellStyle name="40% - akcent 5 3 3 2 3 2" xfId="14153"/>
    <cellStyle name="40% - akcent 5 3 3 2 3 2 2" xfId="14154"/>
    <cellStyle name="40% - akcent 5 3 3 2 3 2 2 2" xfId="14155"/>
    <cellStyle name="40% - akcent 5 3 3 2 3 2 2 2 2" xfId="29066"/>
    <cellStyle name="40% - akcent 5 3 3 2 3 2 2 3" xfId="14156"/>
    <cellStyle name="40% - akcent 5 3 3 2 3 2 2 3 2" xfId="29067"/>
    <cellStyle name="40% - akcent 5 3 3 2 3 2 2 4" xfId="29065"/>
    <cellStyle name="40% - akcent 5 3 3 2 3 2 3" xfId="14157"/>
    <cellStyle name="40% - akcent 5 3 3 2 3 2 3 2" xfId="29068"/>
    <cellStyle name="40% - akcent 5 3 3 2 3 2 4" xfId="14158"/>
    <cellStyle name="40% - akcent 5 3 3 2 3 2 4 2" xfId="29069"/>
    <cellStyle name="40% - akcent 5 3 3 2 3 2 5" xfId="29064"/>
    <cellStyle name="40% - akcent 5 3 3 2 3 3" xfId="14159"/>
    <cellStyle name="40% - akcent 5 3 3 2 3 3 2" xfId="14160"/>
    <cellStyle name="40% - akcent 5 3 3 2 3 3 2 2" xfId="14161"/>
    <cellStyle name="40% - akcent 5 3 3 2 3 3 2 2 2" xfId="29072"/>
    <cellStyle name="40% - akcent 5 3 3 2 3 3 2 3" xfId="14162"/>
    <cellStyle name="40% - akcent 5 3 3 2 3 3 2 3 2" xfId="29073"/>
    <cellStyle name="40% - akcent 5 3 3 2 3 3 2 4" xfId="29071"/>
    <cellStyle name="40% - akcent 5 3 3 2 3 3 3" xfId="14163"/>
    <cellStyle name="40% - akcent 5 3 3 2 3 3 3 2" xfId="29074"/>
    <cellStyle name="40% - akcent 5 3 3 2 3 3 4" xfId="14164"/>
    <cellStyle name="40% - akcent 5 3 3 2 3 3 4 2" xfId="29075"/>
    <cellStyle name="40% - akcent 5 3 3 2 3 3 5" xfId="29070"/>
    <cellStyle name="40% - akcent 5 3 3 2 3 4" xfId="14165"/>
    <cellStyle name="40% - akcent 5 3 3 2 3 4 2" xfId="14166"/>
    <cellStyle name="40% - akcent 5 3 3 2 3 4 2 2" xfId="14167"/>
    <cellStyle name="40% - akcent 5 3 3 2 3 4 2 2 2" xfId="29078"/>
    <cellStyle name="40% - akcent 5 3 3 2 3 4 2 3" xfId="14168"/>
    <cellStyle name="40% - akcent 5 3 3 2 3 4 2 3 2" xfId="29079"/>
    <cellStyle name="40% - akcent 5 3 3 2 3 4 2 4" xfId="29077"/>
    <cellStyle name="40% - akcent 5 3 3 2 3 4 3" xfId="14169"/>
    <cellStyle name="40% - akcent 5 3 3 2 3 4 3 2" xfId="29080"/>
    <cellStyle name="40% - akcent 5 3 3 2 3 4 4" xfId="14170"/>
    <cellStyle name="40% - akcent 5 3 3 2 3 4 4 2" xfId="29081"/>
    <cellStyle name="40% - akcent 5 3 3 2 3 4 5" xfId="29076"/>
    <cellStyle name="40% - akcent 5 3 3 2 3 5" xfId="14171"/>
    <cellStyle name="40% - akcent 5 3 3 2 3 5 2" xfId="14172"/>
    <cellStyle name="40% - akcent 5 3 3 2 3 5 2 2" xfId="29083"/>
    <cellStyle name="40% - akcent 5 3 3 2 3 5 3" xfId="14173"/>
    <cellStyle name="40% - akcent 5 3 3 2 3 5 3 2" xfId="29084"/>
    <cellStyle name="40% - akcent 5 3 3 2 3 5 4" xfId="29082"/>
    <cellStyle name="40% - akcent 5 3 3 2 3 6" xfId="14174"/>
    <cellStyle name="40% - akcent 5 3 3 2 3 6 2" xfId="29085"/>
    <cellStyle name="40% - akcent 5 3 3 2 3 7" xfId="14175"/>
    <cellStyle name="40% - akcent 5 3 3 2 3 7 2" xfId="29086"/>
    <cellStyle name="40% - akcent 5 3 3 2 3 8" xfId="29063"/>
    <cellStyle name="40% - akcent 5 3 3 2 4" xfId="14176"/>
    <cellStyle name="40% - akcent 5 3 3 2 4 2" xfId="14177"/>
    <cellStyle name="40% - akcent 5 3 3 2 4 2 2" xfId="14178"/>
    <cellStyle name="40% - akcent 5 3 3 2 4 2 2 2" xfId="14179"/>
    <cellStyle name="40% - akcent 5 3 3 2 4 2 2 2 2" xfId="29090"/>
    <cellStyle name="40% - akcent 5 3 3 2 4 2 2 3" xfId="14180"/>
    <cellStyle name="40% - akcent 5 3 3 2 4 2 2 3 2" xfId="29091"/>
    <cellStyle name="40% - akcent 5 3 3 2 4 2 2 4" xfId="29089"/>
    <cellStyle name="40% - akcent 5 3 3 2 4 2 3" xfId="14181"/>
    <cellStyle name="40% - akcent 5 3 3 2 4 2 3 2" xfId="29092"/>
    <cellStyle name="40% - akcent 5 3 3 2 4 2 4" xfId="14182"/>
    <cellStyle name="40% - akcent 5 3 3 2 4 2 4 2" xfId="29093"/>
    <cellStyle name="40% - akcent 5 3 3 2 4 2 5" xfId="29088"/>
    <cellStyle name="40% - akcent 5 3 3 2 4 3" xfId="14183"/>
    <cellStyle name="40% - akcent 5 3 3 2 4 3 2" xfId="14184"/>
    <cellStyle name="40% - akcent 5 3 3 2 4 3 2 2" xfId="29095"/>
    <cellStyle name="40% - akcent 5 3 3 2 4 3 3" xfId="14185"/>
    <cellStyle name="40% - akcent 5 3 3 2 4 3 3 2" xfId="29096"/>
    <cellStyle name="40% - akcent 5 3 3 2 4 3 4" xfId="29094"/>
    <cellStyle name="40% - akcent 5 3 3 2 4 4" xfId="14186"/>
    <cellStyle name="40% - akcent 5 3 3 2 4 4 2" xfId="29097"/>
    <cellStyle name="40% - akcent 5 3 3 2 4 5" xfId="14187"/>
    <cellStyle name="40% - akcent 5 3 3 2 4 5 2" xfId="29098"/>
    <cellStyle name="40% - akcent 5 3 3 2 4 6" xfId="29087"/>
    <cellStyle name="40% - akcent 5 3 3 2 5" xfId="14188"/>
    <cellStyle name="40% - akcent 5 3 3 2 5 2" xfId="14189"/>
    <cellStyle name="40% - akcent 5 3 3 2 5 2 2" xfId="14190"/>
    <cellStyle name="40% - akcent 5 3 3 2 5 2 2 2" xfId="29101"/>
    <cellStyle name="40% - akcent 5 3 3 2 5 2 3" xfId="14191"/>
    <cellStyle name="40% - akcent 5 3 3 2 5 2 3 2" xfId="29102"/>
    <cellStyle name="40% - akcent 5 3 3 2 5 2 4" xfId="29100"/>
    <cellStyle name="40% - akcent 5 3 3 2 5 3" xfId="14192"/>
    <cellStyle name="40% - akcent 5 3 3 2 5 3 2" xfId="29103"/>
    <cellStyle name="40% - akcent 5 3 3 2 5 4" xfId="14193"/>
    <cellStyle name="40% - akcent 5 3 3 2 5 4 2" xfId="29104"/>
    <cellStyle name="40% - akcent 5 3 3 2 5 5" xfId="29099"/>
    <cellStyle name="40% - akcent 5 3 3 2 6" xfId="14194"/>
    <cellStyle name="40% - akcent 5 3 3 2 6 2" xfId="14195"/>
    <cellStyle name="40% - akcent 5 3 3 2 6 2 2" xfId="14196"/>
    <cellStyle name="40% - akcent 5 3 3 2 6 2 2 2" xfId="29107"/>
    <cellStyle name="40% - akcent 5 3 3 2 6 2 3" xfId="14197"/>
    <cellStyle name="40% - akcent 5 3 3 2 6 2 3 2" xfId="29108"/>
    <cellStyle name="40% - akcent 5 3 3 2 6 2 4" xfId="29106"/>
    <cellStyle name="40% - akcent 5 3 3 2 6 3" xfId="14198"/>
    <cellStyle name="40% - akcent 5 3 3 2 6 3 2" xfId="29109"/>
    <cellStyle name="40% - akcent 5 3 3 2 6 4" xfId="14199"/>
    <cellStyle name="40% - akcent 5 3 3 2 6 4 2" xfId="29110"/>
    <cellStyle name="40% - akcent 5 3 3 2 6 5" xfId="29105"/>
    <cellStyle name="40% - akcent 5 3 3 2 7" xfId="14200"/>
    <cellStyle name="40% - akcent 5 3 3 2 7 2" xfId="14201"/>
    <cellStyle name="40% - akcent 5 3 3 2 7 2 2" xfId="14202"/>
    <cellStyle name="40% - akcent 5 3 3 2 7 2 2 2" xfId="29113"/>
    <cellStyle name="40% - akcent 5 3 3 2 7 2 3" xfId="14203"/>
    <cellStyle name="40% - akcent 5 3 3 2 7 2 3 2" xfId="29114"/>
    <cellStyle name="40% - akcent 5 3 3 2 7 2 4" xfId="29112"/>
    <cellStyle name="40% - akcent 5 3 3 2 7 3" xfId="14204"/>
    <cellStyle name="40% - akcent 5 3 3 2 7 3 2" xfId="29115"/>
    <cellStyle name="40% - akcent 5 3 3 2 7 4" xfId="14205"/>
    <cellStyle name="40% - akcent 5 3 3 2 7 4 2" xfId="29116"/>
    <cellStyle name="40% - akcent 5 3 3 2 7 5" xfId="29111"/>
    <cellStyle name="40% - akcent 5 3 3 2 8" xfId="14206"/>
    <cellStyle name="40% - akcent 5 3 3 2 8 2" xfId="14207"/>
    <cellStyle name="40% - akcent 5 3 3 2 8 2 2" xfId="29118"/>
    <cellStyle name="40% - akcent 5 3 3 2 8 3" xfId="14208"/>
    <cellStyle name="40% - akcent 5 3 3 2 8 3 2" xfId="29119"/>
    <cellStyle name="40% - akcent 5 3 3 2 8 4" xfId="29117"/>
    <cellStyle name="40% - akcent 5 3 3 2 9" xfId="14209"/>
    <cellStyle name="40% - akcent 5 3 3 2 9 2" xfId="29120"/>
    <cellStyle name="40% - akcent 5 3 3 3" xfId="14210"/>
    <cellStyle name="40% - akcent 5 3 3 3 2" xfId="14211"/>
    <cellStyle name="40% - akcent 5 3 3 3 2 2" xfId="14212"/>
    <cellStyle name="40% - akcent 5 3 3 3 2 2 2" xfId="14213"/>
    <cellStyle name="40% - akcent 5 3 3 3 2 2 2 2" xfId="29124"/>
    <cellStyle name="40% - akcent 5 3 3 3 2 2 3" xfId="14214"/>
    <cellStyle name="40% - akcent 5 3 3 3 2 2 3 2" xfId="29125"/>
    <cellStyle name="40% - akcent 5 3 3 3 2 2 4" xfId="29123"/>
    <cellStyle name="40% - akcent 5 3 3 3 2 3" xfId="14215"/>
    <cellStyle name="40% - akcent 5 3 3 3 2 3 2" xfId="29126"/>
    <cellStyle name="40% - akcent 5 3 3 3 2 4" xfId="14216"/>
    <cellStyle name="40% - akcent 5 3 3 3 2 4 2" xfId="29127"/>
    <cellStyle name="40% - akcent 5 3 3 3 2 5" xfId="29122"/>
    <cellStyle name="40% - akcent 5 3 3 3 3" xfId="14217"/>
    <cellStyle name="40% - akcent 5 3 3 3 3 2" xfId="14218"/>
    <cellStyle name="40% - akcent 5 3 3 3 3 2 2" xfId="14219"/>
    <cellStyle name="40% - akcent 5 3 3 3 3 2 2 2" xfId="29130"/>
    <cellStyle name="40% - akcent 5 3 3 3 3 2 3" xfId="14220"/>
    <cellStyle name="40% - akcent 5 3 3 3 3 2 3 2" xfId="29131"/>
    <cellStyle name="40% - akcent 5 3 3 3 3 2 4" xfId="29129"/>
    <cellStyle name="40% - akcent 5 3 3 3 3 3" xfId="14221"/>
    <cellStyle name="40% - akcent 5 3 3 3 3 3 2" xfId="29132"/>
    <cellStyle name="40% - akcent 5 3 3 3 3 4" xfId="14222"/>
    <cellStyle name="40% - akcent 5 3 3 3 3 4 2" xfId="29133"/>
    <cellStyle name="40% - akcent 5 3 3 3 3 5" xfId="29128"/>
    <cellStyle name="40% - akcent 5 3 3 3 4" xfId="14223"/>
    <cellStyle name="40% - akcent 5 3 3 3 4 2" xfId="14224"/>
    <cellStyle name="40% - akcent 5 3 3 3 4 2 2" xfId="14225"/>
    <cellStyle name="40% - akcent 5 3 3 3 4 2 2 2" xfId="29136"/>
    <cellStyle name="40% - akcent 5 3 3 3 4 2 3" xfId="14226"/>
    <cellStyle name="40% - akcent 5 3 3 3 4 2 3 2" xfId="29137"/>
    <cellStyle name="40% - akcent 5 3 3 3 4 2 4" xfId="29135"/>
    <cellStyle name="40% - akcent 5 3 3 3 4 3" xfId="14227"/>
    <cellStyle name="40% - akcent 5 3 3 3 4 3 2" xfId="29138"/>
    <cellStyle name="40% - akcent 5 3 3 3 4 4" xfId="14228"/>
    <cellStyle name="40% - akcent 5 3 3 3 4 4 2" xfId="29139"/>
    <cellStyle name="40% - akcent 5 3 3 3 4 5" xfId="29134"/>
    <cellStyle name="40% - akcent 5 3 3 3 5" xfId="14229"/>
    <cellStyle name="40% - akcent 5 3 3 3 5 2" xfId="14230"/>
    <cellStyle name="40% - akcent 5 3 3 3 5 2 2" xfId="29141"/>
    <cellStyle name="40% - akcent 5 3 3 3 5 3" xfId="14231"/>
    <cellStyle name="40% - akcent 5 3 3 3 5 3 2" xfId="29142"/>
    <cellStyle name="40% - akcent 5 3 3 3 5 4" xfId="29140"/>
    <cellStyle name="40% - akcent 5 3 3 3 6" xfId="14232"/>
    <cellStyle name="40% - akcent 5 3 3 3 6 2" xfId="29143"/>
    <cellStyle name="40% - akcent 5 3 3 3 7" xfId="14233"/>
    <cellStyle name="40% - akcent 5 3 3 3 7 2" xfId="29144"/>
    <cellStyle name="40% - akcent 5 3 3 3 8" xfId="29121"/>
    <cellStyle name="40% - akcent 5 3 3 4" xfId="14234"/>
    <cellStyle name="40% - akcent 5 3 3 4 2" xfId="14235"/>
    <cellStyle name="40% - akcent 5 3 3 4 2 2" xfId="14236"/>
    <cellStyle name="40% - akcent 5 3 3 4 2 2 2" xfId="14237"/>
    <cellStyle name="40% - akcent 5 3 3 4 2 2 2 2" xfId="29148"/>
    <cellStyle name="40% - akcent 5 3 3 4 2 2 3" xfId="14238"/>
    <cellStyle name="40% - akcent 5 3 3 4 2 2 3 2" xfId="29149"/>
    <cellStyle name="40% - akcent 5 3 3 4 2 2 4" xfId="29147"/>
    <cellStyle name="40% - akcent 5 3 3 4 2 3" xfId="14239"/>
    <cellStyle name="40% - akcent 5 3 3 4 2 3 2" xfId="29150"/>
    <cellStyle name="40% - akcent 5 3 3 4 2 4" xfId="14240"/>
    <cellStyle name="40% - akcent 5 3 3 4 2 4 2" xfId="29151"/>
    <cellStyle name="40% - akcent 5 3 3 4 2 5" xfId="29146"/>
    <cellStyle name="40% - akcent 5 3 3 4 3" xfId="14241"/>
    <cellStyle name="40% - akcent 5 3 3 4 3 2" xfId="14242"/>
    <cellStyle name="40% - akcent 5 3 3 4 3 2 2" xfId="14243"/>
    <cellStyle name="40% - akcent 5 3 3 4 3 2 2 2" xfId="29154"/>
    <cellStyle name="40% - akcent 5 3 3 4 3 2 3" xfId="14244"/>
    <cellStyle name="40% - akcent 5 3 3 4 3 2 3 2" xfId="29155"/>
    <cellStyle name="40% - akcent 5 3 3 4 3 2 4" xfId="29153"/>
    <cellStyle name="40% - akcent 5 3 3 4 3 3" xfId="14245"/>
    <cellStyle name="40% - akcent 5 3 3 4 3 3 2" xfId="29156"/>
    <cellStyle name="40% - akcent 5 3 3 4 3 4" xfId="14246"/>
    <cellStyle name="40% - akcent 5 3 3 4 3 4 2" xfId="29157"/>
    <cellStyle name="40% - akcent 5 3 3 4 3 5" xfId="29152"/>
    <cellStyle name="40% - akcent 5 3 3 4 4" xfId="14247"/>
    <cellStyle name="40% - akcent 5 3 3 4 4 2" xfId="14248"/>
    <cellStyle name="40% - akcent 5 3 3 4 4 2 2" xfId="14249"/>
    <cellStyle name="40% - akcent 5 3 3 4 4 2 2 2" xfId="29160"/>
    <cellStyle name="40% - akcent 5 3 3 4 4 2 3" xfId="14250"/>
    <cellStyle name="40% - akcent 5 3 3 4 4 2 3 2" xfId="29161"/>
    <cellStyle name="40% - akcent 5 3 3 4 4 2 4" xfId="29159"/>
    <cellStyle name="40% - akcent 5 3 3 4 4 3" xfId="14251"/>
    <cellStyle name="40% - akcent 5 3 3 4 4 3 2" xfId="29162"/>
    <cellStyle name="40% - akcent 5 3 3 4 4 4" xfId="14252"/>
    <cellStyle name="40% - akcent 5 3 3 4 4 4 2" xfId="29163"/>
    <cellStyle name="40% - akcent 5 3 3 4 4 5" xfId="29158"/>
    <cellStyle name="40% - akcent 5 3 3 4 5" xfId="14253"/>
    <cellStyle name="40% - akcent 5 3 3 4 5 2" xfId="14254"/>
    <cellStyle name="40% - akcent 5 3 3 4 5 2 2" xfId="29165"/>
    <cellStyle name="40% - akcent 5 3 3 4 5 3" xfId="14255"/>
    <cellStyle name="40% - akcent 5 3 3 4 5 3 2" xfId="29166"/>
    <cellStyle name="40% - akcent 5 3 3 4 5 4" xfId="29164"/>
    <cellStyle name="40% - akcent 5 3 3 4 6" xfId="14256"/>
    <cellStyle name="40% - akcent 5 3 3 4 6 2" xfId="29167"/>
    <cellStyle name="40% - akcent 5 3 3 4 7" xfId="14257"/>
    <cellStyle name="40% - akcent 5 3 3 4 7 2" xfId="29168"/>
    <cellStyle name="40% - akcent 5 3 3 4 8" xfId="29145"/>
    <cellStyle name="40% - akcent 5 3 3 5" xfId="14258"/>
    <cellStyle name="40% - akcent 5 3 3 5 2" xfId="14259"/>
    <cellStyle name="40% - akcent 5 3 3 5 2 2" xfId="14260"/>
    <cellStyle name="40% - akcent 5 3 3 5 2 2 2" xfId="14261"/>
    <cellStyle name="40% - akcent 5 3 3 5 2 2 2 2" xfId="29172"/>
    <cellStyle name="40% - akcent 5 3 3 5 2 2 3" xfId="14262"/>
    <cellStyle name="40% - akcent 5 3 3 5 2 2 3 2" xfId="29173"/>
    <cellStyle name="40% - akcent 5 3 3 5 2 2 4" xfId="29171"/>
    <cellStyle name="40% - akcent 5 3 3 5 2 3" xfId="14263"/>
    <cellStyle name="40% - akcent 5 3 3 5 2 3 2" xfId="29174"/>
    <cellStyle name="40% - akcent 5 3 3 5 2 4" xfId="14264"/>
    <cellStyle name="40% - akcent 5 3 3 5 2 4 2" xfId="29175"/>
    <cellStyle name="40% - akcent 5 3 3 5 2 5" xfId="29170"/>
    <cellStyle name="40% - akcent 5 3 3 5 3" xfId="14265"/>
    <cellStyle name="40% - akcent 5 3 3 5 3 2" xfId="14266"/>
    <cellStyle name="40% - akcent 5 3 3 5 3 2 2" xfId="29177"/>
    <cellStyle name="40% - akcent 5 3 3 5 3 3" xfId="14267"/>
    <cellStyle name="40% - akcent 5 3 3 5 3 3 2" xfId="29178"/>
    <cellStyle name="40% - akcent 5 3 3 5 3 4" xfId="29176"/>
    <cellStyle name="40% - akcent 5 3 3 5 4" xfId="14268"/>
    <cellStyle name="40% - akcent 5 3 3 5 4 2" xfId="29179"/>
    <cellStyle name="40% - akcent 5 3 3 5 5" xfId="14269"/>
    <cellStyle name="40% - akcent 5 3 3 5 5 2" xfId="29180"/>
    <cellStyle name="40% - akcent 5 3 3 5 6" xfId="29169"/>
    <cellStyle name="40% - akcent 5 3 3 6" xfId="14270"/>
    <cellStyle name="40% - akcent 5 3 3 6 2" xfId="14271"/>
    <cellStyle name="40% - akcent 5 3 3 6 2 2" xfId="14272"/>
    <cellStyle name="40% - akcent 5 3 3 6 2 2 2" xfId="29183"/>
    <cellStyle name="40% - akcent 5 3 3 6 2 3" xfId="14273"/>
    <cellStyle name="40% - akcent 5 3 3 6 2 3 2" xfId="29184"/>
    <cellStyle name="40% - akcent 5 3 3 6 2 4" xfId="29182"/>
    <cellStyle name="40% - akcent 5 3 3 6 3" xfId="14274"/>
    <cellStyle name="40% - akcent 5 3 3 6 3 2" xfId="29185"/>
    <cellStyle name="40% - akcent 5 3 3 6 4" xfId="14275"/>
    <cellStyle name="40% - akcent 5 3 3 6 4 2" xfId="29186"/>
    <cellStyle name="40% - akcent 5 3 3 6 5" xfId="29181"/>
    <cellStyle name="40% - akcent 5 3 3 7" xfId="14276"/>
    <cellStyle name="40% - akcent 5 3 3 7 2" xfId="14277"/>
    <cellStyle name="40% - akcent 5 3 3 7 2 2" xfId="14278"/>
    <cellStyle name="40% - akcent 5 3 3 7 2 2 2" xfId="29189"/>
    <cellStyle name="40% - akcent 5 3 3 7 2 3" xfId="14279"/>
    <cellStyle name="40% - akcent 5 3 3 7 2 3 2" xfId="29190"/>
    <cellStyle name="40% - akcent 5 3 3 7 2 4" xfId="29188"/>
    <cellStyle name="40% - akcent 5 3 3 7 3" xfId="14280"/>
    <cellStyle name="40% - akcent 5 3 3 7 3 2" xfId="29191"/>
    <cellStyle name="40% - akcent 5 3 3 7 4" xfId="14281"/>
    <cellStyle name="40% - akcent 5 3 3 7 4 2" xfId="29192"/>
    <cellStyle name="40% - akcent 5 3 3 7 5" xfId="29187"/>
    <cellStyle name="40% - akcent 5 3 3 8" xfId="14282"/>
    <cellStyle name="40% - akcent 5 3 3 8 2" xfId="14283"/>
    <cellStyle name="40% - akcent 5 3 3 8 2 2" xfId="14284"/>
    <cellStyle name="40% - akcent 5 3 3 8 2 2 2" xfId="29195"/>
    <cellStyle name="40% - akcent 5 3 3 8 2 3" xfId="14285"/>
    <cellStyle name="40% - akcent 5 3 3 8 2 3 2" xfId="29196"/>
    <cellStyle name="40% - akcent 5 3 3 8 2 4" xfId="29194"/>
    <cellStyle name="40% - akcent 5 3 3 8 3" xfId="14286"/>
    <cellStyle name="40% - akcent 5 3 3 8 3 2" xfId="29197"/>
    <cellStyle name="40% - akcent 5 3 3 8 4" xfId="14287"/>
    <cellStyle name="40% - akcent 5 3 3 8 4 2" xfId="29198"/>
    <cellStyle name="40% - akcent 5 3 3 8 5" xfId="29193"/>
    <cellStyle name="40% - akcent 5 3 3 9" xfId="14288"/>
    <cellStyle name="40% - akcent 5 3 3 9 2" xfId="14289"/>
    <cellStyle name="40% - akcent 5 3 3 9 2 2" xfId="29200"/>
    <cellStyle name="40% - akcent 5 3 3 9 3" xfId="14290"/>
    <cellStyle name="40% - akcent 5 3 3 9 3 2" xfId="29201"/>
    <cellStyle name="40% - akcent 5 3 3 9 4" xfId="29199"/>
    <cellStyle name="40% - akcent 5 3 4" xfId="14291"/>
    <cellStyle name="40% - akcent 5 3 4 10" xfId="14292"/>
    <cellStyle name="40% - akcent 5 3 4 10 2" xfId="29203"/>
    <cellStyle name="40% - akcent 5 3 4 11" xfId="29202"/>
    <cellStyle name="40% - akcent 5 3 4 2" xfId="14293"/>
    <cellStyle name="40% - akcent 5 3 4 2 2" xfId="14294"/>
    <cellStyle name="40% - akcent 5 3 4 2 2 2" xfId="14295"/>
    <cellStyle name="40% - akcent 5 3 4 2 2 2 2" xfId="14296"/>
    <cellStyle name="40% - akcent 5 3 4 2 2 2 2 2" xfId="29207"/>
    <cellStyle name="40% - akcent 5 3 4 2 2 2 3" xfId="14297"/>
    <cellStyle name="40% - akcent 5 3 4 2 2 2 3 2" xfId="29208"/>
    <cellStyle name="40% - akcent 5 3 4 2 2 2 4" xfId="29206"/>
    <cellStyle name="40% - akcent 5 3 4 2 2 3" xfId="14298"/>
    <cellStyle name="40% - akcent 5 3 4 2 2 3 2" xfId="29209"/>
    <cellStyle name="40% - akcent 5 3 4 2 2 4" xfId="14299"/>
    <cellStyle name="40% - akcent 5 3 4 2 2 4 2" xfId="29210"/>
    <cellStyle name="40% - akcent 5 3 4 2 2 5" xfId="29205"/>
    <cellStyle name="40% - akcent 5 3 4 2 3" xfId="14300"/>
    <cellStyle name="40% - akcent 5 3 4 2 3 2" xfId="14301"/>
    <cellStyle name="40% - akcent 5 3 4 2 3 2 2" xfId="14302"/>
    <cellStyle name="40% - akcent 5 3 4 2 3 2 2 2" xfId="29213"/>
    <cellStyle name="40% - akcent 5 3 4 2 3 2 3" xfId="14303"/>
    <cellStyle name="40% - akcent 5 3 4 2 3 2 3 2" xfId="29214"/>
    <cellStyle name="40% - akcent 5 3 4 2 3 2 4" xfId="29212"/>
    <cellStyle name="40% - akcent 5 3 4 2 3 3" xfId="14304"/>
    <cellStyle name="40% - akcent 5 3 4 2 3 3 2" xfId="29215"/>
    <cellStyle name="40% - akcent 5 3 4 2 3 4" xfId="14305"/>
    <cellStyle name="40% - akcent 5 3 4 2 3 4 2" xfId="29216"/>
    <cellStyle name="40% - akcent 5 3 4 2 3 5" xfId="29211"/>
    <cellStyle name="40% - akcent 5 3 4 2 4" xfId="14306"/>
    <cellStyle name="40% - akcent 5 3 4 2 4 2" xfId="14307"/>
    <cellStyle name="40% - akcent 5 3 4 2 4 2 2" xfId="14308"/>
    <cellStyle name="40% - akcent 5 3 4 2 4 2 2 2" xfId="29219"/>
    <cellStyle name="40% - akcent 5 3 4 2 4 2 3" xfId="14309"/>
    <cellStyle name="40% - akcent 5 3 4 2 4 2 3 2" xfId="29220"/>
    <cellStyle name="40% - akcent 5 3 4 2 4 2 4" xfId="29218"/>
    <cellStyle name="40% - akcent 5 3 4 2 4 3" xfId="14310"/>
    <cellStyle name="40% - akcent 5 3 4 2 4 3 2" xfId="29221"/>
    <cellStyle name="40% - akcent 5 3 4 2 4 4" xfId="14311"/>
    <cellStyle name="40% - akcent 5 3 4 2 4 4 2" xfId="29222"/>
    <cellStyle name="40% - akcent 5 3 4 2 4 5" xfId="29217"/>
    <cellStyle name="40% - akcent 5 3 4 2 5" xfId="14312"/>
    <cellStyle name="40% - akcent 5 3 4 2 5 2" xfId="14313"/>
    <cellStyle name="40% - akcent 5 3 4 2 5 2 2" xfId="29224"/>
    <cellStyle name="40% - akcent 5 3 4 2 5 3" xfId="14314"/>
    <cellStyle name="40% - akcent 5 3 4 2 5 3 2" xfId="29225"/>
    <cellStyle name="40% - akcent 5 3 4 2 5 4" xfId="29223"/>
    <cellStyle name="40% - akcent 5 3 4 2 6" xfId="14315"/>
    <cellStyle name="40% - akcent 5 3 4 2 6 2" xfId="29226"/>
    <cellStyle name="40% - akcent 5 3 4 2 7" xfId="14316"/>
    <cellStyle name="40% - akcent 5 3 4 2 7 2" xfId="29227"/>
    <cellStyle name="40% - akcent 5 3 4 2 8" xfId="29204"/>
    <cellStyle name="40% - akcent 5 3 4 3" xfId="14317"/>
    <cellStyle name="40% - akcent 5 3 4 3 2" xfId="14318"/>
    <cellStyle name="40% - akcent 5 3 4 3 2 2" xfId="14319"/>
    <cellStyle name="40% - akcent 5 3 4 3 2 2 2" xfId="14320"/>
    <cellStyle name="40% - akcent 5 3 4 3 2 2 2 2" xfId="29231"/>
    <cellStyle name="40% - akcent 5 3 4 3 2 2 3" xfId="14321"/>
    <cellStyle name="40% - akcent 5 3 4 3 2 2 3 2" xfId="29232"/>
    <cellStyle name="40% - akcent 5 3 4 3 2 2 4" xfId="29230"/>
    <cellStyle name="40% - akcent 5 3 4 3 2 3" xfId="14322"/>
    <cellStyle name="40% - akcent 5 3 4 3 2 3 2" xfId="29233"/>
    <cellStyle name="40% - akcent 5 3 4 3 2 4" xfId="14323"/>
    <cellStyle name="40% - akcent 5 3 4 3 2 4 2" xfId="29234"/>
    <cellStyle name="40% - akcent 5 3 4 3 2 5" xfId="29229"/>
    <cellStyle name="40% - akcent 5 3 4 3 3" xfId="14324"/>
    <cellStyle name="40% - akcent 5 3 4 3 3 2" xfId="14325"/>
    <cellStyle name="40% - akcent 5 3 4 3 3 2 2" xfId="14326"/>
    <cellStyle name="40% - akcent 5 3 4 3 3 2 2 2" xfId="29237"/>
    <cellStyle name="40% - akcent 5 3 4 3 3 2 3" xfId="14327"/>
    <cellStyle name="40% - akcent 5 3 4 3 3 2 3 2" xfId="29238"/>
    <cellStyle name="40% - akcent 5 3 4 3 3 2 4" xfId="29236"/>
    <cellStyle name="40% - akcent 5 3 4 3 3 3" xfId="14328"/>
    <cellStyle name="40% - akcent 5 3 4 3 3 3 2" xfId="29239"/>
    <cellStyle name="40% - akcent 5 3 4 3 3 4" xfId="14329"/>
    <cellStyle name="40% - akcent 5 3 4 3 3 4 2" xfId="29240"/>
    <cellStyle name="40% - akcent 5 3 4 3 3 5" xfId="29235"/>
    <cellStyle name="40% - akcent 5 3 4 3 4" xfId="14330"/>
    <cellStyle name="40% - akcent 5 3 4 3 4 2" xfId="14331"/>
    <cellStyle name="40% - akcent 5 3 4 3 4 2 2" xfId="14332"/>
    <cellStyle name="40% - akcent 5 3 4 3 4 2 2 2" xfId="29243"/>
    <cellStyle name="40% - akcent 5 3 4 3 4 2 3" xfId="14333"/>
    <cellStyle name="40% - akcent 5 3 4 3 4 2 3 2" xfId="29244"/>
    <cellStyle name="40% - akcent 5 3 4 3 4 2 4" xfId="29242"/>
    <cellStyle name="40% - akcent 5 3 4 3 4 3" xfId="14334"/>
    <cellStyle name="40% - akcent 5 3 4 3 4 3 2" xfId="29245"/>
    <cellStyle name="40% - akcent 5 3 4 3 4 4" xfId="14335"/>
    <cellStyle name="40% - akcent 5 3 4 3 4 4 2" xfId="29246"/>
    <cellStyle name="40% - akcent 5 3 4 3 4 5" xfId="29241"/>
    <cellStyle name="40% - akcent 5 3 4 3 5" xfId="14336"/>
    <cellStyle name="40% - akcent 5 3 4 3 5 2" xfId="14337"/>
    <cellStyle name="40% - akcent 5 3 4 3 5 2 2" xfId="29248"/>
    <cellStyle name="40% - akcent 5 3 4 3 5 3" xfId="14338"/>
    <cellStyle name="40% - akcent 5 3 4 3 5 3 2" xfId="29249"/>
    <cellStyle name="40% - akcent 5 3 4 3 5 4" xfId="29247"/>
    <cellStyle name="40% - akcent 5 3 4 3 6" xfId="14339"/>
    <cellStyle name="40% - akcent 5 3 4 3 6 2" xfId="29250"/>
    <cellStyle name="40% - akcent 5 3 4 3 7" xfId="14340"/>
    <cellStyle name="40% - akcent 5 3 4 3 7 2" xfId="29251"/>
    <cellStyle name="40% - akcent 5 3 4 3 8" xfId="29228"/>
    <cellStyle name="40% - akcent 5 3 4 4" xfId="14341"/>
    <cellStyle name="40% - akcent 5 3 4 4 2" xfId="14342"/>
    <cellStyle name="40% - akcent 5 3 4 4 2 2" xfId="14343"/>
    <cellStyle name="40% - akcent 5 3 4 4 2 2 2" xfId="14344"/>
    <cellStyle name="40% - akcent 5 3 4 4 2 2 2 2" xfId="29255"/>
    <cellStyle name="40% - akcent 5 3 4 4 2 2 3" xfId="14345"/>
    <cellStyle name="40% - akcent 5 3 4 4 2 2 3 2" xfId="29256"/>
    <cellStyle name="40% - akcent 5 3 4 4 2 2 4" xfId="29254"/>
    <cellStyle name="40% - akcent 5 3 4 4 2 3" xfId="14346"/>
    <cellStyle name="40% - akcent 5 3 4 4 2 3 2" xfId="29257"/>
    <cellStyle name="40% - akcent 5 3 4 4 2 4" xfId="14347"/>
    <cellStyle name="40% - akcent 5 3 4 4 2 4 2" xfId="29258"/>
    <cellStyle name="40% - akcent 5 3 4 4 2 5" xfId="29253"/>
    <cellStyle name="40% - akcent 5 3 4 4 3" xfId="14348"/>
    <cellStyle name="40% - akcent 5 3 4 4 3 2" xfId="14349"/>
    <cellStyle name="40% - akcent 5 3 4 4 3 2 2" xfId="29260"/>
    <cellStyle name="40% - akcent 5 3 4 4 3 3" xfId="14350"/>
    <cellStyle name="40% - akcent 5 3 4 4 3 3 2" xfId="29261"/>
    <cellStyle name="40% - akcent 5 3 4 4 3 4" xfId="29259"/>
    <cellStyle name="40% - akcent 5 3 4 4 4" xfId="14351"/>
    <cellStyle name="40% - akcent 5 3 4 4 4 2" xfId="29262"/>
    <cellStyle name="40% - akcent 5 3 4 4 5" xfId="14352"/>
    <cellStyle name="40% - akcent 5 3 4 4 5 2" xfId="29263"/>
    <cellStyle name="40% - akcent 5 3 4 4 6" xfId="29252"/>
    <cellStyle name="40% - akcent 5 3 4 5" xfId="14353"/>
    <cellStyle name="40% - akcent 5 3 4 5 2" xfId="14354"/>
    <cellStyle name="40% - akcent 5 3 4 5 2 2" xfId="14355"/>
    <cellStyle name="40% - akcent 5 3 4 5 2 2 2" xfId="29266"/>
    <cellStyle name="40% - akcent 5 3 4 5 2 3" xfId="14356"/>
    <cellStyle name="40% - akcent 5 3 4 5 2 3 2" xfId="29267"/>
    <cellStyle name="40% - akcent 5 3 4 5 2 4" xfId="29265"/>
    <cellStyle name="40% - akcent 5 3 4 5 3" xfId="14357"/>
    <cellStyle name="40% - akcent 5 3 4 5 3 2" xfId="29268"/>
    <cellStyle name="40% - akcent 5 3 4 5 4" xfId="14358"/>
    <cellStyle name="40% - akcent 5 3 4 5 4 2" xfId="29269"/>
    <cellStyle name="40% - akcent 5 3 4 5 5" xfId="29264"/>
    <cellStyle name="40% - akcent 5 3 4 6" xfId="14359"/>
    <cellStyle name="40% - akcent 5 3 4 6 2" xfId="14360"/>
    <cellStyle name="40% - akcent 5 3 4 6 2 2" xfId="14361"/>
    <cellStyle name="40% - akcent 5 3 4 6 2 2 2" xfId="29272"/>
    <cellStyle name="40% - akcent 5 3 4 6 2 3" xfId="14362"/>
    <cellStyle name="40% - akcent 5 3 4 6 2 3 2" xfId="29273"/>
    <cellStyle name="40% - akcent 5 3 4 6 2 4" xfId="29271"/>
    <cellStyle name="40% - akcent 5 3 4 6 3" xfId="14363"/>
    <cellStyle name="40% - akcent 5 3 4 6 3 2" xfId="29274"/>
    <cellStyle name="40% - akcent 5 3 4 6 4" xfId="14364"/>
    <cellStyle name="40% - akcent 5 3 4 6 4 2" xfId="29275"/>
    <cellStyle name="40% - akcent 5 3 4 6 5" xfId="29270"/>
    <cellStyle name="40% - akcent 5 3 4 7" xfId="14365"/>
    <cellStyle name="40% - akcent 5 3 4 7 2" xfId="14366"/>
    <cellStyle name="40% - akcent 5 3 4 7 2 2" xfId="14367"/>
    <cellStyle name="40% - akcent 5 3 4 7 2 2 2" xfId="29278"/>
    <cellStyle name="40% - akcent 5 3 4 7 2 3" xfId="14368"/>
    <cellStyle name="40% - akcent 5 3 4 7 2 3 2" xfId="29279"/>
    <cellStyle name="40% - akcent 5 3 4 7 2 4" xfId="29277"/>
    <cellStyle name="40% - akcent 5 3 4 7 3" xfId="14369"/>
    <cellStyle name="40% - akcent 5 3 4 7 3 2" xfId="29280"/>
    <cellStyle name="40% - akcent 5 3 4 7 4" xfId="14370"/>
    <cellStyle name="40% - akcent 5 3 4 7 4 2" xfId="29281"/>
    <cellStyle name="40% - akcent 5 3 4 7 5" xfId="29276"/>
    <cellStyle name="40% - akcent 5 3 4 8" xfId="14371"/>
    <cellStyle name="40% - akcent 5 3 4 8 2" xfId="14372"/>
    <cellStyle name="40% - akcent 5 3 4 8 2 2" xfId="29283"/>
    <cellStyle name="40% - akcent 5 3 4 8 3" xfId="14373"/>
    <cellStyle name="40% - akcent 5 3 4 8 3 2" xfId="29284"/>
    <cellStyle name="40% - akcent 5 3 4 8 4" xfId="29282"/>
    <cellStyle name="40% - akcent 5 3 4 9" xfId="14374"/>
    <cellStyle name="40% - akcent 5 3 4 9 2" xfId="29285"/>
    <cellStyle name="40% - akcent 5 3 5" xfId="14375"/>
    <cellStyle name="40% - akcent 5 3 5 10" xfId="29286"/>
    <cellStyle name="40% - akcent 5 3 5 2" xfId="14376"/>
    <cellStyle name="40% - akcent 5 3 5 2 2" xfId="14377"/>
    <cellStyle name="40% - akcent 5 3 5 2 2 2" xfId="14378"/>
    <cellStyle name="40% - akcent 5 3 5 2 2 2 2" xfId="14379"/>
    <cellStyle name="40% - akcent 5 3 5 2 2 2 2 2" xfId="29290"/>
    <cellStyle name="40% - akcent 5 3 5 2 2 2 3" xfId="14380"/>
    <cellStyle name="40% - akcent 5 3 5 2 2 2 3 2" xfId="29291"/>
    <cellStyle name="40% - akcent 5 3 5 2 2 2 4" xfId="29289"/>
    <cellStyle name="40% - akcent 5 3 5 2 2 3" xfId="14381"/>
    <cellStyle name="40% - akcent 5 3 5 2 2 3 2" xfId="29292"/>
    <cellStyle name="40% - akcent 5 3 5 2 2 4" xfId="14382"/>
    <cellStyle name="40% - akcent 5 3 5 2 2 4 2" xfId="29293"/>
    <cellStyle name="40% - akcent 5 3 5 2 2 5" xfId="29288"/>
    <cellStyle name="40% - akcent 5 3 5 2 3" xfId="14383"/>
    <cellStyle name="40% - akcent 5 3 5 2 3 2" xfId="14384"/>
    <cellStyle name="40% - akcent 5 3 5 2 3 2 2" xfId="14385"/>
    <cellStyle name="40% - akcent 5 3 5 2 3 2 2 2" xfId="29296"/>
    <cellStyle name="40% - akcent 5 3 5 2 3 2 3" xfId="14386"/>
    <cellStyle name="40% - akcent 5 3 5 2 3 2 3 2" xfId="29297"/>
    <cellStyle name="40% - akcent 5 3 5 2 3 2 4" xfId="29295"/>
    <cellStyle name="40% - akcent 5 3 5 2 3 3" xfId="14387"/>
    <cellStyle name="40% - akcent 5 3 5 2 3 3 2" xfId="29298"/>
    <cellStyle name="40% - akcent 5 3 5 2 3 4" xfId="14388"/>
    <cellStyle name="40% - akcent 5 3 5 2 3 4 2" xfId="29299"/>
    <cellStyle name="40% - akcent 5 3 5 2 3 5" xfId="29294"/>
    <cellStyle name="40% - akcent 5 3 5 2 4" xfId="14389"/>
    <cellStyle name="40% - akcent 5 3 5 2 4 2" xfId="14390"/>
    <cellStyle name="40% - akcent 5 3 5 2 4 2 2" xfId="14391"/>
    <cellStyle name="40% - akcent 5 3 5 2 4 2 2 2" xfId="29302"/>
    <cellStyle name="40% - akcent 5 3 5 2 4 2 3" xfId="14392"/>
    <cellStyle name="40% - akcent 5 3 5 2 4 2 3 2" xfId="29303"/>
    <cellStyle name="40% - akcent 5 3 5 2 4 2 4" xfId="29301"/>
    <cellStyle name="40% - akcent 5 3 5 2 4 3" xfId="14393"/>
    <cellStyle name="40% - akcent 5 3 5 2 4 3 2" xfId="29304"/>
    <cellStyle name="40% - akcent 5 3 5 2 4 4" xfId="14394"/>
    <cellStyle name="40% - akcent 5 3 5 2 4 4 2" xfId="29305"/>
    <cellStyle name="40% - akcent 5 3 5 2 4 5" xfId="29300"/>
    <cellStyle name="40% - akcent 5 3 5 2 5" xfId="14395"/>
    <cellStyle name="40% - akcent 5 3 5 2 5 2" xfId="14396"/>
    <cellStyle name="40% - akcent 5 3 5 2 5 2 2" xfId="29307"/>
    <cellStyle name="40% - akcent 5 3 5 2 5 3" xfId="14397"/>
    <cellStyle name="40% - akcent 5 3 5 2 5 3 2" xfId="29308"/>
    <cellStyle name="40% - akcent 5 3 5 2 5 4" xfId="29306"/>
    <cellStyle name="40% - akcent 5 3 5 2 6" xfId="14398"/>
    <cellStyle name="40% - akcent 5 3 5 2 6 2" xfId="29309"/>
    <cellStyle name="40% - akcent 5 3 5 2 7" xfId="14399"/>
    <cellStyle name="40% - akcent 5 3 5 2 7 2" xfId="29310"/>
    <cellStyle name="40% - akcent 5 3 5 2 8" xfId="29287"/>
    <cellStyle name="40% - akcent 5 3 5 3" xfId="14400"/>
    <cellStyle name="40% - akcent 5 3 5 3 2" xfId="14401"/>
    <cellStyle name="40% - akcent 5 3 5 3 2 2" xfId="14402"/>
    <cellStyle name="40% - akcent 5 3 5 3 2 2 2" xfId="14403"/>
    <cellStyle name="40% - akcent 5 3 5 3 2 2 2 2" xfId="29314"/>
    <cellStyle name="40% - akcent 5 3 5 3 2 2 3" xfId="14404"/>
    <cellStyle name="40% - akcent 5 3 5 3 2 2 3 2" xfId="29315"/>
    <cellStyle name="40% - akcent 5 3 5 3 2 2 4" xfId="29313"/>
    <cellStyle name="40% - akcent 5 3 5 3 2 3" xfId="14405"/>
    <cellStyle name="40% - akcent 5 3 5 3 2 3 2" xfId="29316"/>
    <cellStyle name="40% - akcent 5 3 5 3 2 4" xfId="14406"/>
    <cellStyle name="40% - akcent 5 3 5 3 2 4 2" xfId="29317"/>
    <cellStyle name="40% - akcent 5 3 5 3 2 5" xfId="29312"/>
    <cellStyle name="40% - akcent 5 3 5 3 3" xfId="14407"/>
    <cellStyle name="40% - akcent 5 3 5 3 3 2" xfId="14408"/>
    <cellStyle name="40% - akcent 5 3 5 3 3 2 2" xfId="14409"/>
    <cellStyle name="40% - akcent 5 3 5 3 3 2 2 2" xfId="29320"/>
    <cellStyle name="40% - akcent 5 3 5 3 3 2 3" xfId="14410"/>
    <cellStyle name="40% - akcent 5 3 5 3 3 2 3 2" xfId="29321"/>
    <cellStyle name="40% - akcent 5 3 5 3 3 2 4" xfId="29319"/>
    <cellStyle name="40% - akcent 5 3 5 3 3 3" xfId="14411"/>
    <cellStyle name="40% - akcent 5 3 5 3 3 3 2" xfId="29322"/>
    <cellStyle name="40% - akcent 5 3 5 3 3 4" xfId="14412"/>
    <cellStyle name="40% - akcent 5 3 5 3 3 4 2" xfId="29323"/>
    <cellStyle name="40% - akcent 5 3 5 3 3 5" xfId="29318"/>
    <cellStyle name="40% - akcent 5 3 5 3 4" xfId="14413"/>
    <cellStyle name="40% - akcent 5 3 5 3 4 2" xfId="14414"/>
    <cellStyle name="40% - akcent 5 3 5 3 4 2 2" xfId="14415"/>
    <cellStyle name="40% - akcent 5 3 5 3 4 2 2 2" xfId="29326"/>
    <cellStyle name="40% - akcent 5 3 5 3 4 2 3" xfId="14416"/>
    <cellStyle name="40% - akcent 5 3 5 3 4 2 3 2" xfId="29327"/>
    <cellStyle name="40% - akcent 5 3 5 3 4 2 4" xfId="29325"/>
    <cellStyle name="40% - akcent 5 3 5 3 4 3" xfId="14417"/>
    <cellStyle name="40% - akcent 5 3 5 3 4 3 2" xfId="29328"/>
    <cellStyle name="40% - akcent 5 3 5 3 4 4" xfId="14418"/>
    <cellStyle name="40% - akcent 5 3 5 3 4 4 2" xfId="29329"/>
    <cellStyle name="40% - akcent 5 3 5 3 4 5" xfId="29324"/>
    <cellStyle name="40% - akcent 5 3 5 3 5" xfId="14419"/>
    <cellStyle name="40% - akcent 5 3 5 3 5 2" xfId="14420"/>
    <cellStyle name="40% - akcent 5 3 5 3 5 2 2" xfId="29331"/>
    <cellStyle name="40% - akcent 5 3 5 3 5 3" xfId="14421"/>
    <cellStyle name="40% - akcent 5 3 5 3 5 3 2" xfId="29332"/>
    <cellStyle name="40% - akcent 5 3 5 3 5 4" xfId="29330"/>
    <cellStyle name="40% - akcent 5 3 5 3 6" xfId="14422"/>
    <cellStyle name="40% - akcent 5 3 5 3 6 2" xfId="29333"/>
    <cellStyle name="40% - akcent 5 3 5 3 7" xfId="14423"/>
    <cellStyle name="40% - akcent 5 3 5 3 7 2" xfId="29334"/>
    <cellStyle name="40% - akcent 5 3 5 3 8" xfId="29311"/>
    <cellStyle name="40% - akcent 5 3 5 4" xfId="14424"/>
    <cellStyle name="40% - akcent 5 3 5 4 2" xfId="14425"/>
    <cellStyle name="40% - akcent 5 3 5 4 2 2" xfId="14426"/>
    <cellStyle name="40% - akcent 5 3 5 4 2 2 2" xfId="29337"/>
    <cellStyle name="40% - akcent 5 3 5 4 2 3" xfId="14427"/>
    <cellStyle name="40% - akcent 5 3 5 4 2 3 2" xfId="29338"/>
    <cellStyle name="40% - akcent 5 3 5 4 2 4" xfId="29336"/>
    <cellStyle name="40% - akcent 5 3 5 4 3" xfId="14428"/>
    <cellStyle name="40% - akcent 5 3 5 4 3 2" xfId="29339"/>
    <cellStyle name="40% - akcent 5 3 5 4 4" xfId="14429"/>
    <cellStyle name="40% - akcent 5 3 5 4 4 2" xfId="29340"/>
    <cellStyle name="40% - akcent 5 3 5 4 5" xfId="29335"/>
    <cellStyle name="40% - akcent 5 3 5 5" xfId="14430"/>
    <cellStyle name="40% - akcent 5 3 5 5 2" xfId="14431"/>
    <cellStyle name="40% - akcent 5 3 5 5 2 2" xfId="14432"/>
    <cellStyle name="40% - akcent 5 3 5 5 2 2 2" xfId="29343"/>
    <cellStyle name="40% - akcent 5 3 5 5 2 3" xfId="14433"/>
    <cellStyle name="40% - akcent 5 3 5 5 2 3 2" xfId="29344"/>
    <cellStyle name="40% - akcent 5 3 5 5 2 4" xfId="29342"/>
    <cellStyle name="40% - akcent 5 3 5 5 3" xfId="14434"/>
    <cellStyle name="40% - akcent 5 3 5 5 3 2" xfId="29345"/>
    <cellStyle name="40% - akcent 5 3 5 5 4" xfId="14435"/>
    <cellStyle name="40% - akcent 5 3 5 5 4 2" xfId="29346"/>
    <cellStyle name="40% - akcent 5 3 5 5 5" xfId="29341"/>
    <cellStyle name="40% - akcent 5 3 5 6" xfId="14436"/>
    <cellStyle name="40% - akcent 5 3 5 6 2" xfId="14437"/>
    <cellStyle name="40% - akcent 5 3 5 6 2 2" xfId="14438"/>
    <cellStyle name="40% - akcent 5 3 5 6 2 2 2" xfId="29349"/>
    <cellStyle name="40% - akcent 5 3 5 6 2 3" xfId="14439"/>
    <cellStyle name="40% - akcent 5 3 5 6 2 3 2" xfId="29350"/>
    <cellStyle name="40% - akcent 5 3 5 6 2 4" xfId="29348"/>
    <cellStyle name="40% - akcent 5 3 5 6 3" xfId="14440"/>
    <cellStyle name="40% - akcent 5 3 5 6 3 2" xfId="29351"/>
    <cellStyle name="40% - akcent 5 3 5 6 4" xfId="14441"/>
    <cellStyle name="40% - akcent 5 3 5 6 4 2" xfId="29352"/>
    <cellStyle name="40% - akcent 5 3 5 6 5" xfId="29347"/>
    <cellStyle name="40% - akcent 5 3 5 7" xfId="14442"/>
    <cellStyle name="40% - akcent 5 3 5 7 2" xfId="14443"/>
    <cellStyle name="40% - akcent 5 3 5 7 2 2" xfId="29354"/>
    <cellStyle name="40% - akcent 5 3 5 7 3" xfId="14444"/>
    <cellStyle name="40% - akcent 5 3 5 7 3 2" xfId="29355"/>
    <cellStyle name="40% - akcent 5 3 5 7 4" xfId="29353"/>
    <cellStyle name="40% - akcent 5 3 5 8" xfId="14445"/>
    <cellStyle name="40% - akcent 5 3 5 8 2" xfId="29356"/>
    <cellStyle name="40% - akcent 5 3 5 9" xfId="14446"/>
    <cellStyle name="40% - akcent 5 3 5 9 2" xfId="29357"/>
    <cellStyle name="40% - akcent 5 3 6" xfId="14447"/>
    <cellStyle name="40% - akcent 5 3 6 10" xfId="29358"/>
    <cellStyle name="40% - akcent 5 3 6 2" xfId="14448"/>
    <cellStyle name="40% - akcent 5 3 6 2 2" xfId="14449"/>
    <cellStyle name="40% - akcent 5 3 6 2 2 2" xfId="14450"/>
    <cellStyle name="40% - akcent 5 3 6 2 2 2 2" xfId="14451"/>
    <cellStyle name="40% - akcent 5 3 6 2 2 2 2 2" xfId="29362"/>
    <cellStyle name="40% - akcent 5 3 6 2 2 2 3" xfId="14452"/>
    <cellStyle name="40% - akcent 5 3 6 2 2 2 3 2" xfId="29363"/>
    <cellStyle name="40% - akcent 5 3 6 2 2 2 4" xfId="29361"/>
    <cellStyle name="40% - akcent 5 3 6 2 2 3" xfId="14453"/>
    <cellStyle name="40% - akcent 5 3 6 2 2 3 2" xfId="29364"/>
    <cellStyle name="40% - akcent 5 3 6 2 2 4" xfId="14454"/>
    <cellStyle name="40% - akcent 5 3 6 2 2 4 2" xfId="29365"/>
    <cellStyle name="40% - akcent 5 3 6 2 2 5" xfId="29360"/>
    <cellStyle name="40% - akcent 5 3 6 2 3" xfId="14455"/>
    <cellStyle name="40% - akcent 5 3 6 2 3 2" xfId="14456"/>
    <cellStyle name="40% - akcent 5 3 6 2 3 2 2" xfId="14457"/>
    <cellStyle name="40% - akcent 5 3 6 2 3 2 2 2" xfId="29368"/>
    <cellStyle name="40% - akcent 5 3 6 2 3 2 3" xfId="14458"/>
    <cellStyle name="40% - akcent 5 3 6 2 3 2 3 2" xfId="29369"/>
    <cellStyle name="40% - akcent 5 3 6 2 3 2 4" xfId="29367"/>
    <cellStyle name="40% - akcent 5 3 6 2 3 3" xfId="14459"/>
    <cellStyle name="40% - akcent 5 3 6 2 3 3 2" xfId="29370"/>
    <cellStyle name="40% - akcent 5 3 6 2 3 4" xfId="14460"/>
    <cellStyle name="40% - akcent 5 3 6 2 3 4 2" xfId="29371"/>
    <cellStyle name="40% - akcent 5 3 6 2 3 5" xfId="29366"/>
    <cellStyle name="40% - akcent 5 3 6 2 4" xfId="14461"/>
    <cellStyle name="40% - akcent 5 3 6 2 4 2" xfId="14462"/>
    <cellStyle name="40% - akcent 5 3 6 2 4 2 2" xfId="14463"/>
    <cellStyle name="40% - akcent 5 3 6 2 4 2 2 2" xfId="29374"/>
    <cellStyle name="40% - akcent 5 3 6 2 4 2 3" xfId="14464"/>
    <cellStyle name="40% - akcent 5 3 6 2 4 2 3 2" xfId="29375"/>
    <cellStyle name="40% - akcent 5 3 6 2 4 2 4" xfId="29373"/>
    <cellStyle name="40% - akcent 5 3 6 2 4 3" xfId="14465"/>
    <cellStyle name="40% - akcent 5 3 6 2 4 3 2" xfId="29376"/>
    <cellStyle name="40% - akcent 5 3 6 2 4 4" xfId="14466"/>
    <cellStyle name="40% - akcent 5 3 6 2 4 4 2" xfId="29377"/>
    <cellStyle name="40% - akcent 5 3 6 2 4 5" xfId="29372"/>
    <cellStyle name="40% - akcent 5 3 6 2 5" xfId="14467"/>
    <cellStyle name="40% - akcent 5 3 6 2 5 2" xfId="14468"/>
    <cellStyle name="40% - akcent 5 3 6 2 5 2 2" xfId="29379"/>
    <cellStyle name="40% - akcent 5 3 6 2 5 3" xfId="14469"/>
    <cellStyle name="40% - akcent 5 3 6 2 5 3 2" xfId="29380"/>
    <cellStyle name="40% - akcent 5 3 6 2 5 4" xfId="29378"/>
    <cellStyle name="40% - akcent 5 3 6 2 6" xfId="14470"/>
    <cellStyle name="40% - akcent 5 3 6 2 6 2" xfId="29381"/>
    <cellStyle name="40% - akcent 5 3 6 2 7" xfId="14471"/>
    <cellStyle name="40% - akcent 5 3 6 2 7 2" xfId="29382"/>
    <cellStyle name="40% - akcent 5 3 6 2 8" xfId="29359"/>
    <cellStyle name="40% - akcent 5 3 6 3" xfId="14472"/>
    <cellStyle name="40% - akcent 5 3 6 3 2" xfId="14473"/>
    <cellStyle name="40% - akcent 5 3 6 3 2 2" xfId="14474"/>
    <cellStyle name="40% - akcent 5 3 6 3 2 2 2" xfId="14475"/>
    <cellStyle name="40% - akcent 5 3 6 3 2 2 2 2" xfId="29386"/>
    <cellStyle name="40% - akcent 5 3 6 3 2 2 3" xfId="14476"/>
    <cellStyle name="40% - akcent 5 3 6 3 2 2 3 2" xfId="29387"/>
    <cellStyle name="40% - akcent 5 3 6 3 2 2 4" xfId="29385"/>
    <cellStyle name="40% - akcent 5 3 6 3 2 3" xfId="14477"/>
    <cellStyle name="40% - akcent 5 3 6 3 2 3 2" xfId="29388"/>
    <cellStyle name="40% - akcent 5 3 6 3 2 4" xfId="14478"/>
    <cellStyle name="40% - akcent 5 3 6 3 2 4 2" xfId="29389"/>
    <cellStyle name="40% - akcent 5 3 6 3 2 5" xfId="29384"/>
    <cellStyle name="40% - akcent 5 3 6 3 3" xfId="14479"/>
    <cellStyle name="40% - akcent 5 3 6 3 3 2" xfId="14480"/>
    <cellStyle name="40% - akcent 5 3 6 3 3 2 2" xfId="14481"/>
    <cellStyle name="40% - akcent 5 3 6 3 3 2 2 2" xfId="29392"/>
    <cellStyle name="40% - akcent 5 3 6 3 3 2 3" xfId="14482"/>
    <cellStyle name="40% - akcent 5 3 6 3 3 2 3 2" xfId="29393"/>
    <cellStyle name="40% - akcent 5 3 6 3 3 2 4" xfId="29391"/>
    <cellStyle name="40% - akcent 5 3 6 3 3 3" xfId="14483"/>
    <cellStyle name="40% - akcent 5 3 6 3 3 3 2" xfId="29394"/>
    <cellStyle name="40% - akcent 5 3 6 3 3 4" xfId="14484"/>
    <cellStyle name="40% - akcent 5 3 6 3 3 4 2" xfId="29395"/>
    <cellStyle name="40% - akcent 5 3 6 3 3 5" xfId="29390"/>
    <cellStyle name="40% - akcent 5 3 6 3 4" xfId="14485"/>
    <cellStyle name="40% - akcent 5 3 6 3 4 2" xfId="14486"/>
    <cellStyle name="40% - akcent 5 3 6 3 4 2 2" xfId="14487"/>
    <cellStyle name="40% - akcent 5 3 6 3 4 2 2 2" xfId="29398"/>
    <cellStyle name="40% - akcent 5 3 6 3 4 2 3" xfId="14488"/>
    <cellStyle name="40% - akcent 5 3 6 3 4 2 3 2" xfId="29399"/>
    <cellStyle name="40% - akcent 5 3 6 3 4 2 4" xfId="29397"/>
    <cellStyle name="40% - akcent 5 3 6 3 4 3" xfId="14489"/>
    <cellStyle name="40% - akcent 5 3 6 3 4 3 2" xfId="29400"/>
    <cellStyle name="40% - akcent 5 3 6 3 4 4" xfId="14490"/>
    <cellStyle name="40% - akcent 5 3 6 3 4 4 2" xfId="29401"/>
    <cellStyle name="40% - akcent 5 3 6 3 4 5" xfId="29396"/>
    <cellStyle name="40% - akcent 5 3 6 3 5" xfId="14491"/>
    <cellStyle name="40% - akcent 5 3 6 3 5 2" xfId="14492"/>
    <cellStyle name="40% - akcent 5 3 6 3 5 2 2" xfId="29403"/>
    <cellStyle name="40% - akcent 5 3 6 3 5 3" xfId="14493"/>
    <cellStyle name="40% - akcent 5 3 6 3 5 3 2" xfId="29404"/>
    <cellStyle name="40% - akcent 5 3 6 3 5 4" xfId="29402"/>
    <cellStyle name="40% - akcent 5 3 6 3 6" xfId="14494"/>
    <cellStyle name="40% - akcent 5 3 6 3 6 2" xfId="29405"/>
    <cellStyle name="40% - akcent 5 3 6 3 7" xfId="14495"/>
    <cellStyle name="40% - akcent 5 3 6 3 7 2" xfId="29406"/>
    <cellStyle name="40% - akcent 5 3 6 3 8" xfId="29383"/>
    <cellStyle name="40% - akcent 5 3 6 4" xfId="14496"/>
    <cellStyle name="40% - akcent 5 3 6 4 2" xfId="14497"/>
    <cellStyle name="40% - akcent 5 3 6 4 2 2" xfId="14498"/>
    <cellStyle name="40% - akcent 5 3 6 4 2 2 2" xfId="29409"/>
    <cellStyle name="40% - akcent 5 3 6 4 2 3" xfId="14499"/>
    <cellStyle name="40% - akcent 5 3 6 4 2 3 2" xfId="29410"/>
    <cellStyle name="40% - akcent 5 3 6 4 2 4" xfId="29408"/>
    <cellStyle name="40% - akcent 5 3 6 4 3" xfId="14500"/>
    <cellStyle name="40% - akcent 5 3 6 4 3 2" xfId="29411"/>
    <cellStyle name="40% - akcent 5 3 6 4 4" xfId="14501"/>
    <cellStyle name="40% - akcent 5 3 6 4 4 2" xfId="29412"/>
    <cellStyle name="40% - akcent 5 3 6 4 5" xfId="29407"/>
    <cellStyle name="40% - akcent 5 3 6 5" xfId="14502"/>
    <cellStyle name="40% - akcent 5 3 6 5 2" xfId="14503"/>
    <cellStyle name="40% - akcent 5 3 6 5 2 2" xfId="14504"/>
    <cellStyle name="40% - akcent 5 3 6 5 2 2 2" xfId="29415"/>
    <cellStyle name="40% - akcent 5 3 6 5 2 3" xfId="14505"/>
    <cellStyle name="40% - akcent 5 3 6 5 2 3 2" xfId="29416"/>
    <cellStyle name="40% - akcent 5 3 6 5 2 4" xfId="29414"/>
    <cellStyle name="40% - akcent 5 3 6 5 3" xfId="14506"/>
    <cellStyle name="40% - akcent 5 3 6 5 3 2" xfId="29417"/>
    <cellStyle name="40% - akcent 5 3 6 5 4" xfId="14507"/>
    <cellStyle name="40% - akcent 5 3 6 5 4 2" xfId="29418"/>
    <cellStyle name="40% - akcent 5 3 6 5 5" xfId="29413"/>
    <cellStyle name="40% - akcent 5 3 6 6" xfId="14508"/>
    <cellStyle name="40% - akcent 5 3 6 6 2" xfId="14509"/>
    <cellStyle name="40% - akcent 5 3 6 6 2 2" xfId="14510"/>
    <cellStyle name="40% - akcent 5 3 6 6 2 2 2" xfId="29421"/>
    <cellStyle name="40% - akcent 5 3 6 6 2 3" xfId="14511"/>
    <cellStyle name="40% - akcent 5 3 6 6 2 3 2" xfId="29422"/>
    <cellStyle name="40% - akcent 5 3 6 6 2 4" xfId="29420"/>
    <cellStyle name="40% - akcent 5 3 6 6 3" xfId="14512"/>
    <cellStyle name="40% - akcent 5 3 6 6 3 2" xfId="29423"/>
    <cellStyle name="40% - akcent 5 3 6 6 4" xfId="14513"/>
    <cellStyle name="40% - akcent 5 3 6 6 4 2" xfId="29424"/>
    <cellStyle name="40% - akcent 5 3 6 6 5" xfId="29419"/>
    <cellStyle name="40% - akcent 5 3 6 7" xfId="14514"/>
    <cellStyle name="40% - akcent 5 3 6 7 2" xfId="14515"/>
    <cellStyle name="40% - akcent 5 3 6 7 2 2" xfId="29426"/>
    <cellStyle name="40% - akcent 5 3 6 7 3" xfId="14516"/>
    <cellStyle name="40% - akcent 5 3 6 7 3 2" xfId="29427"/>
    <cellStyle name="40% - akcent 5 3 6 7 4" xfId="29425"/>
    <cellStyle name="40% - akcent 5 3 6 8" xfId="14517"/>
    <cellStyle name="40% - akcent 5 3 6 8 2" xfId="29428"/>
    <cellStyle name="40% - akcent 5 3 6 9" xfId="14518"/>
    <cellStyle name="40% - akcent 5 3 6 9 2" xfId="29429"/>
    <cellStyle name="40% - akcent 5 3 7" xfId="14519"/>
    <cellStyle name="40% - akcent 5 3 7 2" xfId="14520"/>
    <cellStyle name="40% - akcent 5 3 7 2 2" xfId="14521"/>
    <cellStyle name="40% - akcent 5 3 7 2 2 2" xfId="14522"/>
    <cellStyle name="40% - akcent 5 3 7 2 2 2 2" xfId="14523"/>
    <cellStyle name="40% - akcent 5 3 7 2 2 2 2 2" xfId="29434"/>
    <cellStyle name="40% - akcent 5 3 7 2 2 2 3" xfId="14524"/>
    <cellStyle name="40% - akcent 5 3 7 2 2 2 3 2" xfId="29435"/>
    <cellStyle name="40% - akcent 5 3 7 2 2 2 4" xfId="29433"/>
    <cellStyle name="40% - akcent 5 3 7 2 2 3" xfId="14525"/>
    <cellStyle name="40% - akcent 5 3 7 2 2 3 2" xfId="29436"/>
    <cellStyle name="40% - akcent 5 3 7 2 2 4" xfId="14526"/>
    <cellStyle name="40% - akcent 5 3 7 2 2 4 2" xfId="29437"/>
    <cellStyle name="40% - akcent 5 3 7 2 2 5" xfId="29432"/>
    <cellStyle name="40% - akcent 5 3 7 2 3" xfId="14527"/>
    <cellStyle name="40% - akcent 5 3 7 2 3 2" xfId="14528"/>
    <cellStyle name="40% - akcent 5 3 7 2 3 2 2" xfId="14529"/>
    <cellStyle name="40% - akcent 5 3 7 2 3 2 2 2" xfId="29440"/>
    <cellStyle name="40% - akcent 5 3 7 2 3 2 3" xfId="14530"/>
    <cellStyle name="40% - akcent 5 3 7 2 3 2 3 2" xfId="29441"/>
    <cellStyle name="40% - akcent 5 3 7 2 3 2 4" xfId="29439"/>
    <cellStyle name="40% - akcent 5 3 7 2 3 3" xfId="14531"/>
    <cellStyle name="40% - akcent 5 3 7 2 3 3 2" xfId="29442"/>
    <cellStyle name="40% - akcent 5 3 7 2 3 4" xfId="14532"/>
    <cellStyle name="40% - akcent 5 3 7 2 3 4 2" xfId="29443"/>
    <cellStyle name="40% - akcent 5 3 7 2 3 5" xfId="29438"/>
    <cellStyle name="40% - akcent 5 3 7 2 4" xfId="14533"/>
    <cellStyle name="40% - akcent 5 3 7 2 4 2" xfId="14534"/>
    <cellStyle name="40% - akcent 5 3 7 2 4 2 2" xfId="14535"/>
    <cellStyle name="40% - akcent 5 3 7 2 4 2 2 2" xfId="29446"/>
    <cellStyle name="40% - akcent 5 3 7 2 4 2 3" xfId="14536"/>
    <cellStyle name="40% - akcent 5 3 7 2 4 2 3 2" xfId="29447"/>
    <cellStyle name="40% - akcent 5 3 7 2 4 2 4" xfId="29445"/>
    <cellStyle name="40% - akcent 5 3 7 2 4 3" xfId="14537"/>
    <cellStyle name="40% - akcent 5 3 7 2 4 3 2" xfId="29448"/>
    <cellStyle name="40% - akcent 5 3 7 2 4 4" xfId="14538"/>
    <cellStyle name="40% - akcent 5 3 7 2 4 4 2" xfId="29449"/>
    <cellStyle name="40% - akcent 5 3 7 2 4 5" xfId="29444"/>
    <cellStyle name="40% - akcent 5 3 7 2 5" xfId="14539"/>
    <cellStyle name="40% - akcent 5 3 7 2 5 2" xfId="14540"/>
    <cellStyle name="40% - akcent 5 3 7 2 5 2 2" xfId="29451"/>
    <cellStyle name="40% - akcent 5 3 7 2 5 3" xfId="14541"/>
    <cellStyle name="40% - akcent 5 3 7 2 5 3 2" xfId="29452"/>
    <cellStyle name="40% - akcent 5 3 7 2 5 4" xfId="29450"/>
    <cellStyle name="40% - akcent 5 3 7 2 6" xfId="14542"/>
    <cellStyle name="40% - akcent 5 3 7 2 6 2" xfId="29453"/>
    <cellStyle name="40% - akcent 5 3 7 2 7" xfId="14543"/>
    <cellStyle name="40% - akcent 5 3 7 2 7 2" xfId="29454"/>
    <cellStyle name="40% - akcent 5 3 7 2 8" xfId="29431"/>
    <cellStyle name="40% - akcent 5 3 7 3" xfId="14544"/>
    <cellStyle name="40% - akcent 5 3 7 3 2" xfId="14545"/>
    <cellStyle name="40% - akcent 5 3 7 3 2 2" xfId="14546"/>
    <cellStyle name="40% - akcent 5 3 7 3 2 2 2" xfId="29457"/>
    <cellStyle name="40% - akcent 5 3 7 3 2 3" xfId="14547"/>
    <cellStyle name="40% - akcent 5 3 7 3 2 3 2" xfId="29458"/>
    <cellStyle name="40% - akcent 5 3 7 3 2 4" xfId="29456"/>
    <cellStyle name="40% - akcent 5 3 7 3 3" xfId="14548"/>
    <cellStyle name="40% - akcent 5 3 7 3 3 2" xfId="29459"/>
    <cellStyle name="40% - akcent 5 3 7 3 4" xfId="14549"/>
    <cellStyle name="40% - akcent 5 3 7 3 4 2" xfId="29460"/>
    <cellStyle name="40% - akcent 5 3 7 3 5" xfId="29455"/>
    <cellStyle name="40% - akcent 5 3 7 4" xfId="14550"/>
    <cellStyle name="40% - akcent 5 3 7 4 2" xfId="14551"/>
    <cellStyle name="40% - akcent 5 3 7 4 2 2" xfId="14552"/>
    <cellStyle name="40% - akcent 5 3 7 4 2 2 2" xfId="29463"/>
    <cellStyle name="40% - akcent 5 3 7 4 2 3" xfId="14553"/>
    <cellStyle name="40% - akcent 5 3 7 4 2 3 2" xfId="29464"/>
    <cellStyle name="40% - akcent 5 3 7 4 2 4" xfId="29462"/>
    <cellStyle name="40% - akcent 5 3 7 4 3" xfId="14554"/>
    <cellStyle name="40% - akcent 5 3 7 4 3 2" xfId="29465"/>
    <cellStyle name="40% - akcent 5 3 7 4 4" xfId="14555"/>
    <cellStyle name="40% - akcent 5 3 7 4 4 2" xfId="29466"/>
    <cellStyle name="40% - akcent 5 3 7 4 5" xfId="29461"/>
    <cellStyle name="40% - akcent 5 3 7 5" xfId="14556"/>
    <cellStyle name="40% - akcent 5 3 7 5 2" xfId="14557"/>
    <cellStyle name="40% - akcent 5 3 7 5 2 2" xfId="14558"/>
    <cellStyle name="40% - akcent 5 3 7 5 2 2 2" xfId="29469"/>
    <cellStyle name="40% - akcent 5 3 7 5 2 3" xfId="14559"/>
    <cellStyle name="40% - akcent 5 3 7 5 2 3 2" xfId="29470"/>
    <cellStyle name="40% - akcent 5 3 7 5 2 4" xfId="29468"/>
    <cellStyle name="40% - akcent 5 3 7 5 3" xfId="14560"/>
    <cellStyle name="40% - akcent 5 3 7 5 3 2" xfId="29471"/>
    <cellStyle name="40% - akcent 5 3 7 5 4" xfId="14561"/>
    <cellStyle name="40% - akcent 5 3 7 5 4 2" xfId="29472"/>
    <cellStyle name="40% - akcent 5 3 7 5 5" xfId="29467"/>
    <cellStyle name="40% - akcent 5 3 7 6" xfId="14562"/>
    <cellStyle name="40% - akcent 5 3 7 6 2" xfId="14563"/>
    <cellStyle name="40% - akcent 5 3 7 6 2 2" xfId="29474"/>
    <cellStyle name="40% - akcent 5 3 7 6 3" xfId="14564"/>
    <cellStyle name="40% - akcent 5 3 7 6 3 2" xfId="29475"/>
    <cellStyle name="40% - akcent 5 3 7 6 4" xfId="29473"/>
    <cellStyle name="40% - akcent 5 3 7 7" xfId="14565"/>
    <cellStyle name="40% - akcent 5 3 7 7 2" xfId="29476"/>
    <cellStyle name="40% - akcent 5 3 7 8" xfId="14566"/>
    <cellStyle name="40% - akcent 5 3 7 8 2" xfId="29477"/>
    <cellStyle name="40% - akcent 5 3 7 9" xfId="29430"/>
    <cellStyle name="40% - akcent 5 3 8" xfId="14567"/>
    <cellStyle name="40% - akcent 5 3 8 2" xfId="14568"/>
    <cellStyle name="40% - akcent 5 3 8 2 2" xfId="14569"/>
    <cellStyle name="40% - akcent 5 3 8 2 2 2" xfId="14570"/>
    <cellStyle name="40% - akcent 5 3 8 2 2 2 2" xfId="14571"/>
    <cellStyle name="40% - akcent 5 3 8 2 2 2 2 2" xfId="29482"/>
    <cellStyle name="40% - akcent 5 3 8 2 2 2 3" xfId="14572"/>
    <cellStyle name="40% - akcent 5 3 8 2 2 2 3 2" xfId="29483"/>
    <cellStyle name="40% - akcent 5 3 8 2 2 2 4" xfId="29481"/>
    <cellStyle name="40% - akcent 5 3 8 2 2 3" xfId="14573"/>
    <cellStyle name="40% - akcent 5 3 8 2 2 3 2" xfId="29484"/>
    <cellStyle name="40% - akcent 5 3 8 2 2 4" xfId="14574"/>
    <cellStyle name="40% - akcent 5 3 8 2 2 4 2" xfId="29485"/>
    <cellStyle name="40% - akcent 5 3 8 2 2 5" xfId="29480"/>
    <cellStyle name="40% - akcent 5 3 8 2 3" xfId="14575"/>
    <cellStyle name="40% - akcent 5 3 8 2 3 2" xfId="14576"/>
    <cellStyle name="40% - akcent 5 3 8 2 3 2 2" xfId="14577"/>
    <cellStyle name="40% - akcent 5 3 8 2 3 2 2 2" xfId="29488"/>
    <cellStyle name="40% - akcent 5 3 8 2 3 2 3" xfId="14578"/>
    <cellStyle name="40% - akcent 5 3 8 2 3 2 3 2" xfId="29489"/>
    <cellStyle name="40% - akcent 5 3 8 2 3 2 4" xfId="29487"/>
    <cellStyle name="40% - akcent 5 3 8 2 3 3" xfId="14579"/>
    <cellStyle name="40% - akcent 5 3 8 2 3 3 2" xfId="29490"/>
    <cellStyle name="40% - akcent 5 3 8 2 3 4" xfId="14580"/>
    <cellStyle name="40% - akcent 5 3 8 2 3 4 2" xfId="29491"/>
    <cellStyle name="40% - akcent 5 3 8 2 3 5" xfId="29486"/>
    <cellStyle name="40% - akcent 5 3 8 2 4" xfId="14581"/>
    <cellStyle name="40% - akcent 5 3 8 2 4 2" xfId="14582"/>
    <cellStyle name="40% - akcent 5 3 8 2 4 2 2" xfId="14583"/>
    <cellStyle name="40% - akcent 5 3 8 2 4 2 2 2" xfId="29494"/>
    <cellStyle name="40% - akcent 5 3 8 2 4 2 3" xfId="14584"/>
    <cellStyle name="40% - akcent 5 3 8 2 4 2 3 2" xfId="29495"/>
    <cellStyle name="40% - akcent 5 3 8 2 4 2 4" xfId="29493"/>
    <cellStyle name="40% - akcent 5 3 8 2 4 3" xfId="14585"/>
    <cellStyle name="40% - akcent 5 3 8 2 4 3 2" xfId="29496"/>
    <cellStyle name="40% - akcent 5 3 8 2 4 4" xfId="14586"/>
    <cellStyle name="40% - akcent 5 3 8 2 4 4 2" xfId="29497"/>
    <cellStyle name="40% - akcent 5 3 8 2 4 5" xfId="29492"/>
    <cellStyle name="40% - akcent 5 3 8 2 5" xfId="14587"/>
    <cellStyle name="40% - akcent 5 3 8 2 5 2" xfId="14588"/>
    <cellStyle name="40% - akcent 5 3 8 2 5 2 2" xfId="29499"/>
    <cellStyle name="40% - akcent 5 3 8 2 5 3" xfId="14589"/>
    <cellStyle name="40% - akcent 5 3 8 2 5 3 2" xfId="29500"/>
    <cellStyle name="40% - akcent 5 3 8 2 5 4" xfId="29498"/>
    <cellStyle name="40% - akcent 5 3 8 2 6" xfId="14590"/>
    <cellStyle name="40% - akcent 5 3 8 2 6 2" xfId="29501"/>
    <cellStyle name="40% - akcent 5 3 8 2 7" xfId="14591"/>
    <cellStyle name="40% - akcent 5 3 8 2 7 2" xfId="29502"/>
    <cellStyle name="40% - akcent 5 3 8 2 8" xfId="29479"/>
    <cellStyle name="40% - akcent 5 3 8 3" xfId="14592"/>
    <cellStyle name="40% - akcent 5 3 8 3 2" xfId="14593"/>
    <cellStyle name="40% - akcent 5 3 8 3 2 2" xfId="14594"/>
    <cellStyle name="40% - akcent 5 3 8 3 2 2 2" xfId="29505"/>
    <cellStyle name="40% - akcent 5 3 8 3 2 3" xfId="14595"/>
    <cellStyle name="40% - akcent 5 3 8 3 2 3 2" xfId="29506"/>
    <cellStyle name="40% - akcent 5 3 8 3 2 4" xfId="29504"/>
    <cellStyle name="40% - akcent 5 3 8 3 3" xfId="14596"/>
    <cellStyle name="40% - akcent 5 3 8 3 3 2" xfId="29507"/>
    <cellStyle name="40% - akcent 5 3 8 3 4" xfId="14597"/>
    <cellStyle name="40% - akcent 5 3 8 3 4 2" xfId="29508"/>
    <cellStyle name="40% - akcent 5 3 8 3 5" xfId="29503"/>
    <cellStyle name="40% - akcent 5 3 8 4" xfId="14598"/>
    <cellStyle name="40% - akcent 5 3 8 4 2" xfId="14599"/>
    <cellStyle name="40% - akcent 5 3 8 4 2 2" xfId="14600"/>
    <cellStyle name="40% - akcent 5 3 8 4 2 2 2" xfId="29511"/>
    <cellStyle name="40% - akcent 5 3 8 4 2 3" xfId="14601"/>
    <cellStyle name="40% - akcent 5 3 8 4 2 3 2" xfId="29512"/>
    <cellStyle name="40% - akcent 5 3 8 4 2 4" xfId="29510"/>
    <cellStyle name="40% - akcent 5 3 8 4 3" xfId="14602"/>
    <cellStyle name="40% - akcent 5 3 8 4 3 2" xfId="29513"/>
    <cellStyle name="40% - akcent 5 3 8 4 4" xfId="14603"/>
    <cellStyle name="40% - akcent 5 3 8 4 4 2" xfId="29514"/>
    <cellStyle name="40% - akcent 5 3 8 4 5" xfId="29509"/>
    <cellStyle name="40% - akcent 5 3 8 5" xfId="14604"/>
    <cellStyle name="40% - akcent 5 3 8 5 2" xfId="14605"/>
    <cellStyle name="40% - akcent 5 3 8 5 2 2" xfId="14606"/>
    <cellStyle name="40% - akcent 5 3 8 5 2 2 2" xfId="29517"/>
    <cellStyle name="40% - akcent 5 3 8 5 2 3" xfId="14607"/>
    <cellStyle name="40% - akcent 5 3 8 5 2 3 2" xfId="29518"/>
    <cellStyle name="40% - akcent 5 3 8 5 2 4" xfId="29516"/>
    <cellStyle name="40% - akcent 5 3 8 5 3" xfId="14608"/>
    <cellStyle name="40% - akcent 5 3 8 5 3 2" xfId="29519"/>
    <cellStyle name="40% - akcent 5 3 8 5 4" xfId="14609"/>
    <cellStyle name="40% - akcent 5 3 8 5 4 2" xfId="29520"/>
    <cellStyle name="40% - akcent 5 3 8 5 5" xfId="29515"/>
    <cellStyle name="40% - akcent 5 3 8 6" xfId="14610"/>
    <cellStyle name="40% - akcent 5 3 8 6 2" xfId="14611"/>
    <cellStyle name="40% - akcent 5 3 8 6 2 2" xfId="29522"/>
    <cellStyle name="40% - akcent 5 3 8 6 3" xfId="14612"/>
    <cellStyle name="40% - akcent 5 3 8 6 3 2" xfId="29523"/>
    <cellStyle name="40% - akcent 5 3 8 6 4" xfId="29521"/>
    <cellStyle name="40% - akcent 5 3 8 7" xfId="14613"/>
    <cellStyle name="40% - akcent 5 3 8 7 2" xfId="29524"/>
    <cellStyle name="40% - akcent 5 3 8 8" xfId="14614"/>
    <cellStyle name="40% - akcent 5 3 8 8 2" xfId="29525"/>
    <cellStyle name="40% - akcent 5 3 8 9" xfId="29478"/>
    <cellStyle name="40% - akcent 5 3 9" xfId="14615"/>
    <cellStyle name="40% - akcent 5 3 9 2" xfId="14616"/>
    <cellStyle name="40% - akcent 5 3 9 2 2" xfId="14617"/>
    <cellStyle name="40% - akcent 5 3 9 2 2 2" xfId="14618"/>
    <cellStyle name="40% - akcent 5 3 9 2 2 2 2" xfId="29529"/>
    <cellStyle name="40% - akcent 5 3 9 2 2 3" xfId="14619"/>
    <cellStyle name="40% - akcent 5 3 9 2 2 3 2" xfId="29530"/>
    <cellStyle name="40% - akcent 5 3 9 2 2 4" xfId="29528"/>
    <cellStyle name="40% - akcent 5 3 9 2 3" xfId="14620"/>
    <cellStyle name="40% - akcent 5 3 9 2 3 2" xfId="29531"/>
    <cellStyle name="40% - akcent 5 3 9 2 4" xfId="14621"/>
    <cellStyle name="40% - akcent 5 3 9 2 4 2" xfId="29532"/>
    <cellStyle name="40% - akcent 5 3 9 2 5" xfId="29527"/>
    <cellStyle name="40% - akcent 5 3 9 3" xfId="14622"/>
    <cellStyle name="40% - akcent 5 3 9 3 2" xfId="14623"/>
    <cellStyle name="40% - akcent 5 3 9 3 2 2" xfId="14624"/>
    <cellStyle name="40% - akcent 5 3 9 3 2 2 2" xfId="29535"/>
    <cellStyle name="40% - akcent 5 3 9 3 2 3" xfId="14625"/>
    <cellStyle name="40% - akcent 5 3 9 3 2 3 2" xfId="29536"/>
    <cellStyle name="40% - akcent 5 3 9 3 2 4" xfId="29534"/>
    <cellStyle name="40% - akcent 5 3 9 3 3" xfId="14626"/>
    <cellStyle name="40% - akcent 5 3 9 3 3 2" xfId="29537"/>
    <cellStyle name="40% - akcent 5 3 9 3 4" xfId="14627"/>
    <cellStyle name="40% - akcent 5 3 9 3 4 2" xfId="29538"/>
    <cellStyle name="40% - akcent 5 3 9 3 5" xfId="29533"/>
    <cellStyle name="40% - akcent 5 3 9 4" xfId="14628"/>
    <cellStyle name="40% - akcent 5 3 9 4 2" xfId="14629"/>
    <cellStyle name="40% - akcent 5 3 9 4 2 2" xfId="14630"/>
    <cellStyle name="40% - akcent 5 3 9 4 2 2 2" xfId="29541"/>
    <cellStyle name="40% - akcent 5 3 9 4 2 3" xfId="14631"/>
    <cellStyle name="40% - akcent 5 3 9 4 2 3 2" xfId="29542"/>
    <cellStyle name="40% - akcent 5 3 9 4 2 4" xfId="29540"/>
    <cellStyle name="40% - akcent 5 3 9 4 3" xfId="14632"/>
    <cellStyle name="40% - akcent 5 3 9 4 3 2" xfId="29543"/>
    <cellStyle name="40% - akcent 5 3 9 4 4" xfId="14633"/>
    <cellStyle name="40% - akcent 5 3 9 4 4 2" xfId="29544"/>
    <cellStyle name="40% - akcent 5 3 9 4 5" xfId="29539"/>
    <cellStyle name="40% - akcent 5 3 9 5" xfId="14634"/>
    <cellStyle name="40% - akcent 5 3 9 5 2" xfId="14635"/>
    <cellStyle name="40% - akcent 5 3 9 5 2 2" xfId="29546"/>
    <cellStyle name="40% - akcent 5 3 9 5 3" xfId="14636"/>
    <cellStyle name="40% - akcent 5 3 9 5 3 2" xfId="29547"/>
    <cellStyle name="40% - akcent 5 3 9 5 4" xfId="29545"/>
    <cellStyle name="40% - akcent 5 3 9 6" xfId="14637"/>
    <cellStyle name="40% - akcent 5 3 9 6 2" xfId="29548"/>
    <cellStyle name="40% - akcent 5 3 9 7" xfId="14638"/>
    <cellStyle name="40% - akcent 5 3 9 7 2" xfId="29549"/>
    <cellStyle name="40% - akcent 5 3 9 8" xfId="29526"/>
    <cellStyle name="40% - akcent 5 4" xfId="14639"/>
    <cellStyle name="40% - akcent 5 4 2" xfId="29550"/>
    <cellStyle name="40% - akcent 5 5" xfId="14640"/>
    <cellStyle name="40% - akcent 5 5 2" xfId="29551"/>
    <cellStyle name="40% - akcent 5 6" xfId="14641"/>
    <cellStyle name="40% - akcent 5 6 2" xfId="29552"/>
    <cellStyle name="40% - akcent 6 2" xfId="14642"/>
    <cellStyle name="40% - akcent 6 2 2" xfId="14643"/>
    <cellStyle name="40% - akcent 6 2 2 2" xfId="29554"/>
    <cellStyle name="40% - akcent 6 2 3" xfId="14644"/>
    <cellStyle name="40% - akcent 6 2 3 2" xfId="29555"/>
    <cellStyle name="40% - akcent 6 2 4" xfId="14645"/>
    <cellStyle name="40% - akcent 6 2 4 2" xfId="29556"/>
    <cellStyle name="40% - akcent 6 2 5" xfId="22050"/>
    <cellStyle name="40% - akcent 6 2 6" xfId="29553"/>
    <cellStyle name="40% - akcent 6 3" xfId="14646"/>
    <cellStyle name="40% - akcent 6 3 10" xfId="14647"/>
    <cellStyle name="40% - akcent 6 3 10 2" xfId="14648"/>
    <cellStyle name="40% - akcent 6 3 10 2 2" xfId="14649"/>
    <cellStyle name="40% - akcent 6 3 10 2 2 2" xfId="14650"/>
    <cellStyle name="40% - akcent 6 3 10 2 2 2 2" xfId="29561"/>
    <cellStyle name="40% - akcent 6 3 10 2 2 3" xfId="14651"/>
    <cellStyle name="40% - akcent 6 3 10 2 2 3 2" xfId="29562"/>
    <cellStyle name="40% - akcent 6 3 10 2 2 4" xfId="29560"/>
    <cellStyle name="40% - akcent 6 3 10 2 3" xfId="14652"/>
    <cellStyle name="40% - akcent 6 3 10 2 3 2" xfId="29563"/>
    <cellStyle name="40% - akcent 6 3 10 2 4" xfId="14653"/>
    <cellStyle name="40% - akcent 6 3 10 2 4 2" xfId="29564"/>
    <cellStyle name="40% - akcent 6 3 10 2 5" xfId="29559"/>
    <cellStyle name="40% - akcent 6 3 10 3" xfId="14654"/>
    <cellStyle name="40% - akcent 6 3 10 3 2" xfId="14655"/>
    <cellStyle name="40% - akcent 6 3 10 3 2 2" xfId="29566"/>
    <cellStyle name="40% - akcent 6 3 10 3 3" xfId="14656"/>
    <cellStyle name="40% - akcent 6 3 10 3 3 2" xfId="29567"/>
    <cellStyle name="40% - akcent 6 3 10 3 4" xfId="29565"/>
    <cellStyle name="40% - akcent 6 3 10 4" xfId="14657"/>
    <cellStyle name="40% - akcent 6 3 10 4 2" xfId="29568"/>
    <cellStyle name="40% - akcent 6 3 10 5" xfId="14658"/>
    <cellStyle name="40% - akcent 6 3 10 5 2" xfId="29569"/>
    <cellStyle name="40% - akcent 6 3 10 6" xfId="29558"/>
    <cellStyle name="40% - akcent 6 3 11" xfId="14659"/>
    <cellStyle name="40% - akcent 6 3 11 2" xfId="14660"/>
    <cellStyle name="40% - akcent 6 3 11 2 2" xfId="14661"/>
    <cellStyle name="40% - akcent 6 3 11 2 2 2" xfId="29572"/>
    <cellStyle name="40% - akcent 6 3 11 2 3" xfId="14662"/>
    <cellStyle name="40% - akcent 6 3 11 2 3 2" xfId="29573"/>
    <cellStyle name="40% - akcent 6 3 11 2 4" xfId="29571"/>
    <cellStyle name="40% - akcent 6 3 11 3" xfId="14663"/>
    <cellStyle name="40% - akcent 6 3 11 3 2" xfId="29574"/>
    <cellStyle name="40% - akcent 6 3 11 4" xfId="14664"/>
    <cellStyle name="40% - akcent 6 3 11 4 2" xfId="29575"/>
    <cellStyle name="40% - akcent 6 3 11 5" xfId="29570"/>
    <cellStyle name="40% - akcent 6 3 12" xfId="14665"/>
    <cellStyle name="40% - akcent 6 3 12 2" xfId="14666"/>
    <cellStyle name="40% - akcent 6 3 12 2 2" xfId="14667"/>
    <cellStyle name="40% - akcent 6 3 12 2 2 2" xfId="29578"/>
    <cellStyle name="40% - akcent 6 3 12 2 3" xfId="14668"/>
    <cellStyle name="40% - akcent 6 3 12 2 3 2" xfId="29579"/>
    <cellStyle name="40% - akcent 6 3 12 2 4" xfId="29577"/>
    <cellStyle name="40% - akcent 6 3 12 3" xfId="14669"/>
    <cellStyle name="40% - akcent 6 3 12 3 2" xfId="29580"/>
    <cellStyle name="40% - akcent 6 3 12 4" xfId="14670"/>
    <cellStyle name="40% - akcent 6 3 12 4 2" xfId="29581"/>
    <cellStyle name="40% - akcent 6 3 12 5" xfId="29576"/>
    <cellStyle name="40% - akcent 6 3 13" xfId="14671"/>
    <cellStyle name="40% - akcent 6 3 13 2" xfId="14672"/>
    <cellStyle name="40% - akcent 6 3 13 2 2" xfId="14673"/>
    <cellStyle name="40% - akcent 6 3 13 2 2 2" xfId="29584"/>
    <cellStyle name="40% - akcent 6 3 13 2 3" xfId="14674"/>
    <cellStyle name="40% - akcent 6 3 13 2 3 2" xfId="29585"/>
    <cellStyle name="40% - akcent 6 3 13 2 4" xfId="29583"/>
    <cellStyle name="40% - akcent 6 3 13 3" xfId="14675"/>
    <cellStyle name="40% - akcent 6 3 13 3 2" xfId="29586"/>
    <cellStyle name="40% - akcent 6 3 13 4" xfId="14676"/>
    <cellStyle name="40% - akcent 6 3 13 4 2" xfId="29587"/>
    <cellStyle name="40% - akcent 6 3 13 5" xfId="29582"/>
    <cellStyle name="40% - akcent 6 3 14" xfId="14677"/>
    <cellStyle name="40% - akcent 6 3 14 2" xfId="14678"/>
    <cellStyle name="40% - akcent 6 3 14 2 2" xfId="29589"/>
    <cellStyle name="40% - akcent 6 3 14 3" xfId="14679"/>
    <cellStyle name="40% - akcent 6 3 14 3 2" xfId="29590"/>
    <cellStyle name="40% - akcent 6 3 14 4" xfId="29588"/>
    <cellStyle name="40% - akcent 6 3 15" xfId="14680"/>
    <cellStyle name="40% - akcent 6 3 15 2" xfId="14681"/>
    <cellStyle name="40% - akcent 6 3 15 2 2" xfId="29592"/>
    <cellStyle name="40% - akcent 6 3 15 3" xfId="14682"/>
    <cellStyle name="40% - akcent 6 3 15 3 2" xfId="29593"/>
    <cellStyle name="40% - akcent 6 3 15 4" xfId="29591"/>
    <cellStyle name="40% - akcent 6 3 16" xfId="14683"/>
    <cellStyle name="40% - akcent 6 3 16 2" xfId="29594"/>
    <cellStyle name="40% - akcent 6 3 17" xfId="14684"/>
    <cellStyle name="40% - akcent 6 3 17 2" xfId="29595"/>
    <cellStyle name="40% - akcent 6 3 18" xfId="14685"/>
    <cellStyle name="40% - akcent 6 3 18 2" xfId="29596"/>
    <cellStyle name="40% - akcent 6 3 19" xfId="22051"/>
    <cellStyle name="40% - akcent 6 3 2" xfId="14686"/>
    <cellStyle name="40% - akcent 6 3 2 10" xfId="14687"/>
    <cellStyle name="40% - akcent 6 3 2 10 2" xfId="14688"/>
    <cellStyle name="40% - akcent 6 3 2 10 2 2" xfId="14689"/>
    <cellStyle name="40% - akcent 6 3 2 10 2 2 2" xfId="29600"/>
    <cellStyle name="40% - akcent 6 3 2 10 2 3" xfId="14690"/>
    <cellStyle name="40% - akcent 6 3 2 10 2 3 2" xfId="29601"/>
    <cellStyle name="40% - akcent 6 3 2 10 2 4" xfId="29599"/>
    <cellStyle name="40% - akcent 6 3 2 10 3" xfId="14691"/>
    <cellStyle name="40% - akcent 6 3 2 10 3 2" xfId="29602"/>
    <cellStyle name="40% - akcent 6 3 2 10 4" xfId="14692"/>
    <cellStyle name="40% - akcent 6 3 2 10 4 2" xfId="29603"/>
    <cellStyle name="40% - akcent 6 3 2 10 5" xfId="29598"/>
    <cellStyle name="40% - akcent 6 3 2 11" xfId="14693"/>
    <cellStyle name="40% - akcent 6 3 2 11 2" xfId="14694"/>
    <cellStyle name="40% - akcent 6 3 2 11 2 2" xfId="29605"/>
    <cellStyle name="40% - akcent 6 3 2 11 3" xfId="14695"/>
    <cellStyle name="40% - akcent 6 3 2 11 3 2" xfId="29606"/>
    <cellStyle name="40% - akcent 6 3 2 11 4" xfId="29604"/>
    <cellStyle name="40% - akcent 6 3 2 12" xfId="14696"/>
    <cellStyle name="40% - akcent 6 3 2 12 2" xfId="14697"/>
    <cellStyle name="40% - akcent 6 3 2 12 2 2" xfId="29608"/>
    <cellStyle name="40% - akcent 6 3 2 12 3" xfId="14698"/>
    <cellStyle name="40% - akcent 6 3 2 12 3 2" xfId="29609"/>
    <cellStyle name="40% - akcent 6 3 2 12 4" xfId="29607"/>
    <cellStyle name="40% - akcent 6 3 2 13" xfId="14699"/>
    <cellStyle name="40% - akcent 6 3 2 13 2" xfId="29610"/>
    <cellStyle name="40% - akcent 6 3 2 14" xfId="14700"/>
    <cellStyle name="40% - akcent 6 3 2 14 2" xfId="29611"/>
    <cellStyle name="40% - akcent 6 3 2 15" xfId="14701"/>
    <cellStyle name="40% - akcent 6 3 2 15 2" xfId="29612"/>
    <cellStyle name="40% - akcent 6 3 2 16" xfId="29597"/>
    <cellStyle name="40% - akcent 6 3 2 2" xfId="14702"/>
    <cellStyle name="40% - akcent 6 3 2 2 10" xfId="14703"/>
    <cellStyle name="40% - akcent 6 3 2 2 10 2" xfId="29614"/>
    <cellStyle name="40% - akcent 6 3 2 2 11" xfId="14704"/>
    <cellStyle name="40% - akcent 6 3 2 2 11 2" xfId="29615"/>
    <cellStyle name="40% - akcent 6 3 2 2 12" xfId="29613"/>
    <cellStyle name="40% - akcent 6 3 2 2 2" xfId="14705"/>
    <cellStyle name="40% - akcent 6 3 2 2 2 10" xfId="29616"/>
    <cellStyle name="40% - akcent 6 3 2 2 2 2" xfId="14706"/>
    <cellStyle name="40% - akcent 6 3 2 2 2 2 2" xfId="14707"/>
    <cellStyle name="40% - akcent 6 3 2 2 2 2 2 2" xfId="14708"/>
    <cellStyle name="40% - akcent 6 3 2 2 2 2 2 2 2" xfId="14709"/>
    <cellStyle name="40% - akcent 6 3 2 2 2 2 2 2 2 2" xfId="29620"/>
    <cellStyle name="40% - akcent 6 3 2 2 2 2 2 2 3" xfId="14710"/>
    <cellStyle name="40% - akcent 6 3 2 2 2 2 2 2 3 2" xfId="29621"/>
    <cellStyle name="40% - akcent 6 3 2 2 2 2 2 2 4" xfId="29619"/>
    <cellStyle name="40% - akcent 6 3 2 2 2 2 2 3" xfId="14711"/>
    <cellStyle name="40% - akcent 6 3 2 2 2 2 2 3 2" xfId="29622"/>
    <cellStyle name="40% - akcent 6 3 2 2 2 2 2 4" xfId="14712"/>
    <cellStyle name="40% - akcent 6 3 2 2 2 2 2 4 2" xfId="29623"/>
    <cellStyle name="40% - akcent 6 3 2 2 2 2 2 5" xfId="29618"/>
    <cellStyle name="40% - akcent 6 3 2 2 2 2 3" xfId="14713"/>
    <cellStyle name="40% - akcent 6 3 2 2 2 2 3 2" xfId="14714"/>
    <cellStyle name="40% - akcent 6 3 2 2 2 2 3 2 2" xfId="14715"/>
    <cellStyle name="40% - akcent 6 3 2 2 2 2 3 2 2 2" xfId="29626"/>
    <cellStyle name="40% - akcent 6 3 2 2 2 2 3 2 3" xfId="14716"/>
    <cellStyle name="40% - akcent 6 3 2 2 2 2 3 2 3 2" xfId="29627"/>
    <cellStyle name="40% - akcent 6 3 2 2 2 2 3 2 4" xfId="29625"/>
    <cellStyle name="40% - akcent 6 3 2 2 2 2 3 3" xfId="14717"/>
    <cellStyle name="40% - akcent 6 3 2 2 2 2 3 3 2" xfId="29628"/>
    <cellStyle name="40% - akcent 6 3 2 2 2 2 3 4" xfId="14718"/>
    <cellStyle name="40% - akcent 6 3 2 2 2 2 3 4 2" xfId="29629"/>
    <cellStyle name="40% - akcent 6 3 2 2 2 2 3 5" xfId="29624"/>
    <cellStyle name="40% - akcent 6 3 2 2 2 2 4" xfId="14719"/>
    <cellStyle name="40% - akcent 6 3 2 2 2 2 4 2" xfId="14720"/>
    <cellStyle name="40% - akcent 6 3 2 2 2 2 4 2 2" xfId="14721"/>
    <cellStyle name="40% - akcent 6 3 2 2 2 2 4 2 2 2" xfId="29632"/>
    <cellStyle name="40% - akcent 6 3 2 2 2 2 4 2 3" xfId="14722"/>
    <cellStyle name="40% - akcent 6 3 2 2 2 2 4 2 3 2" xfId="29633"/>
    <cellStyle name="40% - akcent 6 3 2 2 2 2 4 2 4" xfId="29631"/>
    <cellStyle name="40% - akcent 6 3 2 2 2 2 4 3" xfId="14723"/>
    <cellStyle name="40% - akcent 6 3 2 2 2 2 4 3 2" xfId="29634"/>
    <cellStyle name="40% - akcent 6 3 2 2 2 2 4 4" xfId="14724"/>
    <cellStyle name="40% - akcent 6 3 2 2 2 2 4 4 2" xfId="29635"/>
    <cellStyle name="40% - akcent 6 3 2 2 2 2 4 5" xfId="29630"/>
    <cellStyle name="40% - akcent 6 3 2 2 2 2 5" xfId="14725"/>
    <cellStyle name="40% - akcent 6 3 2 2 2 2 5 2" xfId="14726"/>
    <cellStyle name="40% - akcent 6 3 2 2 2 2 5 2 2" xfId="29637"/>
    <cellStyle name="40% - akcent 6 3 2 2 2 2 5 3" xfId="14727"/>
    <cellStyle name="40% - akcent 6 3 2 2 2 2 5 3 2" xfId="29638"/>
    <cellStyle name="40% - akcent 6 3 2 2 2 2 5 4" xfId="29636"/>
    <cellStyle name="40% - akcent 6 3 2 2 2 2 6" xfId="14728"/>
    <cellStyle name="40% - akcent 6 3 2 2 2 2 6 2" xfId="29639"/>
    <cellStyle name="40% - akcent 6 3 2 2 2 2 7" xfId="14729"/>
    <cellStyle name="40% - akcent 6 3 2 2 2 2 7 2" xfId="29640"/>
    <cellStyle name="40% - akcent 6 3 2 2 2 2 8" xfId="29617"/>
    <cellStyle name="40% - akcent 6 3 2 2 2 3" xfId="14730"/>
    <cellStyle name="40% - akcent 6 3 2 2 2 3 2" xfId="14731"/>
    <cellStyle name="40% - akcent 6 3 2 2 2 3 2 2" xfId="14732"/>
    <cellStyle name="40% - akcent 6 3 2 2 2 3 2 2 2" xfId="14733"/>
    <cellStyle name="40% - akcent 6 3 2 2 2 3 2 2 2 2" xfId="29644"/>
    <cellStyle name="40% - akcent 6 3 2 2 2 3 2 2 3" xfId="14734"/>
    <cellStyle name="40% - akcent 6 3 2 2 2 3 2 2 3 2" xfId="29645"/>
    <cellStyle name="40% - akcent 6 3 2 2 2 3 2 2 4" xfId="29643"/>
    <cellStyle name="40% - akcent 6 3 2 2 2 3 2 3" xfId="14735"/>
    <cellStyle name="40% - akcent 6 3 2 2 2 3 2 3 2" xfId="29646"/>
    <cellStyle name="40% - akcent 6 3 2 2 2 3 2 4" xfId="14736"/>
    <cellStyle name="40% - akcent 6 3 2 2 2 3 2 4 2" xfId="29647"/>
    <cellStyle name="40% - akcent 6 3 2 2 2 3 2 5" xfId="29642"/>
    <cellStyle name="40% - akcent 6 3 2 2 2 3 3" xfId="14737"/>
    <cellStyle name="40% - akcent 6 3 2 2 2 3 3 2" xfId="14738"/>
    <cellStyle name="40% - akcent 6 3 2 2 2 3 3 2 2" xfId="14739"/>
    <cellStyle name="40% - akcent 6 3 2 2 2 3 3 2 2 2" xfId="29650"/>
    <cellStyle name="40% - akcent 6 3 2 2 2 3 3 2 3" xfId="14740"/>
    <cellStyle name="40% - akcent 6 3 2 2 2 3 3 2 3 2" xfId="29651"/>
    <cellStyle name="40% - akcent 6 3 2 2 2 3 3 2 4" xfId="29649"/>
    <cellStyle name="40% - akcent 6 3 2 2 2 3 3 3" xfId="14741"/>
    <cellStyle name="40% - akcent 6 3 2 2 2 3 3 3 2" xfId="29652"/>
    <cellStyle name="40% - akcent 6 3 2 2 2 3 3 4" xfId="14742"/>
    <cellStyle name="40% - akcent 6 3 2 2 2 3 3 4 2" xfId="29653"/>
    <cellStyle name="40% - akcent 6 3 2 2 2 3 3 5" xfId="29648"/>
    <cellStyle name="40% - akcent 6 3 2 2 2 3 4" xfId="14743"/>
    <cellStyle name="40% - akcent 6 3 2 2 2 3 4 2" xfId="14744"/>
    <cellStyle name="40% - akcent 6 3 2 2 2 3 4 2 2" xfId="14745"/>
    <cellStyle name="40% - akcent 6 3 2 2 2 3 4 2 2 2" xfId="29656"/>
    <cellStyle name="40% - akcent 6 3 2 2 2 3 4 2 3" xfId="14746"/>
    <cellStyle name="40% - akcent 6 3 2 2 2 3 4 2 3 2" xfId="29657"/>
    <cellStyle name="40% - akcent 6 3 2 2 2 3 4 2 4" xfId="29655"/>
    <cellStyle name="40% - akcent 6 3 2 2 2 3 4 3" xfId="14747"/>
    <cellStyle name="40% - akcent 6 3 2 2 2 3 4 3 2" xfId="29658"/>
    <cellStyle name="40% - akcent 6 3 2 2 2 3 4 4" xfId="14748"/>
    <cellStyle name="40% - akcent 6 3 2 2 2 3 4 4 2" xfId="29659"/>
    <cellStyle name="40% - akcent 6 3 2 2 2 3 4 5" xfId="29654"/>
    <cellStyle name="40% - akcent 6 3 2 2 2 3 5" xfId="14749"/>
    <cellStyle name="40% - akcent 6 3 2 2 2 3 5 2" xfId="14750"/>
    <cellStyle name="40% - akcent 6 3 2 2 2 3 5 2 2" xfId="29661"/>
    <cellStyle name="40% - akcent 6 3 2 2 2 3 5 3" xfId="14751"/>
    <cellStyle name="40% - akcent 6 3 2 2 2 3 5 3 2" xfId="29662"/>
    <cellStyle name="40% - akcent 6 3 2 2 2 3 5 4" xfId="29660"/>
    <cellStyle name="40% - akcent 6 3 2 2 2 3 6" xfId="14752"/>
    <cellStyle name="40% - akcent 6 3 2 2 2 3 6 2" xfId="29663"/>
    <cellStyle name="40% - akcent 6 3 2 2 2 3 7" xfId="14753"/>
    <cellStyle name="40% - akcent 6 3 2 2 2 3 7 2" xfId="29664"/>
    <cellStyle name="40% - akcent 6 3 2 2 2 3 8" xfId="29641"/>
    <cellStyle name="40% - akcent 6 3 2 2 2 4" xfId="14754"/>
    <cellStyle name="40% - akcent 6 3 2 2 2 4 2" xfId="14755"/>
    <cellStyle name="40% - akcent 6 3 2 2 2 4 2 2" xfId="14756"/>
    <cellStyle name="40% - akcent 6 3 2 2 2 4 2 2 2" xfId="29667"/>
    <cellStyle name="40% - akcent 6 3 2 2 2 4 2 3" xfId="14757"/>
    <cellStyle name="40% - akcent 6 3 2 2 2 4 2 3 2" xfId="29668"/>
    <cellStyle name="40% - akcent 6 3 2 2 2 4 2 4" xfId="29666"/>
    <cellStyle name="40% - akcent 6 3 2 2 2 4 3" xfId="14758"/>
    <cellStyle name="40% - akcent 6 3 2 2 2 4 3 2" xfId="29669"/>
    <cellStyle name="40% - akcent 6 3 2 2 2 4 4" xfId="14759"/>
    <cellStyle name="40% - akcent 6 3 2 2 2 4 4 2" xfId="29670"/>
    <cellStyle name="40% - akcent 6 3 2 2 2 4 5" xfId="29665"/>
    <cellStyle name="40% - akcent 6 3 2 2 2 5" xfId="14760"/>
    <cellStyle name="40% - akcent 6 3 2 2 2 5 2" xfId="14761"/>
    <cellStyle name="40% - akcent 6 3 2 2 2 5 2 2" xfId="14762"/>
    <cellStyle name="40% - akcent 6 3 2 2 2 5 2 2 2" xfId="29673"/>
    <cellStyle name="40% - akcent 6 3 2 2 2 5 2 3" xfId="14763"/>
    <cellStyle name="40% - akcent 6 3 2 2 2 5 2 3 2" xfId="29674"/>
    <cellStyle name="40% - akcent 6 3 2 2 2 5 2 4" xfId="29672"/>
    <cellStyle name="40% - akcent 6 3 2 2 2 5 3" xfId="14764"/>
    <cellStyle name="40% - akcent 6 3 2 2 2 5 3 2" xfId="29675"/>
    <cellStyle name="40% - akcent 6 3 2 2 2 5 4" xfId="14765"/>
    <cellStyle name="40% - akcent 6 3 2 2 2 5 4 2" xfId="29676"/>
    <cellStyle name="40% - akcent 6 3 2 2 2 5 5" xfId="29671"/>
    <cellStyle name="40% - akcent 6 3 2 2 2 6" xfId="14766"/>
    <cellStyle name="40% - akcent 6 3 2 2 2 6 2" xfId="14767"/>
    <cellStyle name="40% - akcent 6 3 2 2 2 6 2 2" xfId="14768"/>
    <cellStyle name="40% - akcent 6 3 2 2 2 6 2 2 2" xfId="29679"/>
    <cellStyle name="40% - akcent 6 3 2 2 2 6 2 3" xfId="14769"/>
    <cellStyle name="40% - akcent 6 3 2 2 2 6 2 3 2" xfId="29680"/>
    <cellStyle name="40% - akcent 6 3 2 2 2 6 2 4" xfId="29678"/>
    <cellStyle name="40% - akcent 6 3 2 2 2 6 3" xfId="14770"/>
    <cellStyle name="40% - akcent 6 3 2 2 2 6 3 2" xfId="29681"/>
    <cellStyle name="40% - akcent 6 3 2 2 2 6 4" xfId="14771"/>
    <cellStyle name="40% - akcent 6 3 2 2 2 6 4 2" xfId="29682"/>
    <cellStyle name="40% - akcent 6 3 2 2 2 6 5" xfId="29677"/>
    <cellStyle name="40% - akcent 6 3 2 2 2 7" xfId="14772"/>
    <cellStyle name="40% - akcent 6 3 2 2 2 7 2" xfId="14773"/>
    <cellStyle name="40% - akcent 6 3 2 2 2 7 2 2" xfId="29684"/>
    <cellStyle name="40% - akcent 6 3 2 2 2 7 3" xfId="14774"/>
    <cellStyle name="40% - akcent 6 3 2 2 2 7 3 2" xfId="29685"/>
    <cellStyle name="40% - akcent 6 3 2 2 2 7 4" xfId="29683"/>
    <cellStyle name="40% - akcent 6 3 2 2 2 8" xfId="14775"/>
    <cellStyle name="40% - akcent 6 3 2 2 2 8 2" xfId="29686"/>
    <cellStyle name="40% - akcent 6 3 2 2 2 9" xfId="14776"/>
    <cellStyle name="40% - akcent 6 3 2 2 2 9 2" xfId="29687"/>
    <cellStyle name="40% - akcent 6 3 2 2 3" xfId="14777"/>
    <cellStyle name="40% - akcent 6 3 2 2 3 2" xfId="14778"/>
    <cellStyle name="40% - akcent 6 3 2 2 3 2 2" xfId="14779"/>
    <cellStyle name="40% - akcent 6 3 2 2 3 2 2 2" xfId="14780"/>
    <cellStyle name="40% - akcent 6 3 2 2 3 2 2 2 2" xfId="29691"/>
    <cellStyle name="40% - akcent 6 3 2 2 3 2 2 3" xfId="14781"/>
    <cellStyle name="40% - akcent 6 3 2 2 3 2 2 3 2" xfId="29692"/>
    <cellStyle name="40% - akcent 6 3 2 2 3 2 2 4" xfId="29690"/>
    <cellStyle name="40% - akcent 6 3 2 2 3 2 3" xfId="14782"/>
    <cellStyle name="40% - akcent 6 3 2 2 3 2 3 2" xfId="29693"/>
    <cellStyle name="40% - akcent 6 3 2 2 3 2 4" xfId="14783"/>
    <cellStyle name="40% - akcent 6 3 2 2 3 2 4 2" xfId="29694"/>
    <cellStyle name="40% - akcent 6 3 2 2 3 2 5" xfId="29689"/>
    <cellStyle name="40% - akcent 6 3 2 2 3 3" xfId="14784"/>
    <cellStyle name="40% - akcent 6 3 2 2 3 3 2" xfId="14785"/>
    <cellStyle name="40% - akcent 6 3 2 2 3 3 2 2" xfId="14786"/>
    <cellStyle name="40% - akcent 6 3 2 2 3 3 2 2 2" xfId="29697"/>
    <cellStyle name="40% - akcent 6 3 2 2 3 3 2 3" xfId="14787"/>
    <cellStyle name="40% - akcent 6 3 2 2 3 3 2 3 2" xfId="29698"/>
    <cellStyle name="40% - akcent 6 3 2 2 3 3 2 4" xfId="29696"/>
    <cellStyle name="40% - akcent 6 3 2 2 3 3 3" xfId="14788"/>
    <cellStyle name="40% - akcent 6 3 2 2 3 3 3 2" xfId="29699"/>
    <cellStyle name="40% - akcent 6 3 2 2 3 3 4" xfId="14789"/>
    <cellStyle name="40% - akcent 6 3 2 2 3 3 4 2" xfId="29700"/>
    <cellStyle name="40% - akcent 6 3 2 2 3 3 5" xfId="29695"/>
    <cellStyle name="40% - akcent 6 3 2 2 3 4" xfId="14790"/>
    <cellStyle name="40% - akcent 6 3 2 2 3 4 2" xfId="14791"/>
    <cellStyle name="40% - akcent 6 3 2 2 3 4 2 2" xfId="14792"/>
    <cellStyle name="40% - akcent 6 3 2 2 3 4 2 2 2" xfId="29703"/>
    <cellStyle name="40% - akcent 6 3 2 2 3 4 2 3" xfId="14793"/>
    <cellStyle name="40% - akcent 6 3 2 2 3 4 2 3 2" xfId="29704"/>
    <cellStyle name="40% - akcent 6 3 2 2 3 4 2 4" xfId="29702"/>
    <cellStyle name="40% - akcent 6 3 2 2 3 4 3" xfId="14794"/>
    <cellStyle name="40% - akcent 6 3 2 2 3 4 3 2" xfId="29705"/>
    <cellStyle name="40% - akcent 6 3 2 2 3 4 4" xfId="14795"/>
    <cellStyle name="40% - akcent 6 3 2 2 3 4 4 2" xfId="29706"/>
    <cellStyle name="40% - akcent 6 3 2 2 3 4 5" xfId="29701"/>
    <cellStyle name="40% - akcent 6 3 2 2 3 5" xfId="14796"/>
    <cellStyle name="40% - akcent 6 3 2 2 3 5 2" xfId="14797"/>
    <cellStyle name="40% - akcent 6 3 2 2 3 5 2 2" xfId="29708"/>
    <cellStyle name="40% - akcent 6 3 2 2 3 5 3" xfId="14798"/>
    <cellStyle name="40% - akcent 6 3 2 2 3 5 3 2" xfId="29709"/>
    <cellStyle name="40% - akcent 6 3 2 2 3 5 4" xfId="29707"/>
    <cellStyle name="40% - akcent 6 3 2 2 3 6" xfId="14799"/>
    <cellStyle name="40% - akcent 6 3 2 2 3 6 2" xfId="29710"/>
    <cellStyle name="40% - akcent 6 3 2 2 3 7" xfId="14800"/>
    <cellStyle name="40% - akcent 6 3 2 2 3 7 2" xfId="29711"/>
    <cellStyle name="40% - akcent 6 3 2 2 3 8" xfId="29688"/>
    <cellStyle name="40% - akcent 6 3 2 2 4" xfId="14801"/>
    <cellStyle name="40% - akcent 6 3 2 2 4 2" xfId="14802"/>
    <cellStyle name="40% - akcent 6 3 2 2 4 2 2" xfId="14803"/>
    <cellStyle name="40% - akcent 6 3 2 2 4 2 2 2" xfId="14804"/>
    <cellStyle name="40% - akcent 6 3 2 2 4 2 2 2 2" xfId="29715"/>
    <cellStyle name="40% - akcent 6 3 2 2 4 2 2 3" xfId="14805"/>
    <cellStyle name="40% - akcent 6 3 2 2 4 2 2 3 2" xfId="29716"/>
    <cellStyle name="40% - akcent 6 3 2 2 4 2 2 4" xfId="29714"/>
    <cellStyle name="40% - akcent 6 3 2 2 4 2 3" xfId="14806"/>
    <cellStyle name="40% - akcent 6 3 2 2 4 2 3 2" xfId="29717"/>
    <cellStyle name="40% - akcent 6 3 2 2 4 2 4" xfId="14807"/>
    <cellStyle name="40% - akcent 6 3 2 2 4 2 4 2" xfId="29718"/>
    <cellStyle name="40% - akcent 6 3 2 2 4 2 5" xfId="29713"/>
    <cellStyle name="40% - akcent 6 3 2 2 4 3" xfId="14808"/>
    <cellStyle name="40% - akcent 6 3 2 2 4 3 2" xfId="14809"/>
    <cellStyle name="40% - akcent 6 3 2 2 4 3 2 2" xfId="14810"/>
    <cellStyle name="40% - akcent 6 3 2 2 4 3 2 2 2" xfId="29721"/>
    <cellStyle name="40% - akcent 6 3 2 2 4 3 2 3" xfId="14811"/>
    <cellStyle name="40% - akcent 6 3 2 2 4 3 2 3 2" xfId="29722"/>
    <cellStyle name="40% - akcent 6 3 2 2 4 3 2 4" xfId="29720"/>
    <cellStyle name="40% - akcent 6 3 2 2 4 3 3" xfId="14812"/>
    <cellStyle name="40% - akcent 6 3 2 2 4 3 3 2" xfId="29723"/>
    <cellStyle name="40% - akcent 6 3 2 2 4 3 4" xfId="14813"/>
    <cellStyle name="40% - akcent 6 3 2 2 4 3 4 2" xfId="29724"/>
    <cellStyle name="40% - akcent 6 3 2 2 4 3 5" xfId="29719"/>
    <cellStyle name="40% - akcent 6 3 2 2 4 4" xfId="14814"/>
    <cellStyle name="40% - akcent 6 3 2 2 4 4 2" xfId="14815"/>
    <cellStyle name="40% - akcent 6 3 2 2 4 4 2 2" xfId="14816"/>
    <cellStyle name="40% - akcent 6 3 2 2 4 4 2 2 2" xfId="29727"/>
    <cellStyle name="40% - akcent 6 3 2 2 4 4 2 3" xfId="14817"/>
    <cellStyle name="40% - akcent 6 3 2 2 4 4 2 3 2" xfId="29728"/>
    <cellStyle name="40% - akcent 6 3 2 2 4 4 2 4" xfId="29726"/>
    <cellStyle name="40% - akcent 6 3 2 2 4 4 3" xfId="14818"/>
    <cellStyle name="40% - akcent 6 3 2 2 4 4 3 2" xfId="29729"/>
    <cellStyle name="40% - akcent 6 3 2 2 4 4 4" xfId="14819"/>
    <cellStyle name="40% - akcent 6 3 2 2 4 4 4 2" xfId="29730"/>
    <cellStyle name="40% - akcent 6 3 2 2 4 4 5" xfId="29725"/>
    <cellStyle name="40% - akcent 6 3 2 2 4 5" xfId="14820"/>
    <cellStyle name="40% - akcent 6 3 2 2 4 5 2" xfId="14821"/>
    <cellStyle name="40% - akcent 6 3 2 2 4 5 2 2" xfId="29732"/>
    <cellStyle name="40% - akcent 6 3 2 2 4 5 3" xfId="14822"/>
    <cellStyle name="40% - akcent 6 3 2 2 4 5 3 2" xfId="29733"/>
    <cellStyle name="40% - akcent 6 3 2 2 4 5 4" xfId="29731"/>
    <cellStyle name="40% - akcent 6 3 2 2 4 6" xfId="14823"/>
    <cellStyle name="40% - akcent 6 3 2 2 4 6 2" xfId="29734"/>
    <cellStyle name="40% - akcent 6 3 2 2 4 7" xfId="14824"/>
    <cellStyle name="40% - akcent 6 3 2 2 4 7 2" xfId="29735"/>
    <cellStyle name="40% - akcent 6 3 2 2 4 8" xfId="29712"/>
    <cellStyle name="40% - akcent 6 3 2 2 5" xfId="14825"/>
    <cellStyle name="40% - akcent 6 3 2 2 5 2" xfId="14826"/>
    <cellStyle name="40% - akcent 6 3 2 2 5 2 2" xfId="14827"/>
    <cellStyle name="40% - akcent 6 3 2 2 5 2 2 2" xfId="14828"/>
    <cellStyle name="40% - akcent 6 3 2 2 5 2 2 2 2" xfId="29739"/>
    <cellStyle name="40% - akcent 6 3 2 2 5 2 2 3" xfId="14829"/>
    <cellStyle name="40% - akcent 6 3 2 2 5 2 2 3 2" xfId="29740"/>
    <cellStyle name="40% - akcent 6 3 2 2 5 2 2 4" xfId="29738"/>
    <cellStyle name="40% - akcent 6 3 2 2 5 2 3" xfId="14830"/>
    <cellStyle name="40% - akcent 6 3 2 2 5 2 3 2" xfId="29741"/>
    <cellStyle name="40% - akcent 6 3 2 2 5 2 4" xfId="14831"/>
    <cellStyle name="40% - akcent 6 3 2 2 5 2 4 2" xfId="29742"/>
    <cellStyle name="40% - akcent 6 3 2 2 5 2 5" xfId="29737"/>
    <cellStyle name="40% - akcent 6 3 2 2 5 3" xfId="14832"/>
    <cellStyle name="40% - akcent 6 3 2 2 5 3 2" xfId="14833"/>
    <cellStyle name="40% - akcent 6 3 2 2 5 3 2 2" xfId="29744"/>
    <cellStyle name="40% - akcent 6 3 2 2 5 3 3" xfId="14834"/>
    <cellStyle name="40% - akcent 6 3 2 2 5 3 3 2" xfId="29745"/>
    <cellStyle name="40% - akcent 6 3 2 2 5 3 4" xfId="29743"/>
    <cellStyle name="40% - akcent 6 3 2 2 5 4" xfId="14835"/>
    <cellStyle name="40% - akcent 6 3 2 2 5 4 2" xfId="29746"/>
    <cellStyle name="40% - akcent 6 3 2 2 5 5" xfId="14836"/>
    <cellStyle name="40% - akcent 6 3 2 2 5 5 2" xfId="29747"/>
    <cellStyle name="40% - akcent 6 3 2 2 5 6" xfId="29736"/>
    <cellStyle name="40% - akcent 6 3 2 2 6" xfId="14837"/>
    <cellStyle name="40% - akcent 6 3 2 2 6 2" xfId="14838"/>
    <cellStyle name="40% - akcent 6 3 2 2 6 2 2" xfId="14839"/>
    <cellStyle name="40% - akcent 6 3 2 2 6 2 2 2" xfId="29750"/>
    <cellStyle name="40% - akcent 6 3 2 2 6 2 3" xfId="14840"/>
    <cellStyle name="40% - akcent 6 3 2 2 6 2 3 2" xfId="29751"/>
    <cellStyle name="40% - akcent 6 3 2 2 6 2 4" xfId="29749"/>
    <cellStyle name="40% - akcent 6 3 2 2 6 3" xfId="14841"/>
    <cellStyle name="40% - akcent 6 3 2 2 6 3 2" xfId="29752"/>
    <cellStyle name="40% - akcent 6 3 2 2 6 4" xfId="14842"/>
    <cellStyle name="40% - akcent 6 3 2 2 6 4 2" xfId="29753"/>
    <cellStyle name="40% - akcent 6 3 2 2 6 5" xfId="29748"/>
    <cellStyle name="40% - akcent 6 3 2 2 7" xfId="14843"/>
    <cellStyle name="40% - akcent 6 3 2 2 7 2" xfId="14844"/>
    <cellStyle name="40% - akcent 6 3 2 2 7 2 2" xfId="14845"/>
    <cellStyle name="40% - akcent 6 3 2 2 7 2 2 2" xfId="29756"/>
    <cellStyle name="40% - akcent 6 3 2 2 7 2 3" xfId="14846"/>
    <cellStyle name="40% - akcent 6 3 2 2 7 2 3 2" xfId="29757"/>
    <cellStyle name="40% - akcent 6 3 2 2 7 2 4" xfId="29755"/>
    <cellStyle name="40% - akcent 6 3 2 2 7 3" xfId="14847"/>
    <cellStyle name="40% - akcent 6 3 2 2 7 3 2" xfId="29758"/>
    <cellStyle name="40% - akcent 6 3 2 2 7 4" xfId="14848"/>
    <cellStyle name="40% - akcent 6 3 2 2 7 4 2" xfId="29759"/>
    <cellStyle name="40% - akcent 6 3 2 2 7 5" xfId="29754"/>
    <cellStyle name="40% - akcent 6 3 2 2 8" xfId="14849"/>
    <cellStyle name="40% - akcent 6 3 2 2 8 2" xfId="14850"/>
    <cellStyle name="40% - akcent 6 3 2 2 8 2 2" xfId="14851"/>
    <cellStyle name="40% - akcent 6 3 2 2 8 2 2 2" xfId="29762"/>
    <cellStyle name="40% - akcent 6 3 2 2 8 2 3" xfId="14852"/>
    <cellStyle name="40% - akcent 6 3 2 2 8 2 3 2" xfId="29763"/>
    <cellStyle name="40% - akcent 6 3 2 2 8 2 4" xfId="29761"/>
    <cellStyle name="40% - akcent 6 3 2 2 8 3" xfId="14853"/>
    <cellStyle name="40% - akcent 6 3 2 2 8 3 2" xfId="29764"/>
    <cellStyle name="40% - akcent 6 3 2 2 8 4" xfId="14854"/>
    <cellStyle name="40% - akcent 6 3 2 2 8 4 2" xfId="29765"/>
    <cellStyle name="40% - akcent 6 3 2 2 8 5" xfId="29760"/>
    <cellStyle name="40% - akcent 6 3 2 2 9" xfId="14855"/>
    <cellStyle name="40% - akcent 6 3 2 2 9 2" xfId="14856"/>
    <cellStyle name="40% - akcent 6 3 2 2 9 2 2" xfId="29767"/>
    <cellStyle name="40% - akcent 6 3 2 2 9 3" xfId="14857"/>
    <cellStyle name="40% - akcent 6 3 2 2 9 3 2" xfId="29768"/>
    <cellStyle name="40% - akcent 6 3 2 2 9 4" xfId="29766"/>
    <cellStyle name="40% - akcent 6 3 2 3" xfId="14858"/>
    <cellStyle name="40% - akcent 6 3 2 3 10" xfId="14859"/>
    <cellStyle name="40% - akcent 6 3 2 3 10 2" xfId="29770"/>
    <cellStyle name="40% - akcent 6 3 2 3 11" xfId="29769"/>
    <cellStyle name="40% - akcent 6 3 2 3 2" xfId="14860"/>
    <cellStyle name="40% - akcent 6 3 2 3 2 2" xfId="14861"/>
    <cellStyle name="40% - akcent 6 3 2 3 2 2 2" xfId="14862"/>
    <cellStyle name="40% - akcent 6 3 2 3 2 2 2 2" xfId="14863"/>
    <cellStyle name="40% - akcent 6 3 2 3 2 2 2 2 2" xfId="29774"/>
    <cellStyle name="40% - akcent 6 3 2 3 2 2 2 3" xfId="14864"/>
    <cellStyle name="40% - akcent 6 3 2 3 2 2 2 3 2" xfId="29775"/>
    <cellStyle name="40% - akcent 6 3 2 3 2 2 2 4" xfId="29773"/>
    <cellStyle name="40% - akcent 6 3 2 3 2 2 3" xfId="14865"/>
    <cellStyle name="40% - akcent 6 3 2 3 2 2 3 2" xfId="29776"/>
    <cellStyle name="40% - akcent 6 3 2 3 2 2 4" xfId="14866"/>
    <cellStyle name="40% - akcent 6 3 2 3 2 2 4 2" xfId="29777"/>
    <cellStyle name="40% - akcent 6 3 2 3 2 2 5" xfId="29772"/>
    <cellStyle name="40% - akcent 6 3 2 3 2 3" xfId="14867"/>
    <cellStyle name="40% - akcent 6 3 2 3 2 3 2" xfId="14868"/>
    <cellStyle name="40% - akcent 6 3 2 3 2 3 2 2" xfId="14869"/>
    <cellStyle name="40% - akcent 6 3 2 3 2 3 2 2 2" xfId="29780"/>
    <cellStyle name="40% - akcent 6 3 2 3 2 3 2 3" xfId="14870"/>
    <cellStyle name="40% - akcent 6 3 2 3 2 3 2 3 2" xfId="29781"/>
    <cellStyle name="40% - akcent 6 3 2 3 2 3 2 4" xfId="29779"/>
    <cellStyle name="40% - akcent 6 3 2 3 2 3 3" xfId="14871"/>
    <cellStyle name="40% - akcent 6 3 2 3 2 3 3 2" xfId="29782"/>
    <cellStyle name="40% - akcent 6 3 2 3 2 3 4" xfId="14872"/>
    <cellStyle name="40% - akcent 6 3 2 3 2 3 4 2" xfId="29783"/>
    <cellStyle name="40% - akcent 6 3 2 3 2 3 5" xfId="29778"/>
    <cellStyle name="40% - akcent 6 3 2 3 2 4" xfId="14873"/>
    <cellStyle name="40% - akcent 6 3 2 3 2 4 2" xfId="14874"/>
    <cellStyle name="40% - akcent 6 3 2 3 2 4 2 2" xfId="14875"/>
    <cellStyle name="40% - akcent 6 3 2 3 2 4 2 2 2" xfId="29786"/>
    <cellStyle name="40% - akcent 6 3 2 3 2 4 2 3" xfId="14876"/>
    <cellStyle name="40% - akcent 6 3 2 3 2 4 2 3 2" xfId="29787"/>
    <cellStyle name="40% - akcent 6 3 2 3 2 4 2 4" xfId="29785"/>
    <cellStyle name="40% - akcent 6 3 2 3 2 4 3" xfId="14877"/>
    <cellStyle name="40% - akcent 6 3 2 3 2 4 3 2" xfId="29788"/>
    <cellStyle name="40% - akcent 6 3 2 3 2 4 4" xfId="14878"/>
    <cellStyle name="40% - akcent 6 3 2 3 2 4 4 2" xfId="29789"/>
    <cellStyle name="40% - akcent 6 3 2 3 2 4 5" xfId="29784"/>
    <cellStyle name="40% - akcent 6 3 2 3 2 5" xfId="14879"/>
    <cellStyle name="40% - akcent 6 3 2 3 2 5 2" xfId="14880"/>
    <cellStyle name="40% - akcent 6 3 2 3 2 5 2 2" xfId="29791"/>
    <cellStyle name="40% - akcent 6 3 2 3 2 5 3" xfId="14881"/>
    <cellStyle name="40% - akcent 6 3 2 3 2 5 3 2" xfId="29792"/>
    <cellStyle name="40% - akcent 6 3 2 3 2 5 4" xfId="29790"/>
    <cellStyle name="40% - akcent 6 3 2 3 2 6" xfId="14882"/>
    <cellStyle name="40% - akcent 6 3 2 3 2 6 2" xfId="29793"/>
    <cellStyle name="40% - akcent 6 3 2 3 2 7" xfId="14883"/>
    <cellStyle name="40% - akcent 6 3 2 3 2 7 2" xfId="29794"/>
    <cellStyle name="40% - akcent 6 3 2 3 2 8" xfId="29771"/>
    <cellStyle name="40% - akcent 6 3 2 3 3" xfId="14884"/>
    <cellStyle name="40% - akcent 6 3 2 3 3 2" xfId="14885"/>
    <cellStyle name="40% - akcent 6 3 2 3 3 2 2" xfId="14886"/>
    <cellStyle name="40% - akcent 6 3 2 3 3 2 2 2" xfId="14887"/>
    <cellStyle name="40% - akcent 6 3 2 3 3 2 2 2 2" xfId="29798"/>
    <cellStyle name="40% - akcent 6 3 2 3 3 2 2 3" xfId="14888"/>
    <cellStyle name="40% - akcent 6 3 2 3 3 2 2 3 2" xfId="29799"/>
    <cellStyle name="40% - akcent 6 3 2 3 3 2 2 4" xfId="29797"/>
    <cellStyle name="40% - akcent 6 3 2 3 3 2 3" xfId="14889"/>
    <cellStyle name="40% - akcent 6 3 2 3 3 2 3 2" xfId="29800"/>
    <cellStyle name="40% - akcent 6 3 2 3 3 2 4" xfId="14890"/>
    <cellStyle name="40% - akcent 6 3 2 3 3 2 4 2" xfId="29801"/>
    <cellStyle name="40% - akcent 6 3 2 3 3 2 5" xfId="29796"/>
    <cellStyle name="40% - akcent 6 3 2 3 3 3" xfId="14891"/>
    <cellStyle name="40% - akcent 6 3 2 3 3 3 2" xfId="14892"/>
    <cellStyle name="40% - akcent 6 3 2 3 3 3 2 2" xfId="14893"/>
    <cellStyle name="40% - akcent 6 3 2 3 3 3 2 2 2" xfId="29804"/>
    <cellStyle name="40% - akcent 6 3 2 3 3 3 2 3" xfId="14894"/>
    <cellStyle name="40% - akcent 6 3 2 3 3 3 2 3 2" xfId="29805"/>
    <cellStyle name="40% - akcent 6 3 2 3 3 3 2 4" xfId="29803"/>
    <cellStyle name="40% - akcent 6 3 2 3 3 3 3" xfId="14895"/>
    <cellStyle name="40% - akcent 6 3 2 3 3 3 3 2" xfId="29806"/>
    <cellStyle name="40% - akcent 6 3 2 3 3 3 4" xfId="14896"/>
    <cellStyle name="40% - akcent 6 3 2 3 3 3 4 2" xfId="29807"/>
    <cellStyle name="40% - akcent 6 3 2 3 3 3 5" xfId="29802"/>
    <cellStyle name="40% - akcent 6 3 2 3 3 4" xfId="14897"/>
    <cellStyle name="40% - akcent 6 3 2 3 3 4 2" xfId="14898"/>
    <cellStyle name="40% - akcent 6 3 2 3 3 4 2 2" xfId="14899"/>
    <cellStyle name="40% - akcent 6 3 2 3 3 4 2 2 2" xfId="29810"/>
    <cellStyle name="40% - akcent 6 3 2 3 3 4 2 3" xfId="14900"/>
    <cellStyle name="40% - akcent 6 3 2 3 3 4 2 3 2" xfId="29811"/>
    <cellStyle name="40% - akcent 6 3 2 3 3 4 2 4" xfId="29809"/>
    <cellStyle name="40% - akcent 6 3 2 3 3 4 3" xfId="14901"/>
    <cellStyle name="40% - akcent 6 3 2 3 3 4 3 2" xfId="29812"/>
    <cellStyle name="40% - akcent 6 3 2 3 3 4 4" xfId="14902"/>
    <cellStyle name="40% - akcent 6 3 2 3 3 4 4 2" xfId="29813"/>
    <cellStyle name="40% - akcent 6 3 2 3 3 4 5" xfId="29808"/>
    <cellStyle name="40% - akcent 6 3 2 3 3 5" xfId="14903"/>
    <cellStyle name="40% - akcent 6 3 2 3 3 5 2" xfId="14904"/>
    <cellStyle name="40% - akcent 6 3 2 3 3 5 2 2" xfId="29815"/>
    <cellStyle name="40% - akcent 6 3 2 3 3 5 3" xfId="14905"/>
    <cellStyle name="40% - akcent 6 3 2 3 3 5 3 2" xfId="29816"/>
    <cellStyle name="40% - akcent 6 3 2 3 3 5 4" xfId="29814"/>
    <cellStyle name="40% - akcent 6 3 2 3 3 6" xfId="14906"/>
    <cellStyle name="40% - akcent 6 3 2 3 3 6 2" xfId="29817"/>
    <cellStyle name="40% - akcent 6 3 2 3 3 7" xfId="14907"/>
    <cellStyle name="40% - akcent 6 3 2 3 3 7 2" xfId="29818"/>
    <cellStyle name="40% - akcent 6 3 2 3 3 8" xfId="29795"/>
    <cellStyle name="40% - akcent 6 3 2 3 4" xfId="14908"/>
    <cellStyle name="40% - akcent 6 3 2 3 4 2" xfId="14909"/>
    <cellStyle name="40% - akcent 6 3 2 3 4 2 2" xfId="14910"/>
    <cellStyle name="40% - akcent 6 3 2 3 4 2 2 2" xfId="14911"/>
    <cellStyle name="40% - akcent 6 3 2 3 4 2 2 2 2" xfId="29822"/>
    <cellStyle name="40% - akcent 6 3 2 3 4 2 2 3" xfId="14912"/>
    <cellStyle name="40% - akcent 6 3 2 3 4 2 2 3 2" xfId="29823"/>
    <cellStyle name="40% - akcent 6 3 2 3 4 2 2 4" xfId="29821"/>
    <cellStyle name="40% - akcent 6 3 2 3 4 2 3" xfId="14913"/>
    <cellStyle name="40% - akcent 6 3 2 3 4 2 3 2" xfId="29824"/>
    <cellStyle name="40% - akcent 6 3 2 3 4 2 4" xfId="14914"/>
    <cellStyle name="40% - akcent 6 3 2 3 4 2 4 2" xfId="29825"/>
    <cellStyle name="40% - akcent 6 3 2 3 4 2 5" xfId="29820"/>
    <cellStyle name="40% - akcent 6 3 2 3 4 3" xfId="14915"/>
    <cellStyle name="40% - akcent 6 3 2 3 4 3 2" xfId="14916"/>
    <cellStyle name="40% - akcent 6 3 2 3 4 3 2 2" xfId="29827"/>
    <cellStyle name="40% - akcent 6 3 2 3 4 3 3" xfId="14917"/>
    <cellStyle name="40% - akcent 6 3 2 3 4 3 3 2" xfId="29828"/>
    <cellStyle name="40% - akcent 6 3 2 3 4 3 4" xfId="29826"/>
    <cellStyle name="40% - akcent 6 3 2 3 4 4" xfId="14918"/>
    <cellStyle name="40% - akcent 6 3 2 3 4 4 2" xfId="29829"/>
    <cellStyle name="40% - akcent 6 3 2 3 4 5" xfId="14919"/>
    <cellStyle name="40% - akcent 6 3 2 3 4 5 2" xfId="29830"/>
    <cellStyle name="40% - akcent 6 3 2 3 4 6" xfId="29819"/>
    <cellStyle name="40% - akcent 6 3 2 3 5" xfId="14920"/>
    <cellStyle name="40% - akcent 6 3 2 3 5 2" xfId="14921"/>
    <cellStyle name="40% - akcent 6 3 2 3 5 2 2" xfId="14922"/>
    <cellStyle name="40% - akcent 6 3 2 3 5 2 2 2" xfId="29833"/>
    <cellStyle name="40% - akcent 6 3 2 3 5 2 3" xfId="14923"/>
    <cellStyle name="40% - akcent 6 3 2 3 5 2 3 2" xfId="29834"/>
    <cellStyle name="40% - akcent 6 3 2 3 5 2 4" xfId="29832"/>
    <cellStyle name="40% - akcent 6 3 2 3 5 3" xfId="14924"/>
    <cellStyle name="40% - akcent 6 3 2 3 5 3 2" xfId="29835"/>
    <cellStyle name="40% - akcent 6 3 2 3 5 4" xfId="14925"/>
    <cellStyle name="40% - akcent 6 3 2 3 5 4 2" xfId="29836"/>
    <cellStyle name="40% - akcent 6 3 2 3 5 5" xfId="29831"/>
    <cellStyle name="40% - akcent 6 3 2 3 6" xfId="14926"/>
    <cellStyle name="40% - akcent 6 3 2 3 6 2" xfId="14927"/>
    <cellStyle name="40% - akcent 6 3 2 3 6 2 2" xfId="14928"/>
    <cellStyle name="40% - akcent 6 3 2 3 6 2 2 2" xfId="29839"/>
    <cellStyle name="40% - akcent 6 3 2 3 6 2 3" xfId="14929"/>
    <cellStyle name="40% - akcent 6 3 2 3 6 2 3 2" xfId="29840"/>
    <cellStyle name="40% - akcent 6 3 2 3 6 2 4" xfId="29838"/>
    <cellStyle name="40% - akcent 6 3 2 3 6 3" xfId="14930"/>
    <cellStyle name="40% - akcent 6 3 2 3 6 3 2" xfId="29841"/>
    <cellStyle name="40% - akcent 6 3 2 3 6 4" xfId="14931"/>
    <cellStyle name="40% - akcent 6 3 2 3 6 4 2" xfId="29842"/>
    <cellStyle name="40% - akcent 6 3 2 3 6 5" xfId="29837"/>
    <cellStyle name="40% - akcent 6 3 2 3 7" xfId="14932"/>
    <cellStyle name="40% - akcent 6 3 2 3 7 2" xfId="14933"/>
    <cellStyle name="40% - akcent 6 3 2 3 7 2 2" xfId="14934"/>
    <cellStyle name="40% - akcent 6 3 2 3 7 2 2 2" xfId="29845"/>
    <cellStyle name="40% - akcent 6 3 2 3 7 2 3" xfId="14935"/>
    <cellStyle name="40% - akcent 6 3 2 3 7 2 3 2" xfId="29846"/>
    <cellStyle name="40% - akcent 6 3 2 3 7 2 4" xfId="29844"/>
    <cellStyle name="40% - akcent 6 3 2 3 7 3" xfId="14936"/>
    <cellStyle name="40% - akcent 6 3 2 3 7 3 2" xfId="29847"/>
    <cellStyle name="40% - akcent 6 3 2 3 7 4" xfId="14937"/>
    <cellStyle name="40% - akcent 6 3 2 3 7 4 2" xfId="29848"/>
    <cellStyle name="40% - akcent 6 3 2 3 7 5" xfId="29843"/>
    <cellStyle name="40% - akcent 6 3 2 3 8" xfId="14938"/>
    <cellStyle name="40% - akcent 6 3 2 3 8 2" xfId="14939"/>
    <cellStyle name="40% - akcent 6 3 2 3 8 2 2" xfId="29850"/>
    <cellStyle name="40% - akcent 6 3 2 3 8 3" xfId="14940"/>
    <cellStyle name="40% - akcent 6 3 2 3 8 3 2" xfId="29851"/>
    <cellStyle name="40% - akcent 6 3 2 3 8 4" xfId="29849"/>
    <cellStyle name="40% - akcent 6 3 2 3 9" xfId="14941"/>
    <cellStyle name="40% - akcent 6 3 2 3 9 2" xfId="29852"/>
    <cellStyle name="40% - akcent 6 3 2 4" xfId="14942"/>
    <cellStyle name="40% - akcent 6 3 2 4 10" xfId="29853"/>
    <cellStyle name="40% - akcent 6 3 2 4 2" xfId="14943"/>
    <cellStyle name="40% - akcent 6 3 2 4 2 2" xfId="14944"/>
    <cellStyle name="40% - akcent 6 3 2 4 2 2 2" xfId="14945"/>
    <cellStyle name="40% - akcent 6 3 2 4 2 2 2 2" xfId="14946"/>
    <cellStyle name="40% - akcent 6 3 2 4 2 2 2 2 2" xfId="29857"/>
    <cellStyle name="40% - akcent 6 3 2 4 2 2 2 3" xfId="14947"/>
    <cellStyle name="40% - akcent 6 3 2 4 2 2 2 3 2" xfId="29858"/>
    <cellStyle name="40% - akcent 6 3 2 4 2 2 2 4" xfId="29856"/>
    <cellStyle name="40% - akcent 6 3 2 4 2 2 3" xfId="14948"/>
    <cellStyle name="40% - akcent 6 3 2 4 2 2 3 2" xfId="29859"/>
    <cellStyle name="40% - akcent 6 3 2 4 2 2 4" xfId="14949"/>
    <cellStyle name="40% - akcent 6 3 2 4 2 2 4 2" xfId="29860"/>
    <cellStyle name="40% - akcent 6 3 2 4 2 2 5" xfId="29855"/>
    <cellStyle name="40% - akcent 6 3 2 4 2 3" xfId="14950"/>
    <cellStyle name="40% - akcent 6 3 2 4 2 3 2" xfId="14951"/>
    <cellStyle name="40% - akcent 6 3 2 4 2 3 2 2" xfId="14952"/>
    <cellStyle name="40% - akcent 6 3 2 4 2 3 2 2 2" xfId="29863"/>
    <cellStyle name="40% - akcent 6 3 2 4 2 3 2 3" xfId="14953"/>
    <cellStyle name="40% - akcent 6 3 2 4 2 3 2 3 2" xfId="29864"/>
    <cellStyle name="40% - akcent 6 3 2 4 2 3 2 4" xfId="29862"/>
    <cellStyle name="40% - akcent 6 3 2 4 2 3 3" xfId="14954"/>
    <cellStyle name="40% - akcent 6 3 2 4 2 3 3 2" xfId="29865"/>
    <cellStyle name="40% - akcent 6 3 2 4 2 3 4" xfId="14955"/>
    <cellStyle name="40% - akcent 6 3 2 4 2 3 4 2" xfId="29866"/>
    <cellStyle name="40% - akcent 6 3 2 4 2 3 5" xfId="29861"/>
    <cellStyle name="40% - akcent 6 3 2 4 2 4" xfId="14956"/>
    <cellStyle name="40% - akcent 6 3 2 4 2 4 2" xfId="14957"/>
    <cellStyle name="40% - akcent 6 3 2 4 2 4 2 2" xfId="14958"/>
    <cellStyle name="40% - akcent 6 3 2 4 2 4 2 2 2" xfId="29869"/>
    <cellStyle name="40% - akcent 6 3 2 4 2 4 2 3" xfId="14959"/>
    <cellStyle name="40% - akcent 6 3 2 4 2 4 2 3 2" xfId="29870"/>
    <cellStyle name="40% - akcent 6 3 2 4 2 4 2 4" xfId="29868"/>
    <cellStyle name="40% - akcent 6 3 2 4 2 4 3" xfId="14960"/>
    <cellStyle name="40% - akcent 6 3 2 4 2 4 3 2" xfId="29871"/>
    <cellStyle name="40% - akcent 6 3 2 4 2 4 4" xfId="14961"/>
    <cellStyle name="40% - akcent 6 3 2 4 2 4 4 2" xfId="29872"/>
    <cellStyle name="40% - akcent 6 3 2 4 2 4 5" xfId="29867"/>
    <cellStyle name="40% - akcent 6 3 2 4 2 5" xfId="14962"/>
    <cellStyle name="40% - akcent 6 3 2 4 2 5 2" xfId="14963"/>
    <cellStyle name="40% - akcent 6 3 2 4 2 5 2 2" xfId="29874"/>
    <cellStyle name="40% - akcent 6 3 2 4 2 5 3" xfId="14964"/>
    <cellStyle name="40% - akcent 6 3 2 4 2 5 3 2" xfId="29875"/>
    <cellStyle name="40% - akcent 6 3 2 4 2 5 4" xfId="29873"/>
    <cellStyle name="40% - akcent 6 3 2 4 2 6" xfId="14965"/>
    <cellStyle name="40% - akcent 6 3 2 4 2 6 2" xfId="29876"/>
    <cellStyle name="40% - akcent 6 3 2 4 2 7" xfId="14966"/>
    <cellStyle name="40% - akcent 6 3 2 4 2 7 2" xfId="29877"/>
    <cellStyle name="40% - akcent 6 3 2 4 2 8" xfId="29854"/>
    <cellStyle name="40% - akcent 6 3 2 4 3" xfId="14967"/>
    <cellStyle name="40% - akcent 6 3 2 4 3 2" xfId="14968"/>
    <cellStyle name="40% - akcent 6 3 2 4 3 2 2" xfId="14969"/>
    <cellStyle name="40% - akcent 6 3 2 4 3 2 2 2" xfId="14970"/>
    <cellStyle name="40% - akcent 6 3 2 4 3 2 2 2 2" xfId="29881"/>
    <cellStyle name="40% - akcent 6 3 2 4 3 2 2 3" xfId="14971"/>
    <cellStyle name="40% - akcent 6 3 2 4 3 2 2 3 2" xfId="29882"/>
    <cellStyle name="40% - akcent 6 3 2 4 3 2 2 4" xfId="29880"/>
    <cellStyle name="40% - akcent 6 3 2 4 3 2 3" xfId="14972"/>
    <cellStyle name="40% - akcent 6 3 2 4 3 2 3 2" xfId="29883"/>
    <cellStyle name="40% - akcent 6 3 2 4 3 2 4" xfId="14973"/>
    <cellStyle name="40% - akcent 6 3 2 4 3 2 4 2" xfId="29884"/>
    <cellStyle name="40% - akcent 6 3 2 4 3 2 5" xfId="29879"/>
    <cellStyle name="40% - akcent 6 3 2 4 3 3" xfId="14974"/>
    <cellStyle name="40% - akcent 6 3 2 4 3 3 2" xfId="14975"/>
    <cellStyle name="40% - akcent 6 3 2 4 3 3 2 2" xfId="14976"/>
    <cellStyle name="40% - akcent 6 3 2 4 3 3 2 2 2" xfId="29887"/>
    <cellStyle name="40% - akcent 6 3 2 4 3 3 2 3" xfId="14977"/>
    <cellStyle name="40% - akcent 6 3 2 4 3 3 2 3 2" xfId="29888"/>
    <cellStyle name="40% - akcent 6 3 2 4 3 3 2 4" xfId="29886"/>
    <cellStyle name="40% - akcent 6 3 2 4 3 3 3" xfId="14978"/>
    <cellStyle name="40% - akcent 6 3 2 4 3 3 3 2" xfId="29889"/>
    <cellStyle name="40% - akcent 6 3 2 4 3 3 4" xfId="14979"/>
    <cellStyle name="40% - akcent 6 3 2 4 3 3 4 2" xfId="29890"/>
    <cellStyle name="40% - akcent 6 3 2 4 3 3 5" xfId="29885"/>
    <cellStyle name="40% - akcent 6 3 2 4 3 4" xfId="14980"/>
    <cellStyle name="40% - akcent 6 3 2 4 3 4 2" xfId="14981"/>
    <cellStyle name="40% - akcent 6 3 2 4 3 4 2 2" xfId="14982"/>
    <cellStyle name="40% - akcent 6 3 2 4 3 4 2 2 2" xfId="29893"/>
    <cellStyle name="40% - akcent 6 3 2 4 3 4 2 3" xfId="14983"/>
    <cellStyle name="40% - akcent 6 3 2 4 3 4 2 3 2" xfId="29894"/>
    <cellStyle name="40% - akcent 6 3 2 4 3 4 2 4" xfId="29892"/>
    <cellStyle name="40% - akcent 6 3 2 4 3 4 3" xfId="14984"/>
    <cellStyle name="40% - akcent 6 3 2 4 3 4 3 2" xfId="29895"/>
    <cellStyle name="40% - akcent 6 3 2 4 3 4 4" xfId="14985"/>
    <cellStyle name="40% - akcent 6 3 2 4 3 4 4 2" xfId="29896"/>
    <cellStyle name="40% - akcent 6 3 2 4 3 4 5" xfId="29891"/>
    <cellStyle name="40% - akcent 6 3 2 4 3 5" xfId="14986"/>
    <cellStyle name="40% - akcent 6 3 2 4 3 5 2" xfId="14987"/>
    <cellStyle name="40% - akcent 6 3 2 4 3 5 2 2" xfId="29898"/>
    <cellStyle name="40% - akcent 6 3 2 4 3 5 3" xfId="14988"/>
    <cellStyle name="40% - akcent 6 3 2 4 3 5 3 2" xfId="29899"/>
    <cellStyle name="40% - akcent 6 3 2 4 3 5 4" xfId="29897"/>
    <cellStyle name="40% - akcent 6 3 2 4 3 6" xfId="14989"/>
    <cellStyle name="40% - akcent 6 3 2 4 3 6 2" xfId="29900"/>
    <cellStyle name="40% - akcent 6 3 2 4 3 7" xfId="14990"/>
    <cellStyle name="40% - akcent 6 3 2 4 3 7 2" xfId="29901"/>
    <cellStyle name="40% - akcent 6 3 2 4 3 8" xfId="29878"/>
    <cellStyle name="40% - akcent 6 3 2 4 4" xfId="14991"/>
    <cellStyle name="40% - akcent 6 3 2 4 4 2" xfId="14992"/>
    <cellStyle name="40% - akcent 6 3 2 4 4 2 2" xfId="14993"/>
    <cellStyle name="40% - akcent 6 3 2 4 4 2 2 2" xfId="29904"/>
    <cellStyle name="40% - akcent 6 3 2 4 4 2 3" xfId="14994"/>
    <cellStyle name="40% - akcent 6 3 2 4 4 2 3 2" xfId="29905"/>
    <cellStyle name="40% - akcent 6 3 2 4 4 2 4" xfId="29903"/>
    <cellStyle name="40% - akcent 6 3 2 4 4 3" xfId="14995"/>
    <cellStyle name="40% - akcent 6 3 2 4 4 3 2" xfId="29906"/>
    <cellStyle name="40% - akcent 6 3 2 4 4 4" xfId="14996"/>
    <cellStyle name="40% - akcent 6 3 2 4 4 4 2" xfId="29907"/>
    <cellStyle name="40% - akcent 6 3 2 4 4 5" xfId="29902"/>
    <cellStyle name="40% - akcent 6 3 2 4 5" xfId="14997"/>
    <cellStyle name="40% - akcent 6 3 2 4 5 2" xfId="14998"/>
    <cellStyle name="40% - akcent 6 3 2 4 5 2 2" xfId="14999"/>
    <cellStyle name="40% - akcent 6 3 2 4 5 2 2 2" xfId="29910"/>
    <cellStyle name="40% - akcent 6 3 2 4 5 2 3" xfId="15000"/>
    <cellStyle name="40% - akcent 6 3 2 4 5 2 3 2" xfId="29911"/>
    <cellStyle name="40% - akcent 6 3 2 4 5 2 4" xfId="29909"/>
    <cellStyle name="40% - akcent 6 3 2 4 5 3" xfId="15001"/>
    <cellStyle name="40% - akcent 6 3 2 4 5 3 2" xfId="29912"/>
    <cellStyle name="40% - akcent 6 3 2 4 5 4" xfId="15002"/>
    <cellStyle name="40% - akcent 6 3 2 4 5 4 2" xfId="29913"/>
    <cellStyle name="40% - akcent 6 3 2 4 5 5" xfId="29908"/>
    <cellStyle name="40% - akcent 6 3 2 4 6" xfId="15003"/>
    <cellStyle name="40% - akcent 6 3 2 4 6 2" xfId="15004"/>
    <cellStyle name="40% - akcent 6 3 2 4 6 2 2" xfId="15005"/>
    <cellStyle name="40% - akcent 6 3 2 4 6 2 2 2" xfId="29916"/>
    <cellStyle name="40% - akcent 6 3 2 4 6 2 3" xfId="15006"/>
    <cellStyle name="40% - akcent 6 3 2 4 6 2 3 2" xfId="29917"/>
    <cellStyle name="40% - akcent 6 3 2 4 6 2 4" xfId="29915"/>
    <cellStyle name="40% - akcent 6 3 2 4 6 3" xfId="15007"/>
    <cellStyle name="40% - akcent 6 3 2 4 6 3 2" xfId="29918"/>
    <cellStyle name="40% - akcent 6 3 2 4 6 4" xfId="15008"/>
    <cellStyle name="40% - akcent 6 3 2 4 6 4 2" xfId="29919"/>
    <cellStyle name="40% - akcent 6 3 2 4 6 5" xfId="29914"/>
    <cellStyle name="40% - akcent 6 3 2 4 7" xfId="15009"/>
    <cellStyle name="40% - akcent 6 3 2 4 7 2" xfId="15010"/>
    <cellStyle name="40% - akcent 6 3 2 4 7 2 2" xfId="29921"/>
    <cellStyle name="40% - akcent 6 3 2 4 7 3" xfId="15011"/>
    <cellStyle name="40% - akcent 6 3 2 4 7 3 2" xfId="29922"/>
    <cellStyle name="40% - akcent 6 3 2 4 7 4" xfId="29920"/>
    <cellStyle name="40% - akcent 6 3 2 4 8" xfId="15012"/>
    <cellStyle name="40% - akcent 6 3 2 4 8 2" xfId="29923"/>
    <cellStyle name="40% - akcent 6 3 2 4 9" xfId="15013"/>
    <cellStyle name="40% - akcent 6 3 2 4 9 2" xfId="29924"/>
    <cellStyle name="40% - akcent 6 3 2 5" xfId="15014"/>
    <cellStyle name="40% - akcent 6 3 2 5 2" xfId="15015"/>
    <cellStyle name="40% - akcent 6 3 2 5 2 2" xfId="15016"/>
    <cellStyle name="40% - akcent 6 3 2 5 2 2 2" xfId="15017"/>
    <cellStyle name="40% - akcent 6 3 2 5 2 2 2 2" xfId="29928"/>
    <cellStyle name="40% - akcent 6 3 2 5 2 2 3" xfId="15018"/>
    <cellStyle name="40% - akcent 6 3 2 5 2 2 3 2" xfId="29929"/>
    <cellStyle name="40% - akcent 6 3 2 5 2 2 4" xfId="29927"/>
    <cellStyle name="40% - akcent 6 3 2 5 2 3" xfId="15019"/>
    <cellStyle name="40% - akcent 6 3 2 5 2 3 2" xfId="29930"/>
    <cellStyle name="40% - akcent 6 3 2 5 2 4" xfId="15020"/>
    <cellStyle name="40% - akcent 6 3 2 5 2 4 2" xfId="29931"/>
    <cellStyle name="40% - akcent 6 3 2 5 2 5" xfId="29926"/>
    <cellStyle name="40% - akcent 6 3 2 5 3" xfId="15021"/>
    <cellStyle name="40% - akcent 6 3 2 5 3 2" xfId="15022"/>
    <cellStyle name="40% - akcent 6 3 2 5 3 2 2" xfId="15023"/>
    <cellStyle name="40% - akcent 6 3 2 5 3 2 2 2" xfId="29934"/>
    <cellStyle name="40% - akcent 6 3 2 5 3 2 3" xfId="15024"/>
    <cellStyle name="40% - akcent 6 3 2 5 3 2 3 2" xfId="29935"/>
    <cellStyle name="40% - akcent 6 3 2 5 3 2 4" xfId="29933"/>
    <cellStyle name="40% - akcent 6 3 2 5 3 3" xfId="15025"/>
    <cellStyle name="40% - akcent 6 3 2 5 3 3 2" xfId="29936"/>
    <cellStyle name="40% - akcent 6 3 2 5 3 4" xfId="15026"/>
    <cellStyle name="40% - akcent 6 3 2 5 3 4 2" xfId="29937"/>
    <cellStyle name="40% - akcent 6 3 2 5 3 5" xfId="29932"/>
    <cellStyle name="40% - akcent 6 3 2 5 4" xfId="15027"/>
    <cellStyle name="40% - akcent 6 3 2 5 4 2" xfId="15028"/>
    <cellStyle name="40% - akcent 6 3 2 5 4 2 2" xfId="15029"/>
    <cellStyle name="40% - akcent 6 3 2 5 4 2 2 2" xfId="29940"/>
    <cellStyle name="40% - akcent 6 3 2 5 4 2 3" xfId="15030"/>
    <cellStyle name="40% - akcent 6 3 2 5 4 2 3 2" xfId="29941"/>
    <cellStyle name="40% - akcent 6 3 2 5 4 2 4" xfId="29939"/>
    <cellStyle name="40% - akcent 6 3 2 5 4 3" xfId="15031"/>
    <cellStyle name="40% - akcent 6 3 2 5 4 3 2" xfId="29942"/>
    <cellStyle name="40% - akcent 6 3 2 5 4 4" xfId="15032"/>
    <cellStyle name="40% - akcent 6 3 2 5 4 4 2" xfId="29943"/>
    <cellStyle name="40% - akcent 6 3 2 5 4 5" xfId="29938"/>
    <cellStyle name="40% - akcent 6 3 2 5 5" xfId="15033"/>
    <cellStyle name="40% - akcent 6 3 2 5 5 2" xfId="15034"/>
    <cellStyle name="40% - akcent 6 3 2 5 5 2 2" xfId="29945"/>
    <cellStyle name="40% - akcent 6 3 2 5 5 3" xfId="15035"/>
    <cellStyle name="40% - akcent 6 3 2 5 5 3 2" xfId="29946"/>
    <cellStyle name="40% - akcent 6 3 2 5 5 4" xfId="29944"/>
    <cellStyle name="40% - akcent 6 3 2 5 6" xfId="15036"/>
    <cellStyle name="40% - akcent 6 3 2 5 6 2" xfId="29947"/>
    <cellStyle name="40% - akcent 6 3 2 5 7" xfId="15037"/>
    <cellStyle name="40% - akcent 6 3 2 5 7 2" xfId="29948"/>
    <cellStyle name="40% - akcent 6 3 2 5 8" xfId="29925"/>
    <cellStyle name="40% - akcent 6 3 2 6" xfId="15038"/>
    <cellStyle name="40% - akcent 6 3 2 6 2" xfId="15039"/>
    <cellStyle name="40% - akcent 6 3 2 6 2 2" xfId="15040"/>
    <cellStyle name="40% - akcent 6 3 2 6 2 2 2" xfId="15041"/>
    <cellStyle name="40% - akcent 6 3 2 6 2 2 2 2" xfId="29952"/>
    <cellStyle name="40% - akcent 6 3 2 6 2 2 3" xfId="15042"/>
    <cellStyle name="40% - akcent 6 3 2 6 2 2 3 2" xfId="29953"/>
    <cellStyle name="40% - akcent 6 3 2 6 2 2 4" xfId="29951"/>
    <cellStyle name="40% - akcent 6 3 2 6 2 3" xfId="15043"/>
    <cellStyle name="40% - akcent 6 3 2 6 2 3 2" xfId="29954"/>
    <cellStyle name="40% - akcent 6 3 2 6 2 4" xfId="15044"/>
    <cellStyle name="40% - akcent 6 3 2 6 2 4 2" xfId="29955"/>
    <cellStyle name="40% - akcent 6 3 2 6 2 5" xfId="29950"/>
    <cellStyle name="40% - akcent 6 3 2 6 3" xfId="15045"/>
    <cellStyle name="40% - akcent 6 3 2 6 3 2" xfId="15046"/>
    <cellStyle name="40% - akcent 6 3 2 6 3 2 2" xfId="15047"/>
    <cellStyle name="40% - akcent 6 3 2 6 3 2 2 2" xfId="29958"/>
    <cellStyle name="40% - akcent 6 3 2 6 3 2 3" xfId="15048"/>
    <cellStyle name="40% - akcent 6 3 2 6 3 2 3 2" xfId="29959"/>
    <cellStyle name="40% - akcent 6 3 2 6 3 2 4" xfId="29957"/>
    <cellStyle name="40% - akcent 6 3 2 6 3 3" xfId="15049"/>
    <cellStyle name="40% - akcent 6 3 2 6 3 3 2" xfId="29960"/>
    <cellStyle name="40% - akcent 6 3 2 6 3 4" xfId="15050"/>
    <cellStyle name="40% - akcent 6 3 2 6 3 4 2" xfId="29961"/>
    <cellStyle name="40% - akcent 6 3 2 6 3 5" xfId="29956"/>
    <cellStyle name="40% - akcent 6 3 2 6 4" xfId="15051"/>
    <cellStyle name="40% - akcent 6 3 2 6 4 2" xfId="15052"/>
    <cellStyle name="40% - akcent 6 3 2 6 4 2 2" xfId="15053"/>
    <cellStyle name="40% - akcent 6 3 2 6 4 2 2 2" xfId="29964"/>
    <cellStyle name="40% - akcent 6 3 2 6 4 2 3" xfId="15054"/>
    <cellStyle name="40% - akcent 6 3 2 6 4 2 3 2" xfId="29965"/>
    <cellStyle name="40% - akcent 6 3 2 6 4 2 4" xfId="29963"/>
    <cellStyle name="40% - akcent 6 3 2 6 4 3" xfId="15055"/>
    <cellStyle name="40% - akcent 6 3 2 6 4 3 2" xfId="29966"/>
    <cellStyle name="40% - akcent 6 3 2 6 4 4" xfId="15056"/>
    <cellStyle name="40% - akcent 6 3 2 6 4 4 2" xfId="29967"/>
    <cellStyle name="40% - akcent 6 3 2 6 4 5" xfId="29962"/>
    <cellStyle name="40% - akcent 6 3 2 6 5" xfId="15057"/>
    <cellStyle name="40% - akcent 6 3 2 6 5 2" xfId="15058"/>
    <cellStyle name="40% - akcent 6 3 2 6 5 2 2" xfId="29969"/>
    <cellStyle name="40% - akcent 6 3 2 6 5 3" xfId="15059"/>
    <cellStyle name="40% - akcent 6 3 2 6 5 3 2" xfId="29970"/>
    <cellStyle name="40% - akcent 6 3 2 6 5 4" xfId="29968"/>
    <cellStyle name="40% - akcent 6 3 2 6 6" xfId="15060"/>
    <cellStyle name="40% - akcent 6 3 2 6 6 2" xfId="29971"/>
    <cellStyle name="40% - akcent 6 3 2 6 7" xfId="15061"/>
    <cellStyle name="40% - akcent 6 3 2 6 7 2" xfId="29972"/>
    <cellStyle name="40% - akcent 6 3 2 6 8" xfId="29949"/>
    <cellStyle name="40% - akcent 6 3 2 7" xfId="15062"/>
    <cellStyle name="40% - akcent 6 3 2 7 2" xfId="15063"/>
    <cellStyle name="40% - akcent 6 3 2 7 2 2" xfId="15064"/>
    <cellStyle name="40% - akcent 6 3 2 7 2 2 2" xfId="15065"/>
    <cellStyle name="40% - akcent 6 3 2 7 2 2 2 2" xfId="29976"/>
    <cellStyle name="40% - akcent 6 3 2 7 2 2 3" xfId="15066"/>
    <cellStyle name="40% - akcent 6 3 2 7 2 2 3 2" xfId="29977"/>
    <cellStyle name="40% - akcent 6 3 2 7 2 2 4" xfId="29975"/>
    <cellStyle name="40% - akcent 6 3 2 7 2 3" xfId="15067"/>
    <cellStyle name="40% - akcent 6 3 2 7 2 3 2" xfId="29978"/>
    <cellStyle name="40% - akcent 6 3 2 7 2 4" xfId="15068"/>
    <cellStyle name="40% - akcent 6 3 2 7 2 4 2" xfId="29979"/>
    <cellStyle name="40% - akcent 6 3 2 7 2 5" xfId="29974"/>
    <cellStyle name="40% - akcent 6 3 2 7 3" xfId="15069"/>
    <cellStyle name="40% - akcent 6 3 2 7 3 2" xfId="15070"/>
    <cellStyle name="40% - akcent 6 3 2 7 3 2 2" xfId="29981"/>
    <cellStyle name="40% - akcent 6 3 2 7 3 3" xfId="15071"/>
    <cellStyle name="40% - akcent 6 3 2 7 3 3 2" xfId="29982"/>
    <cellStyle name="40% - akcent 6 3 2 7 3 4" xfId="29980"/>
    <cellStyle name="40% - akcent 6 3 2 7 4" xfId="15072"/>
    <cellStyle name="40% - akcent 6 3 2 7 4 2" xfId="29983"/>
    <cellStyle name="40% - akcent 6 3 2 7 5" xfId="15073"/>
    <cellStyle name="40% - akcent 6 3 2 7 5 2" xfId="29984"/>
    <cellStyle name="40% - akcent 6 3 2 7 6" xfId="29973"/>
    <cellStyle name="40% - akcent 6 3 2 8" xfId="15074"/>
    <cellStyle name="40% - akcent 6 3 2 8 2" xfId="15075"/>
    <cellStyle name="40% - akcent 6 3 2 8 2 2" xfId="15076"/>
    <cellStyle name="40% - akcent 6 3 2 8 2 2 2" xfId="29987"/>
    <cellStyle name="40% - akcent 6 3 2 8 2 3" xfId="15077"/>
    <cellStyle name="40% - akcent 6 3 2 8 2 3 2" xfId="29988"/>
    <cellStyle name="40% - akcent 6 3 2 8 2 4" xfId="29986"/>
    <cellStyle name="40% - akcent 6 3 2 8 3" xfId="15078"/>
    <cellStyle name="40% - akcent 6 3 2 8 3 2" xfId="29989"/>
    <cellStyle name="40% - akcent 6 3 2 8 4" xfId="15079"/>
    <cellStyle name="40% - akcent 6 3 2 8 4 2" xfId="29990"/>
    <cellStyle name="40% - akcent 6 3 2 8 5" xfId="29985"/>
    <cellStyle name="40% - akcent 6 3 2 9" xfId="15080"/>
    <cellStyle name="40% - akcent 6 3 2 9 2" xfId="15081"/>
    <cellStyle name="40% - akcent 6 3 2 9 2 2" xfId="15082"/>
    <cellStyle name="40% - akcent 6 3 2 9 2 2 2" xfId="29993"/>
    <cellStyle name="40% - akcent 6 3 2 9 2 3" xfId="15083"/>
    <cellStyle name="40% - akcent 6 3 2 9 2 3 2" xfId="29994"/>
    <cellStyle name="40% - akcent 6 3 2 9 2 4" xfId="29992"/>
    <cellStyle name="40% - akcent 6 3 2 9 3" xfId="15084"/>
    <cellStyle name="40% - akcent 6 3 2 9 3 2" xfId="29995"/>
    <cellStyle name="40% - akcent 6 3 2 9 4" xfId="15085"/>
    <cellStyle name="40% - akcent 6 3 2 9 4 2" xfId="29996"/>
    <cellStyle name="40% - akcent 6 3 2 9 5" xfId="29991"/>
    <cellStyle name="40% - akcent 6 3 20" xfId="29557"/>
    <cellStyle name="40% - akcent 6 3 3" xfId="15086"/>
    <cellStyle name="40% - akcent 6 3 3 10" xfId="15087"/>
    <cellStyle name="40% - akcent 6 3 3 10 2" xfId="29998"/>
    <cellStyle name="40% - akcent 6 3 3 11" xfId="15088"/>
    <cellStyle name="40% - akcent 6 3 3 11 2" xfId="29999"/>
    <cellStyle name="40% - akcent 6 3 3 12" xfId="29997"/>
    <cellStyle name="40% - akcent 6 3 3 2" xfId="15089"/>
    <cellStyle name="40% - akcent 6 3 3 2 10" xfId="15090"/>
    <cellStyle name="40% - akcent 6 3 3 2 10 2" xfId="30001"/>
    <cellStyle name="40% - akcent 6 3 3 2 11" xfId="30000"/>
    <cellStyle name="40% - akcent 6 3 3 2 2" xfId="15091"/>
    <cellStyle name="40% - akcent 6 3 3 2 2 2" xfId="15092"/>
    <cellStyle name="40% - akcent 6 3 3 2 2 2 2" xfId="15093"/>
    <cellStyle name="40% - akcent 6 3 3 2 2 2 2 2" xfId="15094"/>
    <cellStyle name="40% - akcent 6 3 3 2 2 2 2 2 2" xfId="30005"/>
    <cellStyle name="40% - akcent 6 3 3 2 2 2 2 3" xfId="15095"/>
    <cellStyle name="40% - akcent 6 3 3 2 2 2 2 3 2" xfId="30006"/>
    <cellStyle name="40% - akcent 6 3 3 2 2 2 2 4" xfId="30004"/>
    <cellStyle name="40% - akcent 6 3 3 2 2 2 3" xfId="15096"/>
    <cellStyle name="40% - akcent 6 3 3 2 2 2 3 2" xfId="30007"/>
    <cellStyle name="40% - akcent 6 3 3 2 2 2 4" xfId="15097"/>
    <cellStyle name="40% - akcent 6 3 3 2 2 2 4 2" xfId="30008"/>
    <cellStyle name="40% - akcent 6 3 3 2 2 2 5" xfId="30003"/>
    <cellStyle name="40% - akcent 6 3 3 2 2 3" xfId="15098"/>
    <cellStyle name="40% - akcent 6 3 3 2 2 3 2" xfId="15099"/>
    <cellStyle name="40% - akcent 6 3 3 2 2 3 2 2" xfId="15100"/>
    <cellStyle name="40% - akcent 6 3 3 2 2 3 2 2 2" xfId="30011"/>
    <cellStyle name="40% - akcent 6 3 3 2 2 3 2 3" xfId="15101"/>
    <cellStyle name="40% - akcent 6 3 3 2 2 3 2 3 2" xfId="30012"/>
    <cellStyle name="40% - akcent 6 3 3 2 2 3 2 4" xfId="30010"/>
    <cellStyle name="40% - akcent 6 3 3 2 2 3 3" xfId="15102"/>
    <cellStyle name="40% - akcent 6 3 3 2 2 3 3 2" xfId="30013"/>
    <cellStyle name="40% - akcent 6 3 3 2 2 3 4" xfId="15103"/>
    <cellStyle name="40% - akcent 6 3 3 2 2 3 4 2" xfId="30014"/>
    <cellStyle name="40% - akcent 6 3 3 2 2 3 5" xfId="30009"/>
    <cellStyle name="40% - akcent 6 3 3 2 2 4" xfId="15104"/>
    <cellStyle name="40% - akcent 6 3 3 2 2 4 2" xfId="15105"/>
    <cellStyle name="40% - akcent 6 3 3 2 2 4 2 2" xfId="15106"/>
    <cellStyle name="40% - akcent 6 3 3 2 2 4 2 2 2" xfId="30017"/>
    <cellStyle name="40% - akcent 6 3 3 2 2 4 2 3" xfId="15107"/>
    <cellStyle name="40% - akcent 6 3 3 2 2 4 2 3 2" xfId="30018"/>
    <cellStyle name="40% - akcent 6 3 3 2 2 4 2 4" xfId="30016"/>
    <cellStyle name="40% - akcent 6 3 3 2 2 4 3" xfId="15108"/>
    <cellStyle name="40% - akcent 6 3 3 2 2 4 3 2" xfId="30019"/>
    <cellStyle name="40% - akcent 6 3 3 2 2 4 4" xfId="15109"/>
    <cellStyle name="40% - akcent 6 3 3 2 2 4 4 2" xfId="30020"/>
    <cellStyle name="40% - akcent 6 3 3 2 2 4 5" xfId="30015"/>
    <cellStyle name="40% - akcent 6 3 3 2 2 5" xfId="15110"/>
    <cellStyle name="40% - akcent 6 3 3 2 2 5 2" xfId="15111"/>
    <cellStyle name="40% - akcent 6 3 3 2 2 5 2 2" xfId="30022"/>
    <cellStyle name="40% - akcent 6 3 3 2 2 5 3" xfId="15112"/>
    <cellStyle name="40% - akcent 6 3 3 2 2 5 3 2" xfId="30023"/>
    <cellStyle name="40% - akcent 6 3 3 2 2 5 4" xfId="30021"/>
    <cellStyle name="40% - akcent 6 3 3 2 2 6" xfId="15113"/>
    <cellStyle name="40% - akcent 6 3 3 2 2 6 2" xfId="30024"/>
    <cellStyle name="40% - akcent 6 3 3 2 2 7" xfId="15114"/>
    <cellStyle name="40% - akcent 6 3 3 2 2 7 2" xfId="30025"/>
    <cellStyle name="40% - akcent 6 3 3 2 2 8" xfId="30002"/>
    <cellStyle name="40% - akcent 6 3 3 2 3" xfId="15115"/>
    <cellStyle name="40% - akcent 6 3 3 2 3 2" xfId="15116"/>
    <cellStyle name="40% - akcent 6 3 3 2 3 2 2" xfId="15117"/>
    <cellStyle name="40% - akcent 6 3 3 2 3 2 2 2" xfId="15118"/>
    <cellStyle name="40% - akcent 6 3 3 2 3 2 2 2 2" xfId="30029"/>
    <cellStyle name="40% - akcent 6 3 3 2 3 2 2 3" xfId="15119"/>
    <cellStyle name="40% - akcent 6 3 3 2 3 2 2 3 2" xfId="30030"/>
    <cellStyle name="40% - akcent 6 3 3 2 3 2 2 4" xfId="30028"/>
    <cellStyle name="40% - akcent 6 3 3 2 3 2 3" xfId="15120"/>
    <cellStyle name="40% - akcent 6 3 3 2 3 2 3 2" xfId="30031"/>
    <cellStyle name="40% - akcent 6 3 3 2 3 2 4" xfId="15121"/>
    <cellStyle name="40% - akcent 6 3 3 2 3 2 4 2" xfId="30032"/>
    <cellStyle name="40% - akcent 6 3 3 2 3 2 5" xfId="30027"/>
    <cellStyle name="40% - akcent 6 3 3 2 3 3" xfId="15122"/>
    <cellStyle name="40% - akcent 6 3 3 2 3 3 2" xfId="15123"/>
    <cellStyle name="40% - akcent 6 3 3 2 3 3 2 2" xfId="15124"/>
    <cellStyle name="40% - akcent 6 3 3 2 3 3 2 2 2" xfId="30035"/>
    <cellStyle name="40% - akcent 6 3 3 2 3 3 2 3" xfId="15125"/>
    <cellStyle name="40% - akcent 6 3 3 2 3 3 2 3 2" xfId="30036"/>
    <cellStyle name="40% - akcent 6 3 3 2 3 3 2 4" xfId="30034"/>
    <cellStyle name="40% - akcent 6 3 3 2 3 3 3" xfId="15126"/>
    <cellStyle name="40% - akcent 6 3 3 2 3 3 3 2" xfId="30037"/>
    <cellStyle name="40% - akcent 6 3 3 2 3 3 4" xfId="15127"/>
    <cellStyle name="40% - akcent 6 3 3 2 3 3 4 2" xfId="30038"/>
    <cellStyle name="40% - akcent 6 3 3 2 3 3 5" xfId="30033"/>
    <cellStyle name="40% - akcent 6 3 3 2 3 4" xfId="15128"/>
    <cellStyle name="40% - akcent 6 3 3 2 3 4 2" xfId="15129"/>
    <cellStyle name="40% - akcent 6 3 3 2 3 4 2 2" xfId="15130"/>
    <cellStyle name="40% - akcent 6 3 3 2 3 4 2 2 2" xfId="30041"/>
    <cellStyle name="40% - akcent 6 3 3 2 3 4 2 3" xfId="15131"/>
    <cellStyle name="40% - akcent 6 3 3 2 3 4 2 3 2" xfId="30042"/>
    <cellStyle name="40% - akcent 6 3 3 2 3 4 2 4" xfId="30040"/>
    <cellStyle name="40% - akcent 6 3 3 2 3 4 3" xfId="15132"/>
    <cellStyle name="40% - akcent 6 3 3 2 3 4 3 2" xfId="30043"/>
    <cellStyle name="40% - akcent 6 3 3 2 3 4 4" xfId="15133"/>
    <cellStyle name="40% - akcent 6 3 3 2 3 4 4 2" xfId="30044"/>
    <cellStyle name="40% - akcent 6 3 3 2 3 4 5" xfId="30039"/>
    <cellStyle name="40% - akcent 6 3 3 2 3 5" xfId="15134"/>
    <cellStyle name="40% - akcent 6 3 3 2 3 5 2" xfId="15135"/>
    <cellStyle name="40% - akcent 6 3 3 2 3 5 2 2" xfId="30046"/>
    <cellStyle name="40% - akcent 6 3 3 2 3 5 3" xfId="15136"/>
    <cellStyle name="40% - akcent 6 3 3 2 3 5 3 2" xfId="30047"/>
    <cellStyle name="40% - akcent 6 3 3 2 3 5 4" xfId="30045"/>
    <cellStyle name="40% - akcent 6 3 3 2 3 6" xfId="15137"/>
    <cellStyle name="40% - akcent 6 3 3 2 3 6 2" xfId="30048"/>
    <cellStyle name="40% - akcent 6 3 3 2 3 7" xfId="15138"/>
    <cellStyle name="40% - akcent 6 3 3 2 3 7 2" xfId="30049"/>
    <cellStyle name="40% - akcent 6 3 3 2 3 8" xfId="30026"/>
    <cellStyle name="40% - akcent 6 3 3 2 4" xfId="15139"/>
    <cellStyle name="40% - akcent 6 3 3 2 4 2" xfId="15140"/>
    <cellStyle name="40% - akcent 6 3 3 2 4 2 2" xfId="15141"/>
    <cellStyle name="40% - akcent 6 3 3 2 4 2 2 2" xfId="15142"/>
    <cellStyle name="40% - akcent 6 3 3 2 4 2 2 2 2" xfId="30053"/>
    <cellStyle name="40% - akcent 6 3 3 2 4 2 2 3" xfId="15143"/>
    <cellStyle name="40% - akcent 6 3 3 2 4 2 2 3 2" xfId="30054"/>
    <cellStyle name="40% - akcent 6 3 3 2 4 2 2 4" xfId="30052"/>
    <cellStyle name="40% - akcent 6 3 3 2 4 2 3" xfId="15144"/>
    <cellStyle name="40% - akcent 6 3 3 2 4 2 3 2" xfId="30055"/>
    <cellStyle name="40% - akcent 6 3 3 2 4 2 4" xfId="15145"/>
    <cellStyle name="40% - akcent 6 3 3 2 4 2 4 2" xfId="30056"/>
    <cellStyle name="40% - akcent 6 3 3 2 4 2 5" xfId="30051"/>
    <cellStyle name="40% - akcent 6 3 3 2 4 3" xfId="15146"/>
    <cellStyle name="40% - akcent 6 3 3 2 4 3 2" xfId="15147"/>
    <cellStyle name="40% - akcent 6 3 3 2 4 3 2 2" xfId="30058"/>
    <cellStyle name="40% - akcent 6 3 3 2 4 3 3" xfId="15148"/>
    <cellStyle name="40% - akcent 6 3 3 2 4 3 3 2" xfId="30059"/>
    <cellStyle name="40% - akcent 6 3 3 2 4 3 4" xfId="30057"/>
    <cellStyle name="40% - akcent 6 3 3 2 4 4" xfId="15149"/>
    <cellStyle name="40% - akcent 6 3 3 2 4 4 2" xfId="30060"/>
    <cellStyle name="40% - akcent 6 3 3 2 4 5" xfId="15150"/>
    <cellStyle name="40% - akcent 6 3 3 2 4 5 2" xfId="30061"/>
    <cellStyle name="40% - akcent 6 3 3 2 4 6" xfId="30050"/>
    <cellStyle name="40% - akcent 6 3 3 2 5" xfId="15151"/>
    <cellStyle name="40% - akcent 6 3 3 2 5 2" xfId="15152"/>
    <cellStyle name="40% - akcent 6 3 3 2 5 2 2" xfId="15153"/>
    <cellStyle name="40% - akcent 6 3 3 2 5 2 2 2" xfId="30064"/>
    <cellStyle name="40% - akcent 6 3 3 2 5 2 3" xfId="15154"/>
    <cellStyle name="40% - akcent 6 3 3 2 5 2 3 2" xfId="30065"/>
    <cellStyle name="40% - akcent 6 3 3 2 5 2 4" xfId="30063"/>
    <cellStyle name="40% - akcent 6 3 3 2 5 3" xfId="15155"/>
    <cellStyle name="40% - akcent 6 3 3 2 5 3 2" xfId="30066"/>
    <cellStyle name="40% - akcent 6 3 3 2 5 4" xfId="15156"/>
    <cellStyle name="40% - akcent 6 3 3 2 5 4 2" xfId="30067"/>
    <cellStyle name="40% - akcent 6 3 3 2 5 5" xfId="30062"/>
    <cellStyle name="40% - akcent 6 3 3 2 6" xfId="15157"/>
    <cellStyle name="40% - akcent 6 3 3 2 6 2" xfId="15158"/>
    <cellStyle name="40% - akcent 6 3 3 2 6 2 2" xfId="15159"/>
    <cellStyle name="40% - akcent 6 3 3 2 6 2 2 2" xfId="30070"/>
    <cellStyle name="40% - akcent 6 3 3 2 6 2 3" xfId="15160"/>
    <cellStyle name="40% - akcent 6 3 3 2 6 2 3 2" xfId="30071"/>
    <cellStyle name="40% - akcent 6 3 3 2 6 2 4" xfId="30069"/>
    <cellStyle name="40% - akcent 6 3 3 2 6 3" xfId="15161"/>
    <cellStyle name="40% - akcent 6 3 3 2 6 3 2" xfId="30072"/>
    <cellStyle name="40% - akcent 6 3 3 2 6 4" xfId="15162"/>
    <cellStyle name="40% - akcent 6 3 3 2 6 4 2" xfId="30073"/>
    <cellStyle name="40% - akcent 6 3 3 2 6 5" xfId="30068"/>
    <cellStyle name="40% - akcent 6 3 3 2 7" xfId="15163"/>
    <cellStyle name="40% - akcent 6 3 3 2 7 2" xfId="15164"/>
    <cellStyle name="40% - akcent 6 3 3 2 7 2 2" xfId="15165"/>
    <cellStyle name="40% - akcent 6 3 3 2 7 2 2 2" xfId="30076"/>
    <cellStyle name="40% - akcent 6 3 3 2 7 2 3" xfId="15166"/>
    <cellStyle name="40% - akcent 6 3 3 2 7 2 3 2" xfId="30077"/>
    <cellStyle name="40% - akcent 6 3 3 2 7 2 4" xfId="30075"/>
    <cellStyle name="40% - akcent 6 3 3 2 7 3" xfId="15167"/>
    <cellStyle name="40% - akcent 6 3 3 2 7 3 2" xfId="30078"/>
    <cellStyle name="40% - akcent 6 3 3 2 7 4" xfId="15168"/>
    <cellStyle name="40% - akcent 6 3 3 2 7 4 2" xfId="30079"/>
    <cellStyle name="40% - akcent 6 3 3 2 7 5" xfId="30074"/>
    <cellStyle name="40% - akcent 6 3 3 2 8" xfId="15169"/>
    <cellStyle name="40% - akcent 6 3 3 2 8 2" xfId="15170"/>
    <cellStyle name="40% - akcent 6 3 3 2 8 2 2" xfId="30081"/>
    <cellStyle name="40% - akcent 6 3 3 2 8 3" xfId="15171"/>
    <cellStyle name="40% - akcent 6 3 3 2 8 3 2" xfId="30082"/>
    <cellStyle name="40% - akcent 6 3 3 2 8 4" xfId="30080"/>
    <cellStyle name="40% - akcent 6 3 3 2 9" xfId="15172"/>
    <cellStyle name="40% - akcent 6 3 3 2 9 2" xfId="30083"/>
    <cellStyle name="40% - akcent 6 3 3 3" xfId="15173"/>
    <cellStyle name="40% - akcent 6 3 3 3 2" xfId="15174"/>
    <cellStyle name="40% - akcent 6 3 3 3 2 2" xfId="15175"/>
    <cellStyle name="40% - akcent 6 3 3 3 2 2 2" xfId="15176"/>
    <cellStyle name="40% - akcent 6 3 3 3 2 2 2 2" xfId="30087"/>
    <cellStyle name="40% - akcent 6 3 3 3 2 2 3" xfId="15177"/>
    <cellStyle name="40% - akcent 6 3 3 3 2 2 3 2" xfId="30088"/>
    <cellStyle name="40% - akcent 6 3 3 3 2 2 4" xfId="30086"/>
    <cellStyle name="40% - akcent 6 3 3 3 2 3" xfId="15178"/>
    <cellStyle name="40% - akcent 6 3 3 3 2 3 2" xfId="30089"/>
    <cellStyle name="40% - akcent 6 3 3 3 2 4" xfId="15179"/>
    <cellStyle name="40% - akcent 6 3 3 3 2 4 2" xfId="30090"/>
    <cellStyle name="40% - akcent 6 3 3 3 2 5" xfId="30085"/>
    <cellStyle name="40% - akcent 6 3 3 3 3" xfId="15180"/>
    <cellStyle name="40% - akcent 6 3 3 3 3 2" xfId="15181"/>
    <cellStyle name="40% - akcent 6 3 3 3 3 2 2" xfId="15182"/>
    <cellStyle name="40% - akcent 6 3 3 3 3 2 2 2" xfId="30093"/>
    <cellStyle name="40% - akcent 6 3 3 3 3 2 3" xfId="15183"/>
    <cellStyle name="40% - akcent 6 3 3 3 3 2 3 2" xfId="30094"/>
    <cellStyle name="40% - akcent 6 3 3 3 3 2 4" xfId="30092"/>
    <cellStyle name="40% - akcent 6 3 3 3 3 3" xfId="15184"/>
    <cellStyle name="40% - akcent 6 3 3 3 3 3 2" xfId="30095"/>
    <cellStyle name="40% - akcent 6 3 3 3 3 4" xfId="15185"/>
    <cellStyle name="40% - akcent 6 3 3 3 3 4 2" xfId="30096"/>
    <cellStyle name="40% - akcent 6 3 3 3 3 5" xfId="30091"/>
    <cellStyle name="40% - akcent 6 3 3 3 4" xfId="15186"/>
    <cellStyle name="40% - akcent 6 3 3 3 4 2" xfId="15187"/>
    <cellStyle name="40% - akcent 6 3 3 3 4 2 2" xfId="15188"/>
    <cellStyle name="40% - akcent 6 3 3 3 4 2 2 2" xfId="30099"/>
    <cellStyle name="40% - akcent 6 3 3 3 4 2 3" xfId="15189"/>
    <cellStyle name="40% - akcent 6 3 3 3 4 2 3 2" xfId="30100"/>
    <cellStyle name="40% - akcent 6 3 3 3 4 2 4" xfId="30098"/>
    <cellStyle name="40% - akcent 6 3 3 3 4 3" xfId="15190"/>
    <cellStyle name="40% - akcent 6 3 3 3 4 3 2" xfId="30101"/>
    <cellStyle name="40% - akcent 6 3 3 3 4 4" xfId="15191"/>
    <cellStyle name="40% - akcent 6 3 3 3 4 4 2" xfId="30102"/>
    <cellStyle name="40% - akcent 6 3 3 3 4 5" xfId="30097"/>
    <cellStyle name="40% - akcent 6 3 3 3 5" xfId="15192"/>
    <cellStyle name="40% - akcent 6 3 3 3 5 2" xfId="15193"/>
    <cellStyle name="40% - akcent 6 3 3 3 5 2 2" xfId="30104"/>
    <cellStyle name="40% - akcent 6 3 3 3 5 3" xfId="15194"/>
    <cellStyle name="40% - akcent 6 3 3 3 5 3 2" xfId="30105"/>
    <cellStyle name="40% - akcent 6 3 3 3 5 4" xfId="30103"/>
    <cellStyle name="40% - akcent 6 3 3 3 6" xfId="15195"/>
    <cellStyle name="40% - akcent 6 3 3 3 6 2" xfId="30106"/>
    <cellStyle name="40% - akcent 6 3 3 3 7" xfId="15196"/>
    <cellStyle name="40% - akcent 6 3 3 3 7 2" xfId="30107"/>
    <cellStyle name="40% - akcent 6 3 3 3 8" xfId="30084"/>
    <cellStyle name="40% - akcent 6 3 3 4" xfId="15197"/>
    <cellStyle name="40% - akcent 6 3 3 4 2" xfId="15198"/>
    <cellStyle name="40% - akcent 6 3 3 4 2 2" xfId="15199"/>
    <cellStyle name="40% - akcent 6 3 3 4 2 2 2" xfId="15200"/>
    <cellStyle name="40% - akcent 6 3 3 4 2 2 2 2" xfId="30111"/>
    <cellStyle name="40% - akcent 6 3 3 4 2 2 3" xfId="15201"/>
    <cellStyle name="40% - akcent 6 3 3 4 2 2 3 2" xfId="30112"/>
    <cellStyle name="40% - akcent 6 3 3 4 2 2 4" xfId="30110"/>
    <cellStyle name="40% - akcent 6 3 3 4 2 3" xfId="15202"/>
    <cellStyle name="40% - akcent 6 3 3 4 2 3 2" xfId="30113"/>
    <cellStyle name="40% - akcent 6 3 3 4 2 4" xfId="15203"/>
    <cellStyle name="40% - akcent 6 3 3 4 2 4 2" xfId="30114"/>
    <cellStyle name="40% - akcent 6 3 3 4 2 5" xfId="30109"/>
    <cellStyle name="40% - akcent 6 3 3 4 3" xfId="15204"/>
    <cellStyle name="40% - akcent 6 3 3 4 3 2" xfId="15205"/>
    <cellStyle name="40% - akcent 6 3 3 4 3 2 2" xfId="15206"/>
    <cellStyle name="40% - akcent 6 3 3 4 3 2 2 2" xfId="30117"/>
    <cellStyle name="40% - akcent 6 3 3 4 3 2 3" xfId="15207"/>
    <cellStyle name="40% - akcent 6 3 3 4 3 2 3 2" xfId="30118"/>
    <cellStyle name="40% - akcent 6 3 3 4 3 2 4" xfId="30116"/>
    <cellStyle name="40% - akcent 6 3 3 4 3 3" xfId="15208"/>
    <cellStyle name="40% - akcent 6 3 3 4 3 3 2" xfId="30119"/>
    <cellStyle name="40% - akcent 6 3 3 4 3 4" xfId="15209"/>
    <cellStyle name="40% - akcent 6 3 3 4 3 4 2" xfId="30120"/>
    <cellStyle name="40% - akcent 6 3 3 4 3 5" xfId="30115"/>
    <cellStyle name="40% - akcent 6 3 3 4 4" xfId="15210"/>
    <cellStyle name="40% - akcent 6 3 3 4 4 2" xfId="15211"/>
    <cellStyle name="40% - akcent 6 3 3 4 4 2 2" xfId="15212"/>
    <cellStyle name="40% - akcent 6 3 3 4 4 2 2 2" xfId="30123"/>
    <cellStyle name="40% - akcent 6 3 3 4 4 2 3" xfId="15213"/>
    <cellStyle name="40% - akcent 6 3 3 4 4 2 3 2" xfId="30124"/>
    <cellStyle name="40% - akcent 6 3 3 4 4 2 4" xfId="30122"/>
    <cellStyle name="40% - akcent 6 3 3 4 4 3" xfId="15214"/>
    <cellStyle name="40% - akcent 6 3 3 4 4 3 2" xfId="30125"/>
    <cellStyle name="40% - akcent 6 3 3 4 4 4" xfId="15215"/>
    <cellStyle name="40% - akcent 6 3 3 4 4 4 2" xfId="30126"/>
    <cellStyle name="40% - akcent 6 3 3 4 4 5" xfId="30121"/>
    <cellStyle name="40% - akcent 6 3 3 4 5" xfId="15216"/>
    <cellStyle name="40% - akcent 6 3 3 4 5 2" xfId="15217"/>
    <cellStyle name="40% - akcent 6 3 3 4 5 2 2" xfId="30128"/>
    <cellStyle name="40% - akcent 6 3 3 4 5 3" xfId="15218"/>
    <cellStyle name="40% - akcent 6 3 3 4 5 3 2" xfId="30129"/>
    <cellStyle name="40% - akcent 6 3 3 4 5 4" xfId="30127"/>
    <cellStyle name="40% - akcent 6 3 3 4 6" xfId="15219"/>
    <cellStyle name="40% - akcent 6 3 3 4 6 2" xfId="30130"/>
    <cellStyle name="40% - akcent 6 3 3 4 7" xfId="15220"/>
    <cellStyle name="40% - akcent 6 3 3 4 7 2" xfId="30131"/>
    <cellStyle name="40% - akcent 6 3 3 4 8" xfId="30108"/>
    <cellStyle name="40% - akcent 6 3 3 5" xfId="15221"/>
    <cellStyle name="40% - akcent 6 3 3 5 2" xfId="15222"/>
    <cellStyle name="40% - akcent 6 3 3 5 2 2" xfId="15223"/>
    <cellStyle name="40% - akcent 6 3 3 5 2 2 2" xfId="15224"/>
    <cellStyle name="40% - akcent 6 3 3 5 2 2 2 2" xfId="30135"/>
    <cellStyle name="40% - akcent 6 3 3 5 2 2 3" xfId="15225"/>
    <cellStyle name="40% - akcent 6 3 3 5 2 2 3 2" xfId="30136"/>
    <cellStyle name="40% - akcent 6 3 3 5 2 2 4" xfId="30134"/>
    <cellStyle name="40% - akcent 6 3 3 5 2 3" xfId="15226"/>
    <cellStyle name="40% - akcent 6 3 3 5 2 3 2" xfId="30137"/>
    <cellStyle name="40% - akcent 6 3 3 5 2 4" xfId="15227"/>
    <cellStyle name="40% - akcent 6 3 3 5 2 4 2" xfId="30138"/>
    <cellStyle name="40% - akcent 6 3 3 5 2 5" xfId="30133"/>
    <cellStyle name="40% - akcent 6 3 3 5 3" xfId="15228"/>
    <cellStyle name="40% - akcent 6 3 3 5 3 2" xfId="15229"/>
    <cellStyle name="40% - akcent 6 3 3 5 3 2 2" xfId="30140"/>
    <cellStyle name="40% - akcent 6 3 3 5 3 3" xfId="15230"/>
    <cellStyle name="40% - akcent 6 3 3 5 3 3 2" xfId="30141"/>
    <cellStyle name="40% - akcent 6 3 3 5 3 4" xfId="30139"/>
    <cellStyle name="40% - akcent 6 3 3 5 4" xfId="15231"/>
    <cellStyle name="40% - akcent 6 3 3 5 4 2" xfId="30142"/>
    <cellStyle name="40% - akcent 6 3 3 5 5" xfId="15232"/>
    <cellStyle name="40% - akcent 6 3 3 5 5 2" xfId="30143"/>
    <cellStyle name="40% - akcent 6 3 3 5 6" xfId="30132"/>
    <cellStyle name="40% - akcent 6 3 3 6" xfId="15233"/>
    <cellStyle name="40% - akcent 6 3 3 6 2" xfId="15234"/>
    <cellStyle name="40% - akcent 6 3 3 6 2 2" xfId="15235"/>
    <cellStyle name="40% - akcent 6 3 3 6 2 2 2" xfId="30146"/>
    <cellStyle name="40% - akcent 6 3 3 6 2 3" xfId="15236"/>
    <cellStyle name="40% - akcent 6 3 3 6 2 3 2" xfId="30147"/>
    <cellStyle name="40% - akcent 6 3 3 6 2 4" xfId="30145"/>
    <cellStyle name="40% - akcent 6 3 3 6 3" xfId="15237"/>
    <cellStyle name="40% - akcent 6 3 3 6 3 2" xfId="30148"/>
    <cellStyle name="40% - akcent 6 3 3 6 4" xfId="15238"/>
    <cellStyle name="40% - akcent 6 3 3 6 4 2" xfId="30149"/>
    <cellStyle name="40% - akcent 6 3 3 6 5" xfId="30144"/>
    <cellStyle name="40% - akcent 6 3 3 7" xfId="15239"/>
    <cellStyle name="40% - akcent 6 3 3 7 2" xfId="15240"/>
    <cellStyle name="40% - akcent 6 3 3 7 2 2" xfId="15241"/>
    <cellStyle name="40% - akcent 6 3 3 7 2 2 2" xfId="30152"/>
    <cellStyle name="40% - akcent 6 3 3 7 2 3" xfId="15242"/>
    <cellStyle name="40% - akcent 6 3 3 7 2 3 2" xfId="30153"/>
    <cellStyle name="40% - akcent 6 3 3 7 2 4" xfId="30151"/>
    <cellStyle name="40% - akcent 6 3 3 7 3" xfId="15243"/>
    <cellStyle name="40% - akcent 6 3 3 7 3 2" xfId="30154"/>
    <cellStyle name="40% - akcent 6 3 3 7 4" xfId="15244"/>
    <cellStyle name="40% - akcent 6 3 3 7 4 2" xfId="30155"/>
    <cellStyle name="40% - akcent 6 3 3 7 5" xfId="30150"/>
    <cellStyle name="40% - akcent 6 3 3 8" xfId="15245"/>
    <cellStyle name="40% - akcent 6 3 3 8 2" xfId="15246"/>
    <cellStyle name="40% - akcent 6 3 3 8 2 2" xfId="15247"/>
    <cellStyle name="40% - akcent 6 3 3 8 2 2 2" xfId="30158"/>
    <cellStyle name="40% - akcent 6 3 3 8 2 3" xfId="15248"/>
    <cellStyle name="40% - akcent 6 3 3 8 2 3 2" xfId="30159"/>
    <cellStyle name="40% - akcent 6 3 3 8 2 4" xfId="30157"/>
    <cellStyle name="40% - akcent 6 3 3 8 3" xfId="15249"/>
    <cellStyle name="40% - akcent 6 3 3 8 3 2" xfId="30160"/>
    <cellStyle name="40% - akcent 6 3 3 8 4" xfId="15250"/>
    <cellStyle name="40% - akcent 6 3 3 8 4 2" xfId="30161"/>
    <cellStyle name="40% - akcent 6 3 3 8 5" xfId="30156"/>
    <cellStyle name="40% - akcent 6 3 3 9" xfId="15251"/>
    <cellStyle name="40% - akcent 6 3 3 9 2" xfId="15252"/>
    <cellStyle name="40% - akcent 6 3 3 9 2 2" xfId="30163"/>
    <cellStyle name="40% - akcent 6 3 3 9 3" xfId="15253"/>
    <cellStyle name="40% - akcent 6 3 3 9 3 2" xfId="30164"/>
    <cellStyle name="40% - akcent 6 3 3 9 4" xfId="30162"/>
    <cellStyle name="40% - akcent 6 3 4" xfId="15254"/>
    <cellStyle name="40% - akcent 6 3 4 10" xfId="15255"/>
    <cellStyle name="40% - akcent 6 3 4 10 2" xfId="30166"/>
    <cellStyle name="40% - akcent 6 3 4 11" xfId="30165"/>
    <cellStyle name="40% - akcent 6 3 4 2" xfId="15256"/>
    <cellStyle name="40% - akcent 6 3 4 2 2" xfId="15257"/>
    <cellStyle name="40% - akcent 6 3 4 2 2 2" xfId="15258"/>
    <cellStyle name="40% - akcent 6 3 4 2 2 2 2" xfId="15259"/>
    <cellStyle name="40% - akcent 6 3 4 2 2 2 2 2" xfId="30170"/>
    <cellStyle name="40% - akcent 6 3 4 2 2 2 3" xfId="15260"/>
    <cellStyle name="40% - akcent 6 3 4 2 2 2 3 2" xfId="30171"/>
    <cellStyle name="40% - akcent 6 3 4 2 2 2 4" xfId="30169"/>
    <cellStyle name="40% - akcent 6 3 4 2 2 3" xfId="15261"/>
    <cellStyle name="40% - akcent 6 3 4 2 2 3 2" xfId="30172"/>
    <cellStyle name="40% - akcent 6 3 4 2 2 4" xfId="15262"/>
    <cellStyle name="40% - akcent 6 3 4 2 2 4 2" xfId="30173"/>
    <cellStyle name="40% - akcent 6 3 4 2 2 5" xfId="30168"/>
    <cellStyle name="40% - akcent 6 3 4 2 3" xfId="15263"/>
    <cellStyle name="40% - akcent 6 3 4 2 3 2" xfId="15264"/>
    <cellStyle name="40% - akcent 6 3 4 2 3 2 2" xfId="15265"/>
    <cellStyle name="40% - akcent 6 3 4 2 3 2 2 2" xfId="30176"/>
    <cellStyle name="40% - akcent 6 3 4 2 3 2 3" xfId="15266"/>
    <cellStyle name="40% - akcent 6 3 4 2 3 2 3 2" xfId="30177"/>
    <cellStyle name="40% - akcent 6 3 4 2 3 2 4" xfId="30175"/>
    <cellStyle name="40% - akcent 6 3 4 2 3 3" xfId="15267"/>
    <cellStyle name="40% - akcent 6 3 4 2 3 3 2" xfId="30178"/>
    <cellStyle name="40% - akcent 6 3 4 2 3 4" xfId="15268"/>
    <cellStyle name="40% - akcent 6 3 4 2 3 4 2" xfId="30179"/>
    <cellStyle name="40% - akcent 6 3 4 2 3 5" xfId="30174"/>
    <cellStyle name="40% - akcent 6 3 4 2 4" xfId="15269"/>
    <cellStyle name="40% - akcent 6 3 4 2 4 2" xfId="15270"/>
    <cellStyle name="40% - akcent 6 3 4 2 4 2 2" xfId="15271"/>
    <cellStyle name="40% - akcent 6 3 4 2 4 2 2 2" xfId="30182"/>
    <cellStyle name="40% - akcent 6 3 4 2 4 2 3" xfId="15272"/>
    <cellStyle name="40% - akcent 6 3 4 2 4 2 3 2" xfId="30183"/>
    <cellStyle name="40% - akcent 6 3 4 2 4 2 4" xfId="30181"/>
    <cellStyle name="40% - akcent 6 3 4 2 4 3" xfId="15273"/>
    <cellStyle name="40% - akcent 6 3 4 2 4 3 2" xfId="30184"/>
    <cellStyle name="40% - akcent 6 3 4 2 4 4" xfId="15274"/>
    <cellStyle name="40% - akcent 6 3 4 2 4 4 2" xfId="30185"/>
    <cellStyle name="40% - akcent 6 3 4 2 4 5" xfId="30180"/>
    <cellStyle name="40% - akcent 6 3 4 2 5" xfId="15275"/>
    <cellStyle name="40% - akcent 6 3 4 2 5 2" xfId="15276"/>
    <cellStyle name="40% - akcent 6 3 4 2 5 2 2" xfId="30187"/>
    <cellStyle name="40% - akcent 6 3 4 2 5 3" xfId="15277"/>
    <cellStyle name="40% - akcent 6 3 4 2 5 3 2" xfId="30188"/>
    <cellStyle name="40% - akcent 6 3 4 2 5 4" xfId="30186"/>
    <cellStyle name="40% - akcent 6 3 4 2 6" xfId="15278"/>
    <cellStyle name="40% - akcent 6 3 4 2 6 2" xfId="30189"/>
    <cellStyle name="40% - akcent 6 3 4 2 7" xfId="15279"/>
    <cellStyle name="40% - akcent 6 3 4 2 7 2" xfId="30190"/>
    <cellStyle name="40% - akcent 6 3 4 2 8" xfId="30167"/>
    <cellStyle name="40% - akcent 6 3 4 3" xfId="15280"/>
    <cellStyle name="40% - akcent 6 3 4 3 2" xfId="15281"/>
    <cellStyle name="40% - akcent 6 3 4 3 2 2" xfId="15282"/>
    <cellStyle name="40% - akcent 6 3 4 3 2 2 2" xfId="15283"/>
    <cellStyle name="40% - akcent 6 3 4 3 2 2 2 2" xfId="30194"/>
    <cellStyle name="40% - akcent 6 3 4 3 2 2 3" xfId="15284"/>
    <cellStyle name="40% - akcent 6 3 4 3 2 2 3 2" xfId="30195"/>
    <cellStyle name="40% - akcent 6 3 4 3 2 2 4" xfId="30193"/>
    <cellStyle name="40% - akcent 6 3 4 3 2 3" xfId="15285"/>
    <cellStyle name="40% - akcent 6 3 4 3 2 3 2" xfId="30196"/>
    <cellStyle name="40% - akcent 6 3 4 3 2 4" xfId="15286"/>
    <cellStyle name="40% - akcent 6 3 4 3 2 4 2" xfId="30197"/>
    <cellStyle name="40% - akcent 6 3 4 3 2 5" xfId="30192"/>
    <cellStyle name="40% - akcent 6 3 4 3 3" xfId="15287"/>
    <cellStyle name="40% - akcent 6 3 4 3 3 2" xfId="15288"/>
    <cellStyle name="40% - akcent 6 3 4 3 3 2 2" xfId="15289"/>
    <cellStyle name="40% - akcent 6 3 4 3 3 2 2 2" xfId="30200"/>
    <cellStyle name="40% - akcent 6 3 4 3 3 2 3" xfId="15290"/>
    <cellStyle name="40% - akcent 6 3 4 3 3 2 3 2" xfId="30201"/>
    <cellStyle name="40% - akcent 6 3 4 3 3 2 4" xfId="30199"/>
    <cellStyle name="40% - akcent 6 3 4 3 3 3" xfId="15291"/>
    <cellStyle name="40% - akcent 6 3 4 3 3 3 2" xfId="30202"/>
    <cellStyle name="40% - akcent 6 3 4 3 3 4" xfId="15292"/>
    <cellStyle name="40% - akcent 6 3 4 3 3 4 2" xfId="30203"/>
    <cellStyle name="40% - akcent 6 3 4 3 3 5" xfId="30198"/>
    <cellStyle name="40% - akcent 6 3 4 3 4" xfId="15293"/>
    <cellStyle name="40% - akcent 6 3 4 3 4 2" xfId="15294"/>
    <cellStyle name="40% - akcent 6 3 4 3 4 2 2" xfId="15295"/>
    <cellStyle name="40% - akcent 6 3 4 3 4 2 2 2" xfId="30206"/>
    <cellStyle name="40% - akcent 6 3 4 3 4 2 3" xfId="15296"/>
    <cellStyle name="40% - akcent 6 3 4 3 4 2 3 2" xfId="30207"/>
    <cellStyle name="40% - akcent 6 3 4 3 4 2 4" xfId="30205"/>
    <cellStyle name="40% - akcent 6 3 4 3 4 3" xfId="15297"/>
    <cellStyle name="40% - akcent 6 3 4 3 4 3 2" xfId="30208"/>
    <cellStyle name="40% - akcent 6 3 4 3 4 4" xfId="15298"/>
    <cellStyle name="40% - akcent 6 3 4 3 4 4 2" xfId="30209"/>
    <cellStyle name="40% - akcent 6 3 4 3 4 5" xfId="30204"/>
    <cellStyle name="40% - akcent 6 3 4 3 5" xfId="15299"/>
    <cellStyle name="40% - akcent 6 3 4 3 5 2" xfId="15300"/>
    <cellStyle name="40% - akcent 6 3 4 3 5 2 2" xfId="30211"/>
    <cellStyle name="40% - akcent 6 3 4 3 5 3" xfId="15301"/>
    <cellStyle name="40% - akcent 6 3 4 3 5 3 2" xfId="30212"/>
    <cellStyle name="40% - akcent 6 3 4 3 5 4" xfId="30210"/>
    <cellStyle name="40% - akcent 6 3 4 3 6" xfId="15302"/>
    <cellStyle name="40% - akcent 6 3 4 3 6 2" xfId="30213"/>
    <cellStyle name="40% - akcent 6 3 4 3 7" xfId="15303"/>
    <cellStyle name="40% - akcent 6 3 4 3 7 2" xfId="30214"/>
    <cellStyle name="40% - akcent 6 3 4 3 8" xfId="30191"/>
    <cellStyle name="40% - akcent 6 3 4 4" xfId="15304"/>
    <cellStyle name="40% - akcent 6 3 4 4 2" xfId="15305"/>
    <cellStyle name="40% - akcent 6 3 4 4 2 2" xfId="15306"/>
    <cellStyle name="40% - akcent 6 3 4 4 2 2 2" xfId="15307"/>
    <cellStyle name="40% - akcent 6 3 4 4 2 2 2 2" xfId="30218"/>
    <cellStyle name="40% - akcent 6 3 4 4 2 2 3" xfId="15308"/>
    <cellStyle name="40% - akcent 6 3 4 4 2 2 3 2" xfId="30219"/>
    <cellStyle name="40% - akcent 6 3 4 4 2 2 4" xfId="30217"/>
    <cellStyle name="40% - akcent 6 3 4 4 2 3" xfId="15309"/>
    <cellStyle name="40% - akcent 6 3 4 4 2 3 2" xfId="30220"/>
    <cellStyle name="40% - akcent 6 3 4 4 2 4" xfId="15310"/>
    <cellStyle name="40% - akcent 6 3 4 4 2 4 2" xfId="30221"/>
    <cellStyle name="40% - akcent 6 3 4 4 2 5" xfId="30216"/>
    <cellStyle name="40% - akcent 6 3 4 4 3" xfId="15311"/>
    <cellStyle name="40% - akcent 6 3 4 4 3 2" xfId="15312"/>
    <cellStyle name="40% - akcent 6 3 4 4 3 2 2" xfId="30223"/>
    <cellStyle name="40% - akcent 6 3 4 4 3 3" xfId="15313"/>
    <cellStyle name="40% - akcent 6 3 4 4 3 3 2" xfId="30224"/>
    <cellStyle name="40% - akcent 6 3 4 4 3 4" xfId="30222"/>
    <cellStyle name="40% - akcent 6 3 4 4 4" xfId="15314"/>
    <cellStyle name="40% - akcent 6 3 4 4 4 2" xfId="30225"/>
    <cellStyle name="40% - akcent 6 3 4 4 5" xfId="15315"/>
    <cellStyle name="40% - akcent 6 3 4 4 5 2" xfId="30226"/>
    <cellStyle name="40% - akcent 6 3 4 4 6" xfId="30215"/>
    <cellStyle name="40% - akcent 6 3 4 5" xfId="15316"/>
    <cellStyle name="40% - akcent 6 3 4 5 2" xfId="15317"/>
    <cellStyle name="40% - akcent 6 3 4 5 2 2" xfId="15318"/>
    <cellStyle name="40% - akcent 6 3 4 5 2 2 2" xfId="30229"/>
    <cellStyle name="40% - akcent 6 3 4 5 2 3" xfId="15319"/>
    <cellStyle name="40% - akcent 6 3 4 5 2 3 2" xfId="30230"/>
    <cellStyle name="40% - akcent 6 3 4 5 2 4" xfId="30228"/>
    <cellStyle name="40% - akcent 6 3 4 5 3" xfId="15320"/>
    <cellStyle name="40% - akcent 6 3 4 5 3 2" xfId="30231"/>
    <cellStyle name="40% - akcent 6 3 4 5 4" xfId="15321"/>
    <cellStyle name="40% - akcent 6 3 4 5 4 2" xfId="30232"/>
    <cellStyle name="40% - akcent 6 3 4 5 5" xfId="30227"/>
    <cellStyle name="40% - akcent 6 3 4 6" xfId="15322"/>
    <cellStyle name="40% - akcent 6 3 4 6 2" xfId="15323"/>
    <cellStyle name="40% - akcent 6 3 4 6 2 2" xfId="15324"/>
    <cellStyle name="40% - akcent 6 3 4 6 2 2 2" xfId="30235"/>
    <cellStyle name="40% - akcent 6 3 4 6 2 3" xfId="15325"/>
    <cellStyle name="40% - akcent 6 3 4 6 2 3 2" xfId="30236"/>
    <cellStyle name="40% - akcent 6 3 4 6 2 4" xfId="30234"/>
    <cellStyle name="40% - akcent 6 3 4 6 3" xfId="15326"/>
    <cellStyle name="40% - akcent 6 3 4 6 3 2" xfId="30237"/>
    <cellStyle name="40% - akcent 6 3 4 6 4" xfId="15327"/>
    <cellStyle name="40% - akcent 6 3 4 6 4 2" xfId="30238"/>
    <cellStyle name="40% - akcent 6 3 4 6 5" xfId="30233"/>
    <cellStyle name="40% - akcent 6 3 4 7" xfId="15328"/>
    <cellStyle name="40% - akcent 6 3 4 7 2" xfId="15329"/>
    <cellStyle name="40% - akcent 6 3 4 7 2 2" xfId="15330"/>
    <cellStyle name="40% - akcent 6 3 4 7 2 2 2" xfId="30241"/>
    <cellStyle name="40% - akcent 6 3 4 7 2 3" xfId="15331"/>
    <cellStyle name="40% - akcent 6 3 4 7 2 3 2" xfId="30242"/>
    <cellStyle name="40% - akcent 6 3 4 7 2 4" xfId="30240"/>
    <cellStyle name="40% - akcent 6 3 4 7 3" xfId="15332"/>
    <cellStyle name="40% - akcent 6 3 4 7 3 2" xfId="30243"/>
    <cellStyle name="40% - akcent 6 3 4 7 4" xfId="15333"/>
    <cellStyle name="40% - akcent 6 3 4 7 4 2" xfId="30244"/>
    <cellStyle name="40% - akcent 6 3 4 7 5" xfId="30239"/>
    <cellStyle name="40% - akcent 6 3 4 8" xfId="15334"/>
    <cellStyle name="40% - akcent 6 3 4 8 2" xfId="15335"/>
    <cellStyle name="40% - akcent 6 3 4 8 2 2" xfId="30246"/>
    <cellStyle name="40% - akcent 6 3 4 8 3" xfId="15336"/>
    <cellStyle name="40% - akcent 6 3 4 8 3 2" xfId="30247"/>
    <cellStyle name="40% - akcent 6 3 4 8 4" xfId="30245"/>
    <cellStyle name="40% - akcent 6 3 4 9" xfId="15337"/>
    <cellStyle name="40% - akcent 6 3 4 9 2" xfId="30248"/>
    <cellStyle name="40% - akcent 6 3 5" xfId="15338"/>
    <cellStyle name="40% - akcent 6 3 5 10" xfId="30249"/>
    <cellStyle name="40% - akcent 6 3 5 2" xfId="15339"/>
    <cellStyle name="40% - akcent 6 3 5 2 2" xfId="15340"/>
    <cellStyle name="40% - akcent 6 3 5 2 2 2" xfId="15341"/>
    <cellStyle name="40% - akcent 6 3 5 2 2 2 2" xfId="15342"/>
    <cellStyle name="40% - akcent 6 3 5 2 2 2 2 2" xfId="30253"/>
    <cellStyle name="40% - akcent 6 3 5 2 2 2 3" xfId="15343"/>
    <cellStyle name="40% - akcent 6 3 5 2 2 2 3 2" xfId="30254"/>
    <cellStyle name="40% - akcent 6 3 5 2 2 2 4" xfId="30252"/>
    <cellStyle name="40% - akcent 6 3 5 2 2 3" xfId="15344"/>
    <cellStyle name="40% - akcent 6 3 5 2 2 3 2" xfId="30255"/>
    <cellStyle name="40% - akcent 6 3 5 2 2 4" xfId="15345"/>
    <cellStyle name="40% - akcent 6 3 5 2 2 4 2" xfId="30256"/>
    <cellStyle name="40% - akcent 6 3 5 2 2 5" xfId="30251"/>
    <cellStyle name="40% - akcent 6 3 5 2 3" xfId="15346"/>
    <cellStyle name="40% - akcent 6 3 5 2 3 2" xfId="15347"/>
    <cellStyle name="40% - akcent 6 3 5 2 3 2 2" xfId="15348"/>
    <cellStyle name="40% - akcent 6 3 5 2 3 2 2 2" xfId="30259"/>
    <cellStyle name="40% - akcent 6 3 5 2 3 2 3" xfId="15349"/>
    <cellStyle name="40% - akcent 6 3 5 2 3 2 3 2" xfId="30260"/>
    <cellStyle name="40% - akcent 6 3 5 2 3 2 4" xfId="30258"/>
    <cellStyle name="40% - akcent 6 3 5 2 3 3" xfId="15350"/>
    <cellStyle name="40% - akcent 6 3 5 2 3 3 2" xfId="30261"/>
    <cellStyle name="40% - akcent 6 3 5 2 3 4" xfId="15351"/>
    <cellStyle name="40% - akcent 6 3 5 2 3 4 2" xfId="30262"/>
    <cellStyle name="40% - akcent 6 3 5 2 3 5" xfId="30257"/>
    <cellStyle name="40% - akcent 6 3 5 2 4" xfId="15352"/>
    <cellStyle name="40% - akcent 6 3 5 2 4 2" xfId="15353"/>
    <cellStyle name="40% - akcent 6 3 5 2 4 2 2" xfId="15354"/>
    <cellStyle name="40% - akcent 6 3 5 2 4 2 2 2" xfId="30265"/>
    <cellStyle name="40% - akcent 6 3 5 2 4 2 3" xfId="15355"/>
    <cellStyle name="40% - akcent 6 3 5 2 4 2 3 2" xfId="30266"/>
    <cellStyle name="40% - akcent 6 3 5 2 4 2 4" xfId="30264"/>
    <cellStyle name="40% - akcent 6 3 5 2 4 3" xfId="15356"/>
    <cellStyle name="40% - akcent 6 3 5 2 4 3 2" xfId="30267"/>
    <cellStyle name="40% - akcent 6 3 5 2 4 4" xfId="15357"/>
    <cellStyle name="40% - akcent 6 3 5 2 4 4 2" xfId="30268"/>
    <cellStyle name="40% - akcent 6 3 5 2 4 5" xfId="30263"/>
    <cellStyle name="40% - akcent 6 3 5 2 5" xfId="15358"/>
    <cellStyle name="40% - akcent 6 3 5 2 5 2" xfId="15359"/>
    <cellStyle name="40% - akcent 6 3 5 2 5 2 2" xfId="30270"/>
    <cellStyle name="40% - akcent 6 3 5 2 5 3" xfId="15360"/>
    <cellStyle name="40% - akcent 6 3 5 2 5 3 2" xfId="30271"/>
    <cellStyle name="40% - akcent 6 3 5 2 5 4" xfId="30269"/>
    <cellStyle name="40% - akcent 6 3 5 2 6" xfId="15361"/>
    <cellStyle name="40% - akcent 6 3 5 2 6 2" xfId="30272"/>
    <cellStyle name="40% - akcent 6 3 5 2 7" xfId="15362"/>
    <cellStyle name="40% - akcent 6 3 5 2 7 2" xfId="30273"/>
    <cellStyle name="40% - akcent 6 3 5 2 8" xfId="30250"/>
    <cellStyle name="40% - akcent 6 3 5 3" xfId="15363"/>
    <cellStyle name="40% - akcent 6 3 5 3 2" xfId="15364"/>
    <cellStyle name="40% - akcent 6 3 5 3 2 2" xfId="15365"/>
    <cellStyle name="40% - akcent 6 3 5 3 2 2 2" xfId="15366"/>
    <cellStyle name="40% - akcent 6 3 5 3 2 2 2 2" xfId="30277"/>
    <cellStyle name="40% - akcent 6 3 5 3 2 2 3" xfId="15367"/>
    <cellStyle name="40% - akcent 6 3 5 3 2 2 3 2" xfId="30278"/>
    <cellStyle name="40% - akcent 6 3 5 3 2 2 4" xfId="30276"/>
    <cellStyle name="40% - akcent 6 3 5 3 2 3" xfId="15368"/>
    <cellStyle name="40% - akcent 6 3 5 3 2 3 2" xfId="30279"/>
    <cellStyle name="40% - akcent 6 3 5 3 2 4" xfId="15369"/>
    <cellStyle name="40% - akcent 6 3 5 3 2 4 2" xfId="30280"/>
    <cellStyle name="40% - akcent 6 3 5 3 2 5" xfId="30275"/>
    <cellStyle name="40% - akcent 6 3 5 3 3" xfId="15370"/>
    <cellStyle name="40% - akcent 6 3 5 3 3 2" xfId="15371"/>
    <cellStyle name="40% - akcent 6 3 5 3 3 2 2" xfId="15372"/>
    <cellStyle name="40% - akcent 6 3 5 3 3 2 2 2" xfId="30283"/>
    <cellStyle name="40% - akcent 6 3 5 3 3 2 3" xfId="15373"/>
    <cellStyle name="40% - akcent 6 3 5 3 3 2 3 2" xfId="30284"/>
    <cellStyle name="40% - akcent 6 3 5 3 3 2 4" xfId="30282"/>
    <cellStyle name="40% - akcent 6 3 5 3 3 3" xfId="15374"/>
    <cellStyle name="40% - akcent 6 3 5 3 3 3 2" xfId="30285"/>
    <cellStyle name="40% - akcent 6 3 5 3 3 4" xfId="15375"/>
    <cellStyle name="40% - akcent 6 3 5 3 3 4 2" xfId="30286"/>
    <cellStyle name="40% - akcent 6 3 5 3 3 5" xfId="30281"/>
    <cellStyle name="40% - akcent 6 3 5 3 4" xfId="15376"/>
    <cellStyle name="40% - akcent 6 3 5 3 4 2" xfId="15377"/>
    <cellStyle name="40% - akcent 6 3 5 3 4 2 2" xfId="15378"/>
    <cellStyle name="40% - akcent 6 3 5 3 4 2 2 2" xfId="30289"/>
    <cellStyle name="40% - akcent 6 3 5 3 4 2 3" xfId="15379"/>
    <cellStyle name="40% - akcent 6 3 5 3 4 2 3 2" xfId="30290"/>
    <cellStyle name="40% - akcent 6 3 5 3 4 2 4" xfId="30288"/>
    <cellStyle name="40% - akcent 6 3 5 3 4 3" xfId="15380"/>
    <cellStyle name="40% - akcent 6 3 5 3 4 3 2" xfId="30291"/>
    <cellStyle name="40% - akcent 6 3 5 3 4 4" xfId="15381"/>
    <cellStyle name="40% - akcent 6 3 5 3 4 4 2" xfId="30292"/>
    <cellStyle name="40% - akcent 6 3 5 3 4 5" xfId="30287"/>
    <cellStyle name="40% - akcent 6 3 5 3 5" xfId="15382"/>
    <cellStyle name="40% - akcent 6 3 5 3 5 2" xfId="15383"/>
    <cellStyle name="40% - akcent 6 3 5 3 5 2 2" xfId="30294"/>
    <cellStyle name="40% - akcent 6 3 5 3 5 3" xfId="15384"/>
    <cellStyle name="40% - akcent 6 3 5 3 5 3 2" xfId="30295"/>
    <cellStyle name="40% - akcent 6 3 5 3 5 4" xfId="30293"/>
    <cellStyle name="40% - akcent 6 3 5 3 6" xfId="15385"/>
    <cellStyle name="40% - akcent 6 3 5 3 6 2" xfId="30296"/>
    <cellStyle name="40% - akcent 6 3 5 3 7" xfId="15386"/>
    <cellStyle name="40% - akcent 6 3 5 3 7 2" xfId="30297"/>
    <cellStyle name="40% - akcent 6 3 5 3 8" xfId="30274"/>
    <cellStyle name="40% - akcent 6 3 5 4" xfId="15387"/>
    <cellStyle name="40% - akcent 6 3 5 4 2" xfId="15388"/>
    <cellStyle name="40% - akcent 6 3 5 4 2 2" xfId="15389"/>
    <cellStyle name="40% - akcent 6 3 5 4 2 2 2" xfId="30300"/>
    <cellStyle name="40% - akcent 6 3 5 4 2 3" xfId="15390"/>
    <cellStyle name="40% - akcent 6 3 5 4 2 3 2" xfId="30301"/>
    <cellStyle name="40% - akcent 6 3 5 4 2 4" xfId="30299"/>
    <cellStyle name="40% - akcent 6 3 5 4 3" xfId="15391"/>
    <cellStyle name="40% - akcent 6 3 5 4 3 2" xfId="30302"/>
    <cellStyle name="40% - akcent 6 3 5 4 4" xfId="15392"/>
    <cellStyle name="40% - akcent 6 3 5 4 4 2" xfId="30303"/>
    <cellStyle name="40% - akcent 6 3 5 4 5" xfId="30298"/>
    <cellStyle name="40% - akcent 6 3 5 5" xfId="15393"/>
    <cellStyle name="40% - akcent 6 3 5 5 2" xfId="15394"/>
    <cellStyle name="40% - akcent 6 3 5 5 2 2" xfId="15395"/>
    <cellStyle name="40% - akcent 6 3 5 5 2 2 2" xfId="30306"/>
    <cellStyle name="40% - akcent 6 3 5 5 2 3" xfId="15396"/>
    <cellStyle name="40% - akcent 6 3 5 5 2 3 2" xfId="30307"/>
    <cellStyle name="40% - akcent 6 3 5 5 2 4" xfId="30305"/>
    <cellStyle name="40% - akcent 6 3 5 5 3" xfId="15397"/>
    <cellStyle name="40% - akcent 6 3 5 5 3 2" xfId="30308"/>
    <cellStyle name="40% - akcent 6 3 5 5 4" xfId="15398"/>
    <cellStyle name="40% - akcent 6 3 5 5 4 2" xfId="30309"/>
    <cellStyle name="40% - akcent 6 3 5 5 5" xfId="30304"/>
    <cellStyle name="40% - akcent 6 3 5 6" xfId="15399"/>
    <cellStyle name="40% - akcent 6 3 5 6 2" xfId="15400"/>
    <cellStyle name="40% - akcent 6 3 5 6 2 2" xfId="15401"/>
    <cellStyle name="40% - akcent 6 3 5 6 2 2 2" xfId="30312"/>
    <cellStyle name="40% - akcent 6 3 5 6 2 3" xfId="15402"/>
    <cellStyle name="40% - akcent 6 3 5 6 2 3 2" xfId="30313"/>
    <cellStyle name="40% - akcent 6 3 5 6 2 4" xfId="30311"/>
    <cellStyle name="40% - akcent 6 3 5 6 3" xfId="15403"/>
    <cellStyle name="40% - akcent 6 3 5 6 3 2" xfId="30314"/>
    <cellStyle name="40% - akcent 6 3 5 6 4" xfId="15404"/>
    <cellStyle name="40% - akcent 6 3 5 6 4 2" xfId="30315"/>
    <cellStyle name="40% - akcent 6 3 5 6 5" xfId="30310"/>
    <cellStyle name="40% - akcent 6 3 5 7" xfId="15405"/>
    <cellStyle name="40% - akcent 6 3 5 7 2" xfId="15406"/>
    <cellStyle name="40% - akcent 6 3 5 7 2 2" xfId="30317"/>
    <cellStyle name="40% - akcent 6 3 5 7 3" xfId="15407"/>
    <cellStyle name="40% - akcent 6 3 5 7 3 2" xfId="30318"/>
    <cellStyle name="40% - akcent 6 3 5 7 4" xfId="30316"/>
    <cellStyle name="40% - akcent 6 3 5 8" xfId="15408"/>
    <cellStyle name="40% - akcent 6 3 5 8 2" xfId="30319"/>
    <cellStyle name="40% - akcent 6 3 5 9" xfId="15409"/>
    <cellStyle name="40% - akcent 6 3 5 9 2" xfId="30320"/>
    <cellStyle name="40% - akcent 6 3 6" xfId="15410"/>
    <cellStyle name="40% - akcent 6 3 6 10" xfId="30321"/>
    <cellStyle name="40% - akcent 6 3 6 2" xfId="15411"/>
    <cellStyle name="40% - akcent 6 3 6 2 2" xfId="15412"/>
    <cellStyle name="40% - akcent 6 3 6 2 2 2" xfId="15413"/>
    <cellStyle name="40% - akcent 6 3 6 2 2 2 2" xfId="15414"/>
    <cellStyle name="40% - akcent 6 3 6 2 2 2 2 2" xfId="30325"/>
    <cellStyle name="40% - akcent 6 3 6 2 2 2 3" xfId="15415"/>
    <cellStyle name="40% - akcent 6 3 6 2 2 2 3 2" xfId="30326"/>
    <cellStyle name="40% - akcent 6 3 6 2 2 2 4" xfId="30324"/>
    <cellStyle name="40% - akcent 6 3 6 2 2 3" xfId="15416"/>
    <cellStyle name="40% - akcent 6 3 6 2 2 3 2" xfId="30327"/>
    <cellStyle name="40% - akcent 6 3 6 2 2 4" xfId="15417"/>
    <cellStyle name="40% - akcent 6 3 6 2 2 4 2" xfId="30328"/>
    <cellStyle name="40% - akcent 6 3 6 2 2 5" xfId="30323"/>
    <cellStyle name="40% - akcent 6 3 6 2 3" xfId="15418"/>
    <cellStyle name="40% - akcent 6 3 6 2 3 2" xfId="15419"/>
    <cellStyle name="40% - akcent 6 3 6 2 3 2 2" xfId="15420"/>
    <cellStyle name="40% - akcent 6 3 6 2 3 2 2 2" xfId="30331"/>
    <cellStyle name="40% - akcent 6 3 6 2 3 2 3" xfId="15421"/>
    <cellStyle name="40% - akcent 6 3 6 2 3 2 3 2" xfId="30332"/>
    <cellStyle name="40% - akcent 6 3 6 2 3 2 4" xfId="30330"/>
    <cellStyle name="40% - akcent 6 3 6 2 3 3" xfId="15422"/>
    <cellStyle name="40% - akcent 6 3 6 2 3 3 2" xfId="30333"/>
    <cellStyle name="40% - akcent 6 3 6 2 3 4" xfId="15423"/>
    <cellStyle name="40% - akcent 6 3 6 2 3 4 2" xfId="30334"/>
    <cellStyle name="40% - akcent 6 3 6 2 3 5" xfId="30329"/>
    <cellStyle name="40% - akcent 6 3 6 2 4" xfId="15424"/>
    <cellStyle name="40% - akcent 6 3 6 2 4 2" xfId="15425"/>
    <cellStyle name="40% - akcent 6 3 6 2 4 2 2" xfId="15426"/>
    <cellStyle name="40% - akcent 6 3 6 2 4 2 2 2" xfId="30337"/>
    <cellStyle name="40% - akcent 6 3 6 2 4 2 3" xfId="15427"/>
    <cellStyle name="40% - akcent 6 3 6 2 4 2 3 2" xfId="30338"/>
    <cellStyle name="40% - akcent 6 3 6 2 4 2 4" xfId="30336"/>
    <cellStyle name="40% - akcent 6 3 6 2 4 3" xfId="15428"/>
    <cellStyle name="40% - akcent 6 3 6 2 4 3 2" xfId="30339"/>
    <cellStyle name="40% - akcent 6 3 6 2 4 4" xfId="15429"/>
    <cellStyle name="40% - akcent 6 3 6 2 4 4 2" xfId="30340"/>
    <cellStyle name="40% - akcent 6 3 6 2 4 5" xfId="30335"/>
    <cellStyle name="40% - akcent 6 3 6 2 5" xfId="15430"/>
    <cellStyle name="40% - akcent 6 3 6 2 5 2" xfId="15431"/>
    <cellStyle name="40% - akcent 6 3 6 2 5 2 2" xfId="30342"/>
    <cellStyle name="40% - akcent 6 3 6 2 5 3" xfId="15432"/>
    <cellStyle name="40% - akcent 6 3 6 2 5 3 2" xfId="30343"/>
    <cellStyle name="40% - akcent 6 3 6 2 5 4" xfId="30341"/>
    <cellStyle name="40% - akcent 6 3 6 2 6" xfId="15433"/>
    <cellStyle name="40% - akcent 6 3 6 2 6 2" xfId="30344"/>
    <cellStyle name="40% - akcent 6 3 6 2 7" xfId="15434"/>
    <cellStyle name="40% - akcent 6 3 6 2 7 2" xfId="30345"/>
    <cellStyle name="40% - akcent 6 3 6 2 8" xfId="30322"/>
    <cellStyle name="40% - akcent 6 3 6 3" xfId="15435"/>
    <cellStyle name="40% - akcent 6 3 6 3 2" xfId="15436"/>
    <cellStyle name="40% - akcent 6 3 6 3 2 2" xfId="15437"/>
    <cellStyle name="40% - akcent 6 3 6 3 2 2 2" xfId="15438"/>
    <cellStyle name="40% - akcent 6 3 6 3 2 2 2 2" xfId="30349"/>
    <cellStyle name="40% - akcent 6 3 6 3 2 2 3" xfId="15439"/>
    <cellStyle name="40% - akcent 6 3 6 3 2 2 3 2" xfId="30350"/>
    <cellStyle name="40% - akcent 6 3 6 3 2 2 4" xfId="30348"/>
    <cellStyle name="40% - akcent 6 3 6 3 2 3" xfId="15440"/>
    <cellStyle name="40% - akcent 6 3 6 3 2 3 2" xfId="30351"/>
    <cellStyle name="40% - akcent 6 3 6 3 2 4" xfId="15441"/>
    <cellStyle name="40% - akcent 6 3 6 3 2 4 2" xfId="30352"/>
    <cellStyle name="40% - akcent 6 3 6 3 2 5" xfId="30347"/>
    <cellStyle name="40% - akcent 6 3 6 3 3" xfId="15442"/>
    <cellStyle name="40% - akcent 6 3 6 3 3 2" xfId="15443"/>
    <cellStyle name="40% - akcent 6 3 6 3 3 2 2" xfId="15444"/>
    <cellStyle name="40% - akcent 6 3 6 3 3 2 2 2" xfId="30355"/>
    <cellStyle name="40% - akcent 6 3 6 3 3 2 3" xfId="15445"/>
    <cellStyle name="40% - akcent 6 3 6 3 3 2 3 2" xfId="30356"/>
    <cellStyle name="40% - akcent 6 3 6 3 3 2 4" xfId="30354"/>
    <cellStyle name="40% - akcent 6 3 6 3 3 3" xfId="15446"/>
    <cellStyle name="40% - akcent 6 3 6 3 3 3 2" xfId="30357"/>
    <cellStyle name="40% - akcent 6 3 6 3 3 4" xfId="15447"/>
    <cellStyle name="40% - akcent 6 3 6 3 3 4 2" xfId="30358"/>
    <cellStyle name="40% - akcent 6 3 6 3 3 5" xfId="30353"/>
    <cellStyle name="40% - akcent 6 3 6 3 4" xfId="15448"/>
    <cellStyle name="40% - akcent 6 3 6 3 4 2" xfId="15449"/>
    <cellStyle name="40% - akcent 6 3 6 3 4 2 2" xfId="15450"/>
    <cellStyle name="40% - akcent 6 3 6 3 4 2 2 2" xfId="30361"/>
    <cellStyle name="40% - akcent 6 3 6 3 4 2 3" xfId="15451"/>
    <cellStyle name="40% - akcent 6 3 6 3 4 2 3 2" xfId="30362"/>
    <cellStyle name="40% - akcent 6 3 6 3 4 2 4" xfId="30360"/>
    <cellStyle name="40% - akcent 6 3 6 3 4 3" xfId="15452"/>
    <cellStyle name="40% - akcent 6 3 6 3 4 3 2" xfId="30363"/>
    <cellStyle name="40% - akcent 6 3 6 3 4 4" xfId="15453"/>
    <cellStyle name="40% - akcent 6 3 6 3 4 4 2" xfId="30364"/>
    <cellStyle name="40% - akcent 6 3 6 3 4 5" xfId="30359"/>
    <cellStyle name="40% - akcent 6 3 6 3 5" xfId="15454"/>
    <cellStyle name="40% - akcent 6 3 6 3 5 2" xfId="15455"/>
    <cellStyle name="40% - akcent 6 3 6 3 5 2 2" xfId="30366"/>
    <cellStyle name="40% - akcent 6 3 6 3 5 3" xfId="15456"/>
    <cellStyle name="40% - akcent 6 3 6 3 5 3 2" xfId="30367"/>
    <cellStyle name="40% - akcent 6 3 6 3 5 4" xfId="30365"/>
    <cellStyle name="40% - akcent 6 3 6 3 6" xfId="15457"/>
    <cellStyle name="40% - akcent 6 3 6 3 6 2" xfId="30368"/>
    <cellStyle name="40% - akcent 6 3 6 3 7" xfId="15458"/>
    <cellStyle name="40% - akcent 6 3 6 3 7 2" xfId="30369"/>
    <cellStyle name="40% - akcent 6 3 6 3 8" xfId="30346"/>
    <cellStyle name="40% - akcent 6 3 6 4" xfId="15459"/>
    <cellStyle name="40% - akcent 6 3 6 4 2" xfId="15460"/>
    <cellStyle name="40% - akcent 6 3 6 4 2 2" xfId="15461"/>
    <cellStyle name="40% - akcent 6 3 6 4 2 2 2" xfId="30372"/>
    <cellStyle name="40% - akcent 6 3 6 4 2 3" xfId="15462"/>
    <cellStyle name="40% - akcent 6 3 6 4 2 3 2" xfId="30373"/>
    <cellStyle name="40% - akcent 6 3 6 4 2 4" xfId="30371"/>
    <cellStyle name="40% - akcent 6 3 6 4 3" xfId="15463"/>
    <cellStyle name="40% - akcent 6 3 6 4 3 2" xfId="30374"/>
    <cellStyle name="40% - akcent 6 3 6 4 4" xfId="15464"/>
    <cellStyle name="40% - akcent 6 3 6 4 4 2" xfId="30375"/>
    <cellStyle name="40% - akcent 6 3 6 4 5" xfId="30370"/>
    <cellStyle name="40% - akcent 6 3 6 5" xfId="15465"/>
    <cellStyle name="40% - akcent 6 3 6 5 2" xfId="15466"/>
    <cellStyle name="40% - akcent 6 3 6 5 2 2" xfId="15467"/>
    <cellStyle name="40% - akcent 6 3 6 5 2 2 2" xfId="30378"/>
    <cellStyle name="40% - akcent 6 3 6 5 2 3" xfId="15468"/>
    <cellStyle name="40% - akcent 6 3 6 5 2 3 2" xfId="30379"/>
    <cellStyle name="40% - akcent 6 3 6 5 2 4" xfId="30377"/>
    <cellStyle name="40% - akcent 6 3 6 5 3" xfId="15469"/>
    <cellStyle name="40% - akcent 6 3 6 5 3 2" xfId="30380"/>
    <cellStyle name="40% - akcent 6 3 6 5 4" xfId="15470"/>
    <cellStyle name="40% - akcent 6 3 6 5 4 2" xfId="30381"/>
    <cellStyle name="40% - akcent 6 3 6 5 5" xfId="30376"/>
    <cellStyle name="40% - akcent 6 3 6 6" xfId="15471"/>
    <cellStyle name="40% - akcent 6 3 6 6 2" xfId="15472"/>
    <cellStyle name="40% - akcent 6 3 6 6 2 2" xfId="15473"/>
    <cellStyle name="40% - akcent 6 3 6 6 2 2 2" xfId="30384"/>
    <cellStyle name="40% - akcent 6 3 6 6 2 3" xfId="15474"/>
    <cellStyle name="40% - akcent 6 3 6 6 2 3 2" xfId="30385"/>
    <cellStyle name="40% - akcent 6 3 6 6 2 4" xfId="30383"/>
    <cellStyle name="40% - akcent 6 3 6 6 3" xfId="15475"/>
    <cellStyle name="40% - akcent 6 3 6 6 3 2" xfId="30386"/>
    <cellStyle name="40% - akcent 6 3 6 6 4" xfId="15476"/>
    <cellStyle name="40% - akcent 6 3 6 6 4 2" xfId="30387"/>
    <cellStyle name="40% - akcent 6 3 6 6 5" xfId="30382"/>
    <cellStyle name="40% - akcent 6 3 6 7" xfId="15477"/>
    <cellStyle name="40% - akcent 6 3 6 7 2" xfId="15478"/>
    <cellStyle name="40% - akcent 6 3 6 7 2 2" xfId="30389"/>
    <cellStyle name="40% - akcent 6 3 6 7 3" xfId="15479"/>
    <cellStyle name="40% - akcent 6 3 6 7 3 2" xfId="30390"/>
    <cellStyle name="40% - akcent 6 3 6 7 4" xfId="30388"/>
    <cellStyle name="40% - akcent 6 3 6 8" xfId="15480"/>
    <cellStyle name="40% - akcent 6 3 6 8 2" xfId="30391"/>
    <cellStyle name="40% - akcent 6 3 6 9" xfId="15481"/>
    <cellStyle name="40% - akcent 6 3 6 9 2" xfId="30392"/>
    <cellStyle name="40% - akcent 6 3 7" xfId="15482"/>
    <cellStyle name="40% - akcent 6 3 7 2" xfId="15483"/>
    <cellStyle name="40% - akcent 6 3 7 2 2" xfId="15484"/>
    <cellStyle name="40% - akcent 6 3 7 2 2 2" xfId="15485"/>
    <cellStyle name="40% - akcent 6 3 7 2 2 2 2" xfId="15486"/>
    <cellStyle name="40% - akcent 6 3 7 2 2 2 2 2" xfId="30397"/>
    <cellStyle name="40% - akcent 6 3 7 2 2 2 3" xfId="15487"/>
    <cellStyle name="40% - akcent 6 3 7 2 2 2 3 2" xfId="30398"/>
    <cellStyle name="40% - akcent 6 3 7 2 2 2 4" xfId="30396"/>
    <cellStyle name="40% - akcent 6 3 7 2 2 3" xfId="15488"/>
    <cellStyle name="40% - akcent 6 3 7 2 2 3 2" xfId="30399"/>
    <cellStyle name="40% - akcent 6 3 7 2 2 4" xfId="15489"/>
    <cellStyle name="40% - akcent 6 3 7 2 2 4 2" xfId="30400"/>
    <cellStyle name="40% - akcent 6 3 7 2 2 5" xfId="30395"/>
    <cellStyle name="40% - akcent 6 3 7 2 3" xfId="15490"/>
    <cellStyle name="40% - akcent 6 3 7 2 3 2" xfId="15491"/>
    <cellStyle name="40% - akcent 6 3 7 2 3 2 2" xfId="15492"/>
    <cellStyle name="40% - akcent 6 3 7 2 3 2 2 2" xfId="30403"/>
    <cellStyle name="40% - akcent 6 3 7 2 3 2 3" xfId="15493"/>
    <cellStyle name="40% - akcent 6 3 7 2 3 2 3 2" xfId="30404"/>
    <cellStyle name="40% - akcent 6 3 7 2 3 2 4" xfId="30402"/>
    <cellStyle name="40% - akcent 6 3 7 2 3 3" xfId="15494"/>
    <cellStyle name="40% - akcent 6 3 7 2 3 3 2" xfId="30405"/>
    <cellStyle name="40% - akcent 6 3 7 2 3 4" xfId="15495"/>
    <cellStyle name="40% - akcent 6 3 7 2 3 4 2" xfId="30406"/>
    <cellStyle name="40% - akcent 6 3 7 2 3 5" xfId="30401"/>
    <cellStyle name="40% - akcent 6 3 7 2 4" xfId="15496"/>
    <cellStyle name="40% - akcent 6 3 7 2 4 2" xfId="15497"/>
    <cellStyle name="40% - akcent 6 3 7 2 4 2 2" xfId="15498"/>
    <cellStyle name="40% - akcent 6 3 7 2 4 2 2 2" xfId="30409"/>
    <cellStyle name="40% - akcent 6 3 7 2 4 2 3" xfId="15499"/>
    <cellStyle name="40% - akcent 6 3 7 2 4 2 3 2" xfId="30410"/>
    <cellStyle name="40% - akcent 6 3 7 2 4 2 4" xfId="30408"/>
    <cellStyle name="40% - akcent 6 3 7 2 4 3" xfId="15500"/>
    <cellStyle name="40% - akcent 6 3 7 2 4 3 2" xfId="30411"/>
    <cellStyle name="40% - akcent 6 3 7 2 4 4" xfId="15501"/>
    <cellStyle name="40% - akcent 6 3 7 2 4 4 2" xfId="30412"/>
    <cellStyle name="40% - akcent 6 3 7 2 4 5" xfId="30407"/>
    <cellStyle name="40% - akcent 6 3 7 2 5" xfId="15502"/>
    <cellStyle name="40% - akcent 6 3 7 2 5 2" xfId="15503"/>
    <cellStyle name="40% - akcent 6 3 7 2 5 2 2" xfId="30414"/>
    <cellStyle name="40% - akcent 6 3 7 2 5 3" xfId="15504"/>
    <cellStyle name="40% - akcent 6 3 7 2 5 3 2" xfId="30415"/>
    <cellStyle name="40% - akcent 6 3 7 2 5 4" xfId="30413"/>
    <cellStyle name="40% - akcent 6 3 7 2 6" xfId="15505"/>
    <cellStyle name="40% - akcent 6 3 7 2 6 2" xfId="30416"/>
    <cellStyle name="40% - akcent 6 3 7 2 7" xfId="15506"/>
    <cellStyle name="40% - akcent 6 3 7 2 7 2" xfId="30417"/>
    <cellStyle name="40% - akcent 6 3 7 2 8" xfId="30394"/>
    <cellStyle name="40% - akcent 6 3 7 3" xfId="15507"/>
    <cellStyle name="40% - akcent 6 3 7 3 2" xfId="15508"/>
    <cellStyle name="40% - akcent 6 3 7 3 2 2" xfId="15509"/>
    <cellStyle name="40% - akcent 6 3 7 3 2 2 2" xfId="30420"/>
    <cellStyle name="40% - akcent 6 3 7 3 2 3" xfId="15510"/>
    <cellStyle name="40% - akcent 6 3 7 3 2 3 2" xfId="30421"/>
    <cellStyle name="40% - akcent 6 3 7 3 2 4" xfId="30419"/>
    <cellStyle name="40% - akcent 6 3 7 3 3" xfId="15511"/>
    <cellStyle name="40% - akcent 6 3 7 3 3 2" xfId="30422"/>
    <cellStyle name="40% - akcent 6 3 7 3 4" xfId="15512"/>
    <cellStyle name="40% - akcent 6 3 7 3 4 2" xfId="30423"/>
    <cellStyle name="40% - akcent 6 3 7 3 5" xfId="30418"/>
    <cellStyle name="40% - akcent 6 3 7 4" xfId="15513"/>
    <cellStyle name="40% - akcent 6 3 7 4 2" xfId="15514"/>
    <cellStyle name="40% - akcent 6 3 7 4 2 2" xfId="15515"/>
    <cellStyle name="40% - akcent 6 3 7 4 2 2 2" xfId="30426"/>
    <cellStyle name="40% - akcent 6 3 7 4 2 3" xfId="15516"/>
    <cellStyle name="40% - akcent 6 3 7 4 2 3 2" xfId="30427"/>
    <cellStyle name="40% - akcent 6 3 7 4 2 4" xfId="30425"/>
    <cellStyle name="40% - akcent 6 3 7 4 3" xfId="15517"/>
    <cellStyle name="40% - akcent 6 3 7 4 3 2" xfId="30428"/>
    <cellStyle name="40% - akcent 6 3 7 4 4" xfId="15518"/>
    <cellStyle name="40% - akcent 6 3 7 4 4 2" xfId="30429"/>
    <cellStyle name="40% - akcent 6 3 7 4 5" xfId="30424"/>
    <cellStyle name="40% - akcent 6 3 7 5" xfId="15519"/>
    <cellStyle name="40% - akcent 6 3 7 5 2" xfId="15520"/>
    <cellStyle name="40% - akcent 6 3 7 5 2 2" xfId="15521"/>
    <cellStyle name="40% - akcent 6 3 7 5 2 2 2" xfId="30432"/>
    <cellStyle name="40% - akcent 6 3 7 5 2 3" xfId="15522"/>
    <cellStyle name="40% - akcent 6 3 7 5 2 3 2" xfId="30433"/>
    <cellStyle name="40% - akcent 6 3 7 5 2 4" xfId="30431"/>
    <cellStyle name="40% - akcent 6 3 7 5 3" xfId="15523"/>
    <cellStyle name="40% - akcent 6 3 7 5 3 2" xfId="30434"/>
    <cellStyle name="40% - akcent 6 3 7 5 4" xfId="15524"/>
    <cellStyle name="40% - akcent 6 3 7 5 4 2" xfId="30435"/>
    <cellStyle name="40% - akcent 6 3 7 5 5" xfId="30430"/>
    <cellStyle name="40% - akcent 6 3 7 6" xfId="15525"/>
    <cellStyle name="40% - akcent 6 3 7 6 2" xfId="15526"/>
    <cellStyle name="40% - akcent 6 3 7 6 2 2" xfId="30437"/>
    <cellStyle name="40% - akcent 6 3 7 6 3" xfId="15527"/>
    <cellStyle name="40% - akcent 6 3 7 6 3 2" xfId="30438"/>
    <cellStyle name="40% - akcent 6 3 7 6 4" xfId="30436"/>
    <cellStyle name="40% - akcent 6 3 7 7" xfId="15528"/>
    <cellStyle name="40% - akcent 6 3 7 7 2" xfId="30439"/>
    <cellStyle name="40% - akcent 6 3 7 8" xfId="15529"/>
    <cellStyle name="40% - akcent 6 3 7 8 2" xfId="30440"/>
    <cellStyle name="40% - akcent 6 3 7 9" xfId="30393"/>
    <cellStyle name="40% - akcent 6 3 8" xfId="15530"/>
    <cellStyle name="40% - akcent 6 3 8 2" xfId="15531"/>
    <cellStyle name="40% - akcent 6 3 8 2 2" xfId="15532"/>
    <cellStyle name="40% - akcent 6 3 8 2 2 2" xfId="15533"/>
    <cellStyle name="40% - akcent 6 3 8 2 2 2 2" xfId="15534"/>
    <cellStyle name="40% - akcent 6 3 8 2 2 2 2 2" xfId="30445"/>
    <cellStyle name="40% - akcent 6 3 8 2 2 2 3" xfId="15535"/>
    <cellStyle name="40% - akcent 6 3 8 2 2 2 3 2" xfId="30446"/>
    <cellStyle name="40% - akcent 6 3 8 2 2 2 4" xfId="30444"/>
    <cellStyle name="40% - akcent 6 3 8 2 2 3" xfId="15536"/>
    <cellStyle name="40% - akcent 6 3 8 2 2 3 2" xfId="30447"/>
    <cellStyle name="40% - akcent 6 3 8 2 2 4" xfId="15537"/>
    <cellStyle name="40% - akcent 6 3 8 2 2 4 2" xfId="30448"/>
    <cellStyle name="40% - akcent 6 3 8 2 2 5" xfId="30443"/>
    <cellStyle name="40% - akcent 6 3 8 2 3" xfId="15538"/>
    <cellStyle name="40% - akcent 6 3 8 2 3 2" xfId="15539"/>
    <cellStyle name="40% - akcent 6 3 8 2 3 2 2" xfId="15540"/>
    <cellStyle name="40% - akcent 6 3 8 2 3 2 2 2" xfId="30451"/>
    <cellStyle name="40% - akcent 6 3 8 2 3 2 3" xfId="15541"/>
    <cellStyle name="40% - akcent 6 3 8 2 3 2 3 2" xfId="30452"/>
    <cellStyle name="40% - akcent 6 3 8 2 3 2 4" xfId="30450"/>
    <cellStyle name="40% - akcent 6 3 8 2 3 3" xfId="15542"/>
    <cellStyle name="40% - akcent 6 3 8 2 3 3 2" xfId="30453"/>
    <cellStyle name="40% - akcent 6 3 8 2 3 4" xfId="15543"/>
    <cellStyle name="40% - akcent 6 3 8 2 3 4 2" xfId="30454"/>
    <cellStyle name="40% - akcent 6 3 8 2 3 5" xfId="30449"/>
    <cellStyle name="40% - akcent 6 3 8 2 4" xfId="15544"/>
    <cellStyle name="40% - akcent 6 3 8 2 4 2" xfId="15545"/>
    <cellStyle name="40% - akcent 6 3 8 2 4 2 2" xfId="15546"/>
    <cellStyle name="40% - akcent 6 3 8 2 4 2 2 2" xfId="30457"/>
    <cellStyle name="40% - akcent 6 3 8 2 4 2 3" xfId="15547"/>
    <cellStyle name="40% - akcent 6 3 8 2 4 2 3 2" xfId="30458"/>
    <cellStyle name="40% - akcent 6 3 8 2 4 2 4" xfId="30456"/>
    <cellStyle name="40% - akcent 6 3 8 2 4 3" xfId="15548"/>
    <cellStyle name="40% - akcent 6 3 8 2 4 3 2" xfId="30459"/>
    <cellStyle name="40% - akcent 6 3 8 2 4 4" xfId="15549"/>
    <cellStyle name="40% - akcent 6 3 8 2 4 4 2" xfId="30460"/>
    <cellStyle name="40% - akcent 6 3 8 2 4 5" xfId="30455"/>
    <cellStyle name="40% - akcent 6 3 8 2 5" xfId="15550"/>
    <cellStyle name="40% - akcent 6 3 8 2 5 2" xfId="15551"/>
    <cellStyle name="40% - akcent 6 3 8 2 5 2 2" xfId="30462"/>
    <cellStyle name="40% - akcent 6 3 8 2 5 3" xfId="15552"/>
    <cellStyle name="40% - akcent 6 3 8 2 5 3 2" xfId="30463"/>
    <cellStyle name="40% - akcent 6 3 8 2 5 4" xfId="30461"/>
    <cellStyle name="40% - akcent 6 3 8 2 6" xfId="15553"/>
    <cellStyle name="40% - akcent 6 3 8 2 6 2" xfId="30464"/>
    <cellStyle name="40% - akcent 6 3 8 2 7" xfId="15554"/>
    <cellStyle name="40% - akcent 6 3 8 2 7 2" xfId="30465"/>
    <cellStyle name="40% - akcent 6 3 8 2 8" xfId="30442"/>
    <cellStyle name="40% - akcent 6 3 8 3" xfId="15555"/>
    <cellStyle name="40% - akcent 6 3 8 3 2" xfId="15556"/>
    <cellStyle name="40% - akcent 6 3 8 3 2 2" xfId="15557"/>
    <cellStyle name="40% - akcent 6 3 8 3 2 2 2" xfId="30468"/>
    <cellStyle name="40% - akcent 6 3 8 3 2 3" xfId="15558"/>
    <cellStyle name="40% - akcent 6 3 8 3 2 3 2" xfId="30469"/>
    <cellStyle name="40% - akcent 6 3 8 3 2 4" xfId="30467"/>
    <cellStyle name="40% - akcent 6 3 8 3 3" xfId="15559"/>
    <cellStyle name="40% - akcent 6 3 8 3 3 2" xfId="30470"/>
    <cellStyle name="40% - akcent 6 3 8 3 4" xfId="15560"/>
    <cellStyle name="40% - akcent 6 3 8 3 4 2" xfId="30471"/>
    <cellStyle name="40% - akcent 6 3 8 3 5" xfId="30466"/>
    <cellStyle name="40% - akcent 6 3 8 4" xfId="15561"/>
    <cellStyle name="40% - akcent 6 3 8 4 2" xfId="15562"/>
    <cellStyle name="40% - akcent 6 3 8 4 2 2" xfId="15563"/>
    <cellStyle name="40% - akcent 6 3 8 4 2 2 2" xfId="30474"/>
    <cellStyle name="40% - akcent 6 3 8 4 2 3" xfId="15564"/>
    <cellStyle name="40% - akcent 6 3 8 4 2 3 2" xfId="30475"/>
    <cellStyle name="40% - akcent 6 3 8 4 2 4" xfId="30473"/>
    <cellStyle name="40% - akcent 6 3 8 4 3" xfId="15565"/>
    <cellStyle name="40% - akcent 6 3 8 4 3 2" xfId="30476"/>
    <cellStyle name="40% - akcent 6 3 8 4 4" xfId="15566"/>
    <cellStyle name="40% - akcent 6 3 8 4 4 2" xfId="30477"/>
    <cellStyle name="40% - akcent 6 3 8 4 5" xfId="30472"/>
    <cellStyle name="40% - akcent 6 3 8 5" xfId="15567"/>
    <cellStyle name="40% - akcent 6 3 8 5 2" xfId="15568"/>
    <cellStyle name="40% - akcent 6 3 8 5 2 2" xfId="15569"/>
    <cellStyle name="40% - akcent 6 3 8 5 2 2 2" xfId="30480"/>
    <cellStyle name="40% - akcent 6 3 8 5 2 3" xfId="15570"/>
    <cellStyle name="40% - akcent 6 3 8 5 2 3 2" xfId="30481"/>
    <cellStyle name="40% - akcent 6 3 8 5 2 4" xfId="30479"/>
    <cellStyle name="40% - akcent 6 3 8 5 3" xfId="15571"/>
    <cellStyle name="40% - akcent 6 3 8 5 3 2" xfId="30482"/>
    <cellStyle name="40% - akcent 6 3 8 5 4" xfId="15572"/>
    <cellStyle name="40% - akcent 6 3 8 5 4 2" xfId="30483"/>
    <cellStyle name="40% - akcent 6 3 8 5 5" xfId="30478"/>
    <cellStyle name="40% - akcent 6 3 8 6" xfId="15573"/>
    <cellStyle name="40% - akcent 6 3 8 6 2" xfId="15574"/>
    <cellStyle name="40% - akcent 6 3 8 6 2 2" xfId="30485"/>
    <cellStyle name="40% - akcent 6 3 8 6 3" xfId="15575"/>
    <cellStyle name="40% - akcent 6 3 8 6 3 2" xfId="30486"/>
    <cellStyle name="40% - akcent 6 3 8 6 4" xfId="30484"/>
    <cellStyle name="40% - akcent 6 3 8 7" xfId="15576"/>
    <cellStyle name="40% - akcent 6 3 8 7 2" xfId="30487"/>
    <cellStyle name="40% - akcent 6 3 8 8" xfId="15577"/>
    <cellStyle name="40% - akcent 6 3 8 8 2" xfId="30488"/>
    <cellStyle name="40% - akcent 6 3 8 9" xfId="30441"/>
    <cellStyle name="40% - akcent 6 3 9" xfId="15578"/>
    <cellStyle name="40% - akcent 6 3 9 2" xfId="15579"/>
    <cellStyle name="40% - akcent 6 3 9 2 2" xfId="15580"/>
    <cellStyle name="40% - akcent 6 3 9 2 2 2" xfId="15581"/>
    <cellStyle name="40% - akcent 6 3 9 2 2 2 2" xfId="30492"/>
    <cellStyle name="40% - akcent 6 3 9 2 2 3" xfId="15582"/>
    <cellStyle name="40% - akcent 6 3 9 2 2 3 2" xfId="30493"/>
    <cellStyle name="40% - akcent 6 3 9 2 2 4" xfId="30491"/>
    <cellStyle name="40% - akcent 6 3 9 2 3" xfId="15583"/>
    <cellStyle name="40% - akcent 6 3 9 2 3 2" xfId="30494"/>
    <cellStyle name="40% - akcent 6 3 9 2 4" xfId="15584"/>
    <cellStyle name="40% - akcent 6 3 9 2 4 2" xfId="30495"/>
    <cellStyle name="40% - akcent 6 3 9 2 5" xfId="30490"/>
    <cellStyle name="40% - akcent 6 3 9 3" xfId="15585"/>
    <cellStyle name="40% - akcent 6 3 9 3 2" xfId="15586"/>
    <cellStyle name="40% - akcent 6 3 9 3 2 2" xfId="15587"/>
    <cellStyle name="40% - akcent 6 3 9 3 2 2 2" xfId="30498"/>
    <cellStyle name="40% - akcent 6 3 9 3 2 3" xfId="15588"/>
    <cellStyle name="40% - akcent 6 3 9 3 2 3 2" xfId="30499"/>
    <cellStyle name="40% - akcent 6 3 9 3 2 4" xfId="30497"/>
    <cellStyle name="40% - akcent 6 3 9 3 3" xfId="15589"/>
    <cellStyle name="40% - akcent 6 3 9 3 3 2" xfId="30500"/>
    <cellStyle name="40% - akcent 6 3 9 3 4" xfId="15590"/>
    <cellStyle name="40% - akcent 6 3 9 3 4 2" xfId="30501"/>
    <cellStyle name="40% - akcent 6 3 9 3 5" xfId="30496"/>
    <cellStyle name="40% - akcent 6 3 9 4" xfId="15591"/>
    <cellStyle name="40% - akcent 6 3 9 4 2" xfId="15592"/>
    <cellStyle name="40% - akcent 6 3 9 4 2 2" xfId="15593"/>
    <cellStyle name="40% - akcent 6 3 9 4 2 2 2" xfId="30504"/>
    <cellStyle name="40% - akcent 6 3 9 4 2 3" xfId="15594"/>
    <cellStyle name="40% - akcent 6 3 9 4 2 3 2" xfId="30505"/>
    <cellStyle name="40% - akcent 6 3 9 4 2 4" xfId="30503"/>
    <cellStyle name="40% - akcent 6 3 9 4 3" xfId="15595"/>
    <cellStyle name="40% - akcent 6 3 9 4 3 2" xfId="30506"/>
    <cellStyle name="40% - akcent 6 3 9 4 4" xfId="15596"/>
    <cellStyle name="40% - akcent 6 3 9 4 4 2" xfId="30507"/>
    <cellStyle name="40% - akcent 6 3 9 4 5" xfId="30502"/>
    <cellStyle name="40% - akcent 6 3 9 5" xfId="15597"/>
    <cellStyle name="40% - akcent 6 3 9 5 2" xfId="15598"/>
    <cellStyle name="40% - akcent 6 3 9 5 2 2" xfId="30509"/>
    <cellStyle name="40% - akcent 6 3 9 5 3" xfId="15599"/>
    <cellStyle name="40% - akcent 6 3 9 5 3 2" xfId="30510"/>
    <cellStyle name="40% - akcent 6 3 9 5 4" xfId="30508"/>
    <cellStyle name="40% - akcent 6 3 9 6" xfId="15600"/>
    <cellStyle name="40% - akcent 6 3 9 6 2" xfId="30511"/>
    <cellStyle name="40% - akcent 6 3 9 7" xfId="15601"/>
    <cellStyle name="40% - akcent 6 3 9 7 2" xfId="30512"/>
    <cellStyle name="40% - akcent 6 3 9 8" xfId="30489"/>
    <cellStyle name="40% - akcent 6 4" xfId="15602"/>
    <cellStyle name="40% - akcent 6 4 2" xfId="30513"/>
    <cellStyle name="40% - akcent 6 5" xfId="15603"/>
    <cellStyle name="40% - akcent 6 5 2" xfId="30514"/>
    <cellStyle name="40% - akcent 6 6" xfId="15604"/>
    <cellStyle name="40% - akcent 6 6 2" xfId="30515"/>
    <cellStyle name="40% - Énfasis1" xfId="22052"/>
    <cellStyle name="40% - Énfasis2" xfId="22053"/>
    <cellStyle name="40% - Énfasis3" xfId="22054"/>
    <cellStyle name="40% - Énfasis4" xfId="22055"/>
    <cellStyle name="40% - Énfasis5" xfId="22056"/>
    <cellStyle name="40% - Énfasis6" xfId="22057"/>
    <cellStyle name="60% - Accent1" xfId="22058"/>
    <cellStyle name="60% - Accent1 2" xfId="22059"/>
    <cellStyle name="60% - Accent2" xfId="22060"/>
    <cellStyle name="60% - Accent2 2" xfId="22061"/>
    <cellStyle name="60% - Accent3" xfId="22062"/>
    <cellStyle name="60% - Accent3 2" xfId="22063"/>
    <cellStyle name="60% - Accent4" xfId="22064"/>
    <cellStyle name="60% - Accent4 2" xfId="22065"/>
    <cellStyle name="60% - Accent5" xfId="22066"/>
    <cellStyle name="60% - Accent5 2" xfId="22067"/>
    <cellStyle name="60% - Accent6" xfId="22068"/>
    <cellStyle name="60% - Accent6 2" xfId="22069"/>
    <cellStyle name="60% - akcent 1 2" xfId="15605"/>
    <cellStyle name="60% - akcent 1 2 2" xfId="15606"/>
    <cellStyle name="60% - akcent 1 2 2 2" xfId="30517"/>
    <cellStyle name="60% - akcent 1 2 3" xfId="15607"/>
    <cellStyle name="60% - akcent 1 2 3 2" xfId="30518"/>
    <cellStyle name="60% - akcent 1 2 4" xfId="22070"/>
    <cellStyle name="60% - akcent 1 2 5" xfId="30516"/>
    <cellStyle name="60% - akcent 1 3" xfId="15608"/>
    <cellStyle name="60% - akcent 1 3 2" xfId="30519"/>
    <cellStyle name="60% - akcent 1 4" xfId="15609"/>
    <cellStyle name="60% - akcent 1 4 2" xfId="30520"/>
    <cellStyle name="60% - akcent 1 5" xfId="15610"/>
    <cellStyle name="60% - akcent 1 5 2" xfId="30521"/>
    <cellStyle name="60% - akcent 1 6" xfId="15611"/>
    <cellStyle name="60% - akcent 1 6 2" xfId="30522"/>
    <cellStyle name="60% - akcent 2 2" xfId="15612"/>
    <cellStyle name="60% - akcent 2 2 2" xfId="15613"/>
    <cellStyle name="60% - akcent 2 2 2 2" xfId="30524"/>
    <cellStyle name="60% - akcent 2 2 3" xfId="15614"/>
    <cellStyle name="60% - akcent 2 2 3 2" xfId="30525"/>
    <cellStyle name="60% - akcent 2 2 4" xfId="22071"/>
    <cellStyle name="60% - akcent 2 2 5" xfId="30523"/>
    <cellStyle name="60% - akcent 2 3" xfId="15615"/>
    <cellStyle name="60% - akcent 2 3 2" xfId="30526"/>
    <cellStyle name="60% - akcent 2 4" xfId="15616"/>
    <cellStyle name="60% - akcent 2 4 2" xfId="30527"/>
    <cellStyle name="60% - akcent 2 5" xfId="15617"/>
    <cellStyle name="60% - akcent 2 5 2" xfId="30528"/>
    <cellStyle name="60% - akcent 2 6" xfId="15618"/>
    <cellStyle name="60% - akcent 2 6 2" xfId="30529"/>
    <cellStyle name="60% - akcent 3 2" xfId="15619"/>
    <cellStyle name="60% - akcent 3 2 2" xfId="15620"/>
    <cellStyle name="60% - akcent 3 2 2 2" xfId="30531"/>
    <cellStyle name="60% - akcent 3 2 3" xfId="15621"/>
    <cellStyle name="60% - akcent 3 2 3 2" xfId="30532"/>
    <cellStyle name="60% - akcent 3 2 4" xfId="22072"/>
    <cellStyle name="60% - akcent 3 2 5" xfId="30530"/>
    <cellStyle name="60% - akcent 3 3" xfId="15622"/>
    <cellStyle name="60% - akcent 3 3 2" xfId="30533"/>
    <cellStyle name="60% - akcent 3 4" xfId="15623"/>
    <cellStyle name="60% - akcent 3 4 2" xfId="30534"/>
    <cellStyle name="60% - akcent 3 5" xfId="15624"/>
    <cellStyle name="60% - akcent 3 5 2" xfId="30535"/>
    <cellStyle name="60% - akcent 3 6" xfId="15625"/>
    <cellStyle name="60% - akcent 3 6 2" xfId="30536"/>
    <cellStyle name="60% - akcent 4 2" xfId="15626"/>
    <cellStyle name="60% - akcent 4 2 2" xfId="15627"/>
    <cellStyle name="60% - akcent 4 2 2 2" xfId="30538"/>
    <cellStyle name="60% - akcent 4 2 3" xfId="15628"/>
    <cellStyle name="60% - akcent 4 2 3 2" xfId="30539"/>
    <cellStyle name="60% - akcent 4 2 4" xfId="22073"/>
    <cellStyle name="60% - akcent 4 2 5" xfId="30537"/>
    <cellStyle name="60% - akcent 4 3" xfId="15629"/>
    <cellStyle name="60% - akcent 4 3 2" xfId="30540"/>
    <cellStyle name="60% - akcent 4 4" xfId="15630"/>
    <cellStyle name="60% - akcent 4 4 2" xfId="30541"/>
    <cellStyle name="60% - akcent 4 5" xfId="15631"/>
    <cellStyle name="60% - akcent 4 5 2" xfId="30542"/>
    <cellStyle name="60% - akcent 4 6" xfId="15632"/>
    <cellStyle name="60% - akcent 4 6 2" xfId="30543"/>
    <cellStyle name="60% - akcent 5 2" xfId="15633"/>
    <cellStyle name="60% - akcent 5 2 2" xfId="15634"/>
    <cellStyle name="60% - akcent 5 2 2 2" xfId="30545"/>
    <cellStyle name="60% - akcent 5 2 3" xfId="15635"/>
    <cellStyle name="60% - akcent 5 2 3 2" xfId="30546"/>
    <cellStyle name="60% - akcent 5 2 4" xfId="22074"/>
    <cellStyle name="60% - akcent 5 2 5" xfId="30544"/>
    <cellStyle name="60% - akcent 5 3" xfId="15636"/>
    <cellStyle name="60% - akcent 5 3 2" xfId="30547"/>
    <cellStyle name="60% - akcent 5 4" xfId="15637"/>
    <cellStyle name="60% - akcent 5 4 2" xfId="30548"/>
    <cellStyle name="60% - akcent 5 5" xfId="15638"/>
    <cellStyle name="60% - akcent 5 5 2" xfId="30549"/>
    <cellStyle name="60% - akcent 5 6" xfId="15639"/>
    <cellStyle name="60% - akcent 5 6 2" xfId="30550"/>
    <cellStyle name="60% - akcent 6 2" xfId="15640"/>
    <cellStyle name="60% - akcent 6 2 2" xfId="15641"/>
    <cellStyle name="60% - akcent 6 2 2 2" xfId="30552"/>
    <cellStyle name="60% - akcent 6 2 3" xfId="15642"/>
    <cellStyle name="60% - akcent 6 2 3 2" xfId="30553"/>
    <cellStyle name="60% - akcent 6 2 4" xfId="22075"/>
    <cellStyle name="60% - akcent 6 2 5" xfId="30551"/>
    <cellStyle name="60% - akcent 6 3" xfId="15643"/>
    <cellStyle name="60% - akcent 6 3 2" xfId="30554"/>
    <cellStyle name="60% - akcent 6 4" xfId="15644"/>
    <cellStyle name="60% - akcent 6 4 2" xfId="30555"/>
    <cellStyle name="60% - akcent 6 5" xfId="15645"/>
    <cellStyle name="60% - akcent 6 5 2" xfId="30556"/>
    <cellStyle name="60% - akcent 6 6" xfId="15646"/>
    <cellStyle name="60% - akcent 6 6 2" xfId="30557"/>
    <cellStyle name="60% - Énfasis1" xfId="22076"/>
    <cellStyle name="60% - Énfasis2" xfId="22077"/>
    <cellStyle name="60% - Énfasis3" xfId="22078"/>
    <cellStyle name="60% - Énfasis4" xfId="22079"/>
    <cellStyle name="60% - Énfasis5" xfId="22080"/>
    <cellStyle name="60% - Énfasis6" xfId="22081"/>
    <cellStyle name="A modif Blanc" xfId="15647"/>
    <cellStyle name="A modif Blanc 2" xfId="22083"/>
    <cellStyle name="A modif Blanc 2 2" xfId="22084"/>
    <cellStyle name="A modif Blanc 3" xfId="22085"/>
    <cellStyle name="A modif Blanc 3 2" xfId="22086"/>
    <cellStyle name="A modif Blanc 4" xfId="22087"/>
    <cellStyle name="A modif Blanc 4 2" xfId="22088"/>
    <cellStyle name="A modif Blanc 5" xfId="22089"/>
    <cellStyle name="A modif Blanc 6" xfId="22090"/>
    <cellStyle name="A modif Blanc 7" xfId="22082"/>
    <cellStyle name="A modif Blanc 8" xfId="30558"/>
    <cellStyle name="A modif Blanc_SAB PSR 2011" xfId="22091"/>
    <cellStyle name="A modifier" xfId="15648"/>
    <cellStyle name="A modifier 2" xfId="22092"/>
    <cellStyle name="A modifier 3" xfId="30559"/>
    <cellStyle name="Accent1" xfId="22093"/>
    <cellStyle name="Accent1 2" xfId="22094"/>
    <cellStyle name="Accent2" xfId="22095"/>
    <cellStyle name="Accent2 2" xfId="22096"/>
    <cellStyle name="Accent3" xfId="22097"/>
    <cellStyle name="Accent3 2" xfId="22098"/>
    <cellStyle name="Accent4" xfId="22099"/>
    <cellStyle name="Accent4 2" xfId="22100"/>
    <cellStyle name="Accent5" xfId="22101"/>
    <cellStyle name="Accent5 2" xfId="22102"/>
    <cellStyle name="Accent6" xfId="22103"/>
    <cellStyle name="Accent6 2" xfId="22104"/>
    <cellStyle name="Akcent 1 2" xfId="15649"/>
    <cellStyle name="Akcent 1 2 2" xfId="15650"/>
    <cellStyle name="Akcent 1 2 2 2" xfId="30561"/>
    <cellStyle name="Akcent 1 2 3" xfId="15651"/>
    <cellStyle name="Akcent 1 2 3 2" xfId="30562"/>
    <cellStyle name="Akcent 1 2 4" xfId="22105"/>
    <cellStyle name="Akcent 1 2 5" xfId="30560"/>
    <cellStyle name="Akcent 1 3" xfId="15652"/>
    <cellStyle name="Akcent 1 3 2" xfId="30563"/>
    <cellStyle name="Akcent 1 4" xfId="15653"/>
    <cellStyle name="Akcent 1 4 2" xfId="30564"/>
    <cellStyle name="Akcent 1 5" xfId="15654"/>
    <cellStyle name="Akcent 1 5 2" xfId="30565"/>
    <cellStyle name="Akcent 1 6" xfId="15655"/>
    <cellStyle name="Akcent 1 6 2" xfId="30566"/>
    <cellStyle name="Akcent 2 2" xfId="15656"/>
    <cellStyle name="Akcent 2 2 2" xfId="15657"/>
    <cellStyle name="Akcent 2 2 2 2" xfId="30568"/>
    <cellStyle name="Akcent 2 2 3" xfId="15658"/>
    <cellStyle name="Akcent 2 2 3 2" xfId="30569"/>
    <cellStyle name="Akcent 2 2 4" xfId="22106"/>
    <cellStyle name="Akcent 2 2 5" xfId="30567"/>
    <cellStyle name="Akcent 2 3" xfId="15659"/>
    <cellStyle name="Akcent 2 3 2" xfId="30570"/>
    <cellStyle name="Akcent 2 4" xfId="15660"/>
    <cellStyle name="Akcent 2 4 2" xfId="30571"/>
    <cellStyle name="Akcent 2 5" xfId="15661"/>
    <cellStyle name="Akcent 2 5 2" xfId="30572"/>
    <cellStyle name="Akcent 2 6" xfId="15662"/>
    <cellStyle name="Akcent 2 6 2" xfId="30573"/>
    <cellStyle name="Akcent 3 2" xfId="15663"/>
    <cellStyle name="Akcent 3 2 2" xfId="15664"/>
    <cellStyle name="Akcent 3 2 2 2" xfId="30575"/>
    <cellStyle name="Akcent 3 2 3" xfId="15665"/>
    <cellStyle name="Akcent 3 2 3 2" xfId="30576"/>
    <cellStyle name="Akcent 3 2 4" xfId="22107"/>
    <cellStyle name="Akcent 3 2 5" xfId="30574"/>
    <cellStyle name="Akcent 3 3" xfId="15666"/>
    <cellStyle name="Akcent 3 3 2" xfId="30577"/>
    <cellStyle name="Akcent 3 4" xfId="15667"/>
    <cellStyle name="Akcent 3 4 2" xfId="30578"/>
    <cellStyle name="Akcent 3 5" xfId="15668"/>
    <cellStyle name="Akcent 3 5 2" xfId="30579"/>
    <cellStyle name="Akcent 3 6" xfId="15669"/>
    <cellStyle name="Akcent 3 6 2" xfId="30580"/>
    <cellStyle name="Akcent 4 2" xfId="15670"/>
    <cellStyle name="Akcent 4 2 2" xfId="15671"/>
    <cellStyle name="Akcent 4 2 2 2" xfId="22109"/>
    <cellStyle name="Akcent 4 2 2 3" xfId="30582"/>
    <cellStyle name="Akcent 4 2 3" xfId="15672"/>
    <cellStyle name="Akcent 4 2 3 2" xfId="30583"/>
    <cellStyle name="Akcent 4 2 4" xfId="22108"/>
    <cellStyle name="Akcent 4 2 5" xfId="30581"/>
    <cellStyle name="Akcent 4 3" xfId="15673"/>
    <cellStyle name="Akcent 4 3 2" xfId="30584"/>
    <cellStyle name="Akcent 4 4" xfId="15674"/>
    <cellStyle name="Akcent 4 4 2" xfId="30585"/>
    <cellStyle name="Akcent 4 5" xfId="15675"/>
    <cellStyle name="Akcent 4 5 2" xfId="30586"/>
    <cellStyle name="Akcent 4 6" xfId="15676"/>
    <cellStyle name="Akcent 4 6 2" xfId="30587"/>
    <cellStyle name="Akcent 5 2" xfId="15677"/>
    <cellStyle name="Akcent 5 2 2" xfId="15678"/>
    <cellStyle name="Akcent 5 2 2 2" xfId="30589"/>
    <cellStyle name="Akcent 5 2 3" xfId="15679"/>
    <cellStyle name="Akcent 5 2 3 2" xfId="30590"/>
    <cellStyle name="Akcent 5 2 4" xfId="22110"/>
    <cellStyle name="Akcent 5 2 5" xfId="30588"/>
    <cellStyle name="Akcent 5 3" xfId="15680"/>
    <cellStyle name="Akcent 5 3 2" xfId="30591"/>
    <cellStyle name="Akcent 5 4" xfId="15681"/>
    <cellStyle name="Akcent 5 4 2" xfId="30592"/>
    <cellStyle name="Akcent 5 5" xfId="15682"/>
    <cellStyle name="Akcent 5 5 2" xfId="30593"/>
    <cellStyle name="Akcent 5 6" xfId="15683"/>
    <cellStyle name="Akcent 5 6 2" xfId="30594"/>
    <cellStyle name="Akcent 6 2" xfId="15684"/>
    <cellStyle name="Akcent 6 2 2" xfId="15685"/>
    <cellStyle name="Akcent 6 2 2 2" xfId="30596"/>
    <cellStyle name="Akcent 6 2 3" xfId="15686"/>
    <cellStyle name="Akcent 6 2 3 2" xfId="30597"/>
    <cellStyle name="Akcent 6 2 4" xfId="22111"/>
    <cellStyle name="Akcent 6 2 5" xfId="30595"/>
    <cellStyle name="Akcent 6 3" xfId="15687"/>
    <cellStyle name="Akcent 6 3 2" xfId="30598"/>
    <cellStyle name="Akcent 6 4" xfId="15688"/>
    <cellStyle name="Akcent 6 4 2" xfId="30599"/>
    <cellStyle name="Akcent 6 5" xfId="15689"/>
    <cellStyle name="Akcent 6 5 2" xfId="30600"/>
    <cellStyle name="Akcent 6 6" xfId="15690"/>
    <cellStyle name="Akcent 6 6 2" xfId="30601"/>
    <cellStyle name="alisco Int." xfId="22112"/>
    <cellStyle name="Bad" xfId="22113"/>
    <cellStyle name="Bad 2" xfId="22114"/>
    <cellStyle name="BARATA" xfId="22115"/>
    <cellStyle name="Buena" xfId="22116"/>
    <cellStyle name="C⫵rrency_Descuadre Saldos (Autom)" xfId="22117"/>
    <cellStyle name="Calc Currency (0)" xfId="15691"/>
    <cellStyle name="Calc Currency (0) 2" xfId="22119"/>
    <cellStyle name="Calc Currency (0) 3" xfId="22118"/>
    <cellStyle name="Calc Currency (0) 4" xfId="30602"/>
    <cellStyle name="Calculation" xfId="22120"/>
    <cellStyle name="Calculation 2" xfId="22121"/>
    <cellStyle name="Calculation 2 2" xfId="22122"/>
    <cellStyle name="Calculation 2 2 2" xfId="22123"/>
    <cellStyle name="Calculation 2 3" xfId="22124"/>
    <cellStyle name="Calculation 3" xfId="22125"/>
    <cellStyle name="Calculation 3 2" xfId="22126"/>
    <cellStyle name="Calculation 4" xfId="22127"/>
    <cellStyle name="Cálculo" xfId="22128"/>
    <cellStyle name="Cambiar to&amp;do" xfId="22129"/>
    <cellStyle name="čárky [0]_laroux" xfId="15692"/>
    <cellStyle name="čárky_laroux" xfId="15693"/>
    <cellStyle name="Celda de comprobación" xfId="22130"/>
    <cellStyle name="Celda vinculada" xfId="22131"/>
    <cellStyle name="Check Cell" xfId="22132"/>
    <cellStyle name="Check Cell 2" xfId="15694"/>
    <cellStyle name="Check Cell 2 2" xfId="15695"/>
    <cellStyle name="Check Cell 2 2 2" xfId="22135"/>
    <cellStyle name="Check Cell 2 2 3" xfId="22134"/>
    <cellStyle name="Check Cell 2 2 4" xfId="30604"/>
    <cellStyle name="Check Cell 2 3" xfId="22136"/>
    <cellStyle name="Check Cell 2 4" xfId="22137"/>
    <cellStyle name="Check Cell 2 5" xfId="22133"/>
    <cellStyle name="Check Cell 2 6" xfId="30603"/>
    <cellStyle name="Check Cell 3" xfId="15696"/>
    <cellStyle name="Check Cell 3 2" xfId="22139"/>
    <cellStyle name="Check Cell 3 3" xfId="22138"/>
    <cellStyle name="Check Cell 3 4" xfId="30605"/>
    <cellStyle name="Check Cell 4" xfId="22140"/>
    <cellStyle name="Check Cell 5" xfId="22141"/>
    <cellStyle name="Comma [0]" xfId="15697"/>
    <cellStyle name="Comma [0] 2" xfId="15698"/>
    <cellStyle name="Comma [0] 2 2" xfId="22144"/>
    <cellStyle name="Comma [0] 2 3" xfId="22143"/>
    <cellStyle name="Comma [0] 2 4" xfId="30607"/>
    <cellStyle name="Comma [0] 3" xfId="15699"/>
    <cellStyle name="Comma [0] 3 2" xfId="22146"/>
    <cellStyle name="Comma [0] 3 3" xfId="22145"/>
    <cellStyle name="Comma [0] 3 4" xfId="30608"/>
    <cellStyle name="Comma [0] 4" xfId="15700"/>
    <cellStyle name="Comma [0] 4 2" xfId="22147"/>
    <cellStyle name="Comma [0] 4 3" xfId="30609"/>
    <cellStyle name="Comma [0] 5" xfId="22148"/>
    <cellStyle name="Comma [0] 6" xfId="22149"/>
    <cellStyle name="Comma [0] 7" xfId="22150"/>
    <cellStyle name="Comma [0] 8" xfId="22142"/>
    <cellStyle name="Comma [0] 9" xfId="30606"/>
    <cellStyle name="Comma [0]_RW 30 06 2010 skons" xfId="22151"/>
    <cellStyle name="Comma 10" xfId="15701"/>
    <cellStyle name="Comma 10 2" xfId="30610"/>
    <cellStyle name="Comma 11" xfId="15702"/>
    <cellStyle name="Comma 11 2" xfId="30611"/>
    <cellStyle name="Comma 12" xfId="15703"/>
    <cellStyle name="Comma 12 2" xfId="30612"/>
    <cellStyle name="Comma 13" xfId="15704"/>
    <cellStyle name="Comma 13 2" xfId="30613"/>
    <cellStyle name="Comma 14" xfId="15705"/>
    <cellStyle name="Comma 14 2" xfId="30614"/>
    <cellStyle name="Comma 15" xfId="15706"/>
    <cellStyle name="Comma 15 2" xfId="30615"/>
    <cellStyle name="Comma 16" xfId="15707"/>
    <cellStyle name="Comma 16 2" xfId="30616"/>
    <cellStyle name="Comma 17" xfId="15708"/>
    <cellStyle name="Comma 17 2" xfId="30617"/>
    <cellStyle name="Comma 18" xfId="15709"/>
    <cellStyle name="Comma 18 2" xfId="30618"/>
    <cellStyle name="Comma 19" xfId="15710"/>
    <cellStyle name="Comma 19 2" xfId="30619"/>
    <cellStyle name="Comma 2" xfId="15711"/>
    <cellStyle name="Comma 2 2" xfId="22152"/>
    <cellStyle name="Comma 2 3" xfId="30620"/>
    <cellStyle name="Comma 20" xfId="15712"/>
    <cellStyle name="Comma 20 2" xfId="30621"/>
    <cellStyle name="Comma 21" xfId="15713"/>
    <cellStyle name="Comma 21 2" xfId="30622"/>
    <cellStyle name="Comma 22" xfId="15714"/>
    <cellStyle name="Comma 22 2" xfId="30623"/>
    <cellStyle name="Comma 23" xfId="15715"/>
    <cellStyle name="Comma 23 2" xfId="30624"/>
    <cellStyle name="Comma 24" xfId="15716"/>
    <cellStyle name="Comma 24 2" xfId="30625"/>
    <cellStyle name="Comma 25" xfId="15717"/>
    <cellStyle name="Comma 25 2" xfId="30626"/>
    <cellStyle name="Comma 26" xfId="15718"/>
    <cellStyle name="Comma 26 2" xfId="30627"/>
    <cellStyle name="Comma 27" xfId="15719"/>
    <cellStyle name="Comma 27 2" xfId="30628"/>
    <cellStyle name="Comma 28" xfId="15720"/>
    <cellStyle name="Comma 28 2" xfId="30629"/>
    <cellStyle name="Comma 29" xfId="15721"/>
    <cellStyle name="Comma 29 2" xfId="30630"/>
    <cellStyle name="Comma 3" xfId="15722"/>
    <cellStyle name="Comma 3 2" xfId="22153"/>
    <cellStyle name="Comma 3 3" xfId="30631"/>
    <cellStyle name="Comma 30" xfId="15723"/>
    <cellStyle name="Comma 30 2" xfId="30632"/>
    <cellStyle name="Comma 31" xfId="15724"/>
    <cellStyle name="Comma 31 2" xfId="30633"/>
    <cellStyle name="Comma 32" xfId="15725"/>
    <cellStyle name="Comma 32 2" xfId="30634"/>
    <cellStyle name="Comma 33" xfId="15726"/>
    <cellStyle name="Comma 33 2" xfId="30635"/>
    <cellStyle name="Comma 34" xfId="15727"/>
    <cellStyle name="Comma 34 2" xfId="30636"/>
    <cellStyle name="Comma 35" xfId="15728"/>
    <cellStyle name="Comma 35 2" xfId="30637"/>
    <cellStyle name="Comma 36" xfId="15729"/>
    <cellStyle name="Comma 36 2" xfId="30638"/>
    <cellStyle name="Comma 37" xfId="15730"/>
    <cellStyle name="Comma 37 2" xfId="30639"/>
    <cellStyle name="Comma 38" xfId="15731"/>
    <cellStyle name="Comma 38 2" xfId="30640"/>
    <cellStyle name="Comma 39" xfId="15732"/>
    <cellStyle name="Comma 39 2" xfId="30641"/>
    <cellStyle name="Comma 4" xfId="15733"/>
    <cellStyle name="Comma 4 2" xfId="22154"/>
    <cellStyle name="Comma 4 3" xfId="30642"/>
    <cellStyle name="Comma 40" xfId="15734"/>
    <cellStyle name="Comma 40 2" xfId="30643"/>
    <cellStyle name="Comma 41" xfId="15735"/>
    <cellStyle name="Comma 41 2" xfId="30644"/>
    <cellStyle name="Comma 42" xfId="15736"/>
    <cellStyle name="Comma 42 2" xfId="30645"/>
    <cellStyle name="Comma 43" xfId="15737"/>
    <cellStyle name="Comma 43 2" xfId="30646"/>
    <cellStyle name="Comma 44" xfId="15738"/>
    <cellStyle name="Comma 44 2" xfId="30647"/>
    <cellStyle name="Comma 45" xfId="15739"/>
    <cellStyle name="Comma 45 2" xfId="30648"/>
    <cellStyle name="Comma 46" xfId="15740"/>
    <cellStyle name="Comma 46 2" xfId="30649"/>
    <cellStyle name="Comma 47" xfId="15741"/>
    <cellStyle name="Comma 47 2" xfId="30650"/>
    <cellStyle name="Comma 48" xfId="15742"/>
    <cellStyle name="Comma 48 2" xfId="30651"/>
    <cellStyle name="Comma 49" xfId="15743"/>
    <cellStyle name="Comma 49 2" xfId="30652"/>
    <cellStyle name="Comma 5" xfId="15744"/>
    <cellStyle name="Comma 5 2" xfId="30653"/>
    <cellStyle name="Comma 50" xfId="15745"/>
    <cellStyle name="Comma 50 2" xfId="30654"/>
    <cellStyle name="Comma 51" xfId="15746"/>
    <cellStyle name="Comma 51 2" xfId="30655"/>
    <cellStyle name="Comma 52" xfId="15747"/>
    <cellStyle name="Comma 52 2" xfId="30656"/>
    <cellStyle name="Comma 53" xfId="15748"/>
    <cellStyle name="Comma 53 2" xfId="30657"/>
    <cellStyle name="Comma 54" xfId="15749"/>
    <cellStyle name="Comma 54 2" xfId="30658"/>
    <cellStyle name="Comma 55" xfId="15750"/>
    <cellStyle name="Comma 55 2" xfId="30659"/>
    <cellStyle name="Comma 6" xfId="15751"/>
    <cellStyle name="Comma 6 2" xfId="30660"/>
    <cellStyle name="Comma 7" xfId="15752"/>
    <cellStyle name="Comma 7 2" xfId="30661"/>
    <cellStyle name="Comma 8" xfId="15753"/>
    <cellStyle name="Comma 8 2" xfId="30662"/>
    <cellStyle name="Comma 9" xfId="15754"/>
    <cellStyle name="Comma 9 2" xfId="30663"/>
    <cellStyle name="Comma_afTrends" xfId="15755"/>
    <cellStyle name="Comma0 - Modelo1" xfId="22155"/>
    <cellStyle name="Comma0 - Style1" xfId="22156"/>
    <cellStyle name="Comma1 - Modelo2" xfId="22157"/>
    <cellStyle name="Comma1 - Style2" xfId="22158"/>
    <cellStyle name="Currency [0]" xfId="15756"/>
    <cellStyle name="Currency [0] 2" xfId="15757"/>
    <cellStyle name="Currency [0] 2 2" xfId="22161"/>
    <cellStyle name="Currency [0] 2 2 2" xfId="31760"/>
    <cellStyle name="Currency [0] 2 3" xfId="22160"/>
    <cellStyle name="Currency [0] 2 3 2" xfId="31759"/>
    <cellStyle name="Currency [0] 2 4" xfId="30665"/>
    <cellStyle name="Currency [0] 3" xfId="15758"/>
    <cellStyle name="Currency [0] 3 2" xfId="22163"/>
    <cellStyle name="Currency [0] 3 2 2" xfId="31762"/>
    <cellStyle name="Currency [0] 3 3" xfId="22162"/>
    <cellStyle name="Currency [0] 3 3 2" xfId="31761"/>
    <cellStyle name="Currency [0] 3 4" xfId="30666"/>
    <cellStyle name="Currency [0] 4" xfId="15759"/>
    <cellStyle name="Currency [0] 4 2" xfId="22164"/>
    <cellStyle name="Currency [0] 4 2 2" xfId="31763"/>
    <cellStyle name="Currency [0] 4 3" xfId="30667"/>
    <cellStyle name="Currency [0] 5" xfId="22165"/>
    <cellStyle name="Currency [0] 5 2" xfId="31764"/>
    <cellStyle name="Currency [0] 6" xfId="22159"/>
    <cellStyle name="Currency [0] 6 2" xfId="31758"/>
    <cellStyle name="Currency [0] 7" xfId="30664"/>
    <cellStyle name="Currency 10" xfId="15760"/>
    <cellStyle name="Currency 10 2" xfId="30668"/>
    <cellStyle name="Currency 11" xfId="15761"/>
    <cellStyle name="Currency 11 2" xfId="30669"/>
    <cellStyle name="Currency 12" xfId="15762"/>
    <cellStyle name="Currency 12 2" xfId="30670"/>
    <cellStyle name="Currency 13" xfId="15763"/>
    <cellStyle name="Currency 13 2" xfId="30671"/>
    <cellStyle name="Currency 14" xfId="15764"/>
    <cellStyle name="Currency 14 2" xfId="30672"/>
    <cellStyle name="Currency 15" xfId="15765"/>
    <cellStyle name="Currency 15 2" xfId="30673"/>
    <cellStyle name="Currency 16" xfId="15766"/>
    <cellStyle name="Currency 16 2" xfId="30674"/>
    <cellStyle name="Currency 17" xfId="15767"/>
    <cellStyle name="Currency 17 2" xfId="30675"/>
    <cellStyle name="Currency 18" xfId="15768"/>
    <cellStyle name="Currency 18 2" xfId="30676"/>
    <cellStyle name="Currency 19" xfId="15769"/>
    <cellStyle name="Currency 19 2" xfId="30677"/>
    <cellStyle name="Currency 2" xfId="15770"/>
    <cellStyle name="Currency 2 2" xfId="30678"/>
    <cellStyle name="Currency 20" xfId="15771"/>
    <cellStyle name="Currency 20 2" xfId="30679"/>
    <cellStyle name="Currency 21" xfId="15772"/>
    <cellStyle name="Currency 21 2" xfId="30680"/>
    <cellStyle name="Currency 22" xfId="15773"/>
    <cellStyle name="Currency 22 2" xfId="30681"/>
    <cellStyle name="Currency 23" xfId="15774"/>
    <cellStyle name="Currency 23 2" xfId="30682"/>
    <cellStyle name="Currency 24" xfId="15775"/>
    <cellStyle name="Currency 24 2" xfId="30683"/>
    <cellStyle name="Currency 25" xfId="15776"/>
    <cellStyle name="Currency 25 2" xfId="30684"/>
    <cellStyle name="Currency 26" xfId="15777"/>
    <cellStyle name="Currency 26 2" xfId="30685"/>
    <cellStyle name="Currency 27" xfId="15778"/>
    <cellStyle name="Currency 27 2" xfId="30686"/>
    <cellStyle name="Currency 28" xfId="15779"/>
    <cellStyle name="Currency 28 2" xfId="30687"/>
    <cellStyle name="Currency 29" xfId="15780"/>
    <cellStyle name="Currency 29 2" xfId="30688"/>
    <cellStyle name="Currency 3" xfId="15781"/>
    <cellStyle name="Currency 3 2" xfId="30689"/>
    <cellStyle name="Currency 30" xfId="15782"/>
    <cellStyle name="Currency 30 2" xfId="30690"/>
    <cellStyle name="Currency 31" xfId="15783"/>
    <cellStyle name="Currency 31 2" xfId="30691"/>
    <cellStyle name="Currency 32" xfId="15784"/>
    <cellStyle name="Currency 32 2" xfId="30692"/>
    <cellStyle name="Currency 33" xfId="15785"/>
    <cellStyle name="Currency 33 2" xfId="30693"/>
    <cellStyle name="Currency 34" xfId="15786"/>
    <cellStyle name="Currency 34 2" xfId="30694"/>
    <cellStyle name="Currency 35" xfId="15787"/>
    <cellStyle name="Currency 35 2" xfId="30695"/>
    <cellStyle name="Currency 36" xfId="15788"/>
    <cellStyle name="Currency 36 2" xfId="30696"/>
    <cellStyle name="Currency 37" xfId="15789"/>
    <cellStyle name="Currency 37 2" xfId="30697"/>
    <cellStyle name="Currency 38" xfId="15790"/>
    <cellStyle name="Currency 38 2" xfId="30698"/>
    <cellStyle name="Currency 39" xfId="15791"/>
    <cellStyle name="Currency 39 2" xfId="30699"/>
    <cellStyle name="Currency 4" xfId="15792"/>
    <cellStyle name="Currency 4 2" xfId="30700"/>
    <cellStyle name="Currency 40" xfId="15793"/>
    <cellStyle name="Currency 40 2" xfId="30701"/>
    <cellStyle name="Currency 41" xfId="15794"/>
    <cellStyle name="Currency 41 2" xfId="30702"/>
    <cellStyle name="Currency 42" xfId="15795"/>
    <cellStyle name="Currency 42 2" xfId="30703"/>
    <cellStyle name="Currency 43" xfId="15796"/>
    <cellStyle name="Currency 43 2" xfId="30704"/>
    <cellStyle name="Currency 44" xfId="15797"/>
    <cellStyle name="Currency 44 2" xfId="30705"/>
    <cellStyle name="Currency 45" xfId="15798"/>
    <cellStyle name="Currency 45 2" xfId="30706"/>
    <cellStyle name="Currency 46" xfId="15799"/>
    <cellStyle name="Currency 46 2" xfId="30707"/>
    <cellStyle name="Currency 47" xfId="15800"/>
    <cellStyle name="Currency 47 2" xfId="30708"/>
    <cellStyle name="Currency 48" xfId="15801"/>
    <cellStyle name="Currency 48 2" xfId="30709"/>
    <cellStyle name="Currency 49" xfId="15802"/>
    <cellStyle name="Currency 49 2" xfId="30710"/>
    <cellStyle name="Currency 5" xfId="15803"/>
    <cellStyle name="Currency 5 2" xfId="30711"/>
    <cellStyle name="Currency 50" xfId="15804"/>
    <cellStyle name="Currency 50 2" xfId="30712"/>
    <cellStyle name="Currency 51" xfId="15805"/>
    <cellStyle name="Currency 51 2" xfId="30713"/>
    <cellStyle name="Currency 52" xfId="15806"/>
    <cellStyle name="Currency 52 2" xfId="30714"/>
    <cellStyle name="Currency 53" xfId="15807"/>
    <cellStyle name="Currency 53 2" xfId="30715"/>
    <cellStyle name="Currency 54" xfId="15808"/>
    <cellStyle name="Currency 54 2" xfId="30716"/>
    <cellStyle name="Currency 6" xfId="15809"/>
    <cellStyle name="Currency 6 2" xfId="30717"/>
    <cellStyle name="Currency 7" xfId="15810"/>
    <cellStyle name="Currency 7 2" xfId="30718"/>
    <cellStyle name="Currency 8" xfId="15811"/>
    <cellStyle name="Currency 8 2" xfId="30719"/>
    <cellStyle name="Currency 9" xfId="15812"/>
    <cellStyle name="Currency 9 2" xfId="30720"/>
    <cellStyle name="Currency_afTrends" xfId="15813"/>
    <cellStyle name="Dane wejściowe 2" xfId="15814"/>
    <cellStyle name="Dane wejściowe 2 2" xfId="15815"/>
    <cellStyle name="Dane wejściowe 2 2 2" xfId="22168"/>
    <cellStyle name="Dane wejściowe 2 2 3" xfId="22167"/>
    <cellStyle name="Dane wejściowe 2 2 4" xfId="30722"/>
    <cellStyle name="Dane wejściowe 2 3" xfId="15816"/>
    <cellStyle name="Dane wejściowe 2 3 2" xfId="22169"/>
    <cellStyle name="Dane wejściowe 2 3 3" xfId="30723"/>
    <cellStyle name="Dane wejściowe 2 4" xfId="22166"/>
    <cellStyle name="Dane wejściowe 2 5" xfId="30721"/>
    <cellStyle name="Dane wejściowe 3" xfId="15817"/>
    <cellStyle name="Dane wejściowe 3 2" xfId="30724"/>
    <cellStyle name="Dane wejściowe 4" xfId="15818"/>
    <cellStyle name="Dane wejściowe 4 2" xfId="30725"/>
    <cellStyle name="Dane wejściowe 5" xfId="15819"/>
    <cellStyle name="Dane wejściowe 5 2" xfId="30726"/>
    <cellStyle name="Dane wejściowe 6" xfId="15820"/>
    <cellStyle name="Dane wejściowe 6 2" xfId="30727"/>
    <cellStyle name="Dane wyjściowe 2" xfId="15821"/>
    <cellStyle name="Dane wyjściowe 2 2" xfId="15822"/>
    <cellStyle name="Dane wyjściowe 2 2 2" xfId="22172"/>
    <cellStyle name="Dane wyjściowe 2 2 3" xfId="22171"/>
    <cellStyle name="Dane wyjściowe 2 2 4" xfId="30729"/>
    <cellStyle name="Dane wyjściowe 2 3" xfId="15823"/>
    <cellStyle name="Dane wyjściowe 2 3 2" xfId="22173"/>
    <cellStyle name="Dane wyjściowe 2 3 3" xfId="30730"/>
    <cellStyle name="Dane wyjściowe 2 4" xfId="22170"/>
    <cellStyle name="Dane wyjściowe 2 5" xfId="30728"/>
    <cellStyle name="Dane wyjściowe 3" xfId="15824"/>
    <cellStyle name="Dane wyjściowe 3 2" xfId="30731"/>
    <cellStyle name="Dane wyjściowe 4" xfId="15825"/>
    <cellStyle name="Dane wyjściowe 4 2" xfId="30732"/>
    <cellStyle name="Dane wyjściowe 5" xfId="15826"/>
    <cellStyle name="Dane wyjściowe 5 2" xfId="30733"/>
    <cellStyle name="Dane wyjściowe 6" xfId="15827"/>
    <cellStyle name="Dane wyjściowe 6 2" xfId="30734"/>
    <cellStyle name="Dia" xfId="22174"/>
    <cellStyle name="Diseño" xfId="22175"/>
    <cellStyle name="Dobre 2" xfId="15828"/>
    <cellStyle name="Dobre 2 2" xfId="15829"/>
    <cellStyle name="Dobre 2 2 2" xfId="30736"/>
    <cellStyle name="Dobre 2 3" xfId="15830"/>
    <cellStyle name="Dobre 2 3 2" xfId="30737"/>
    <cellStyle name="Dobre 2 4" xfId="22176"/>
    <cellStyle name="Dobre 2 5" xfId="30735"/>
    <cellStyle name="Dobre 3" xfId="15831"/>
    <cellStyle name="Dobre 3 2" xfId="30738"/>
    <cellStyle name="Dobre 4" xfId="15832"/>
    <cellStyle name="Dobre 4 2" xfId="30739"/>
    <cellStyle name="Dobre 5" xfId="15833"/>
    <cellStyle name="Dobre 5 2" xfId="30740"/>
    <cellStyle name="Dobre 6" xfId="15834"/>
    <cellStyle name="Dobre 6 2" xfId="30741"/>
    <cellStyle name="Dziesiętny" xfId="21875" builtinId="3"/>
    <cellStyle name="Dziesiętny 10" xfId="15835"/>
    <cellStyle name="Dziesiętny 10 2" xfId="22177"/>
    <cellStyle name="Dziesiętny 10 3" xfId="15836"/>
    <cellStyle name="Dziesiętny 10 3 2" xfId="30743"/>
    <cellStyle name="Dziesiętny 10 4" xfId="30742"/>
    <cellStyle name="Dziesiętny 11" xfId="22178"/>
    <cellStyle name="Dziesiętny 11 2" xfId="31765"/>
    <cellStyle name="Dziesiętny 12" xfId="22972"/>
    <cellStyle name="Dziesiętny 13" xfId="21878"/>
    <cellStyle name="Dziesiętny 14" xfId="31757"/>
    <cellStyle name="Dziesiętny 2" xfId="15837"/>
    <cellStyle name="Dziesiętny 2 10" xfId="15838"/>
    <cellStyle name="Dziesiętny 2 10 2" xfId="30745"/>
    <cellStyle name="Dziesiętny 2 11" xfId="22179"/>
    <cellStyle name="Dziesiętny 2 12" xfId="30744"/>
    <cellStyle name="Dziesiętny 2 2" xfId="15839"/>
    <cellStyle name="Dziesiętny 2 2 2" xfId="22181"/>
    <cellStyle name="Dziesiętny 2 2 3" xfId="22180"/>
    <cellStyle name="Dziesiętny 2 2 4" xfId="30746"/>
    <cellStyle name="Dziesiętny 2 3" xfId="15840"/>
    <cellStyle name="Dziesiętny 2 3 2" xfId="22182"/>
    <cellStyle name="Dziesiętny 2 3 3" xfId="30747"/>
    <cellStyle name="Dziesiętny 2 4" xfId="15841"/>
    <cellStyle name="Dziesiętny 2 4 2" xfId="30748"/>
    <cellStyle name="Dziesiętny 2 5" xfId="15842"/>
    <cellStyle name="Dziesiętny 2 5 2" xfId="30749"/>
    <cellStyle name="Dziesiętny 2 6" xfId="15843"/>
    <cellStyle name="Dziesiętny 2 6 2" xfId="30750"/>
    <cellStyle name="Dziesiętny 2 7" xfId="15844"/>
    <cellStyle name="Dziesiętny 2 7 2" xfId="30751"/>
    <cellStyle name="Dziesiętny 2 8" xfId="15845"/>
    <cellStyle name="Dziesiętny 2 8 2" xfId="30752"/>
    <cellStyle name="Dziesiętny 2 9" xfId="15846"/>
    <cellStyle name="Dziesiętny 2 9 2" xfId="30753"/>
    <cellStyle name="Dziesiętny 3" xfId="15847"/>
    <cellStyle name="Dziesiętny 3 10" xfId="15848"/>
    <cellStyle name="Dziesiętny 3 10 2" xfId="30755"/>
    <cellStyle name="Dziesiętny 3 11" xfId="22183"/>
    <cellStyle name="Dziesiętny 3 12" xfId="30754"/>
    <cellStyle name="Dziesiętny 3 2" xfId="15849"/>
    <cellStyle name="Dziesiętny 3 2 2" xfId="15850"/>
    <cellStyle name="Dziesiętny 3 2 2 2" xfId="22185"/>
    <cellStyle name="Dziesiętny 3 2 2 3" xfId="30757"/>
    <cellStyle name="Dziesiętny 3 2 3" xfId="22184"/>
    <cellStyle name="Dziesiętny 3 2 4" xfId="30756"/>
    <cellStyle name="Dziesiętny 3 3" xfId="15851"/>
    <cellStyle name="Dziesiętny 3 3 2" xfId="15852"/>
    <cellStyle name="Dziesiętny 3 3 2 2" xfId="15853"/>
    <cellStyle name="Dziesiętny 3 3 2 2 2" xfId="15854"/>
    <cellStyle name="Dziesiętny 3 3 2 2 2 2" xfId="30761"/>
    <cellStyle name="Dziesiętny 3 3 2 2 3" xfId="15855"/>
    <cellStyle name="Dziesiętny 3 3 2 2 3 2" xfId="30762"/>
    <cellStyle name="Dziesiętny 3 3 2 2 4" xfId="30760"/>
    <cellStyle name="Dziesiętny 3 3 2 3" xfId="15856"/>
    <cellStyle name="Dziesiętny 3 3 2 3 2" xfId="30763"/>
    <cellStyle name="Dziesiętny 3 3 2 4" xfId="30759"/>
    <cellStyle name="Dziesiętny 3 3 3" xfId="15857"/>
    <cellStyle name="Dziesiętny 3 3 3 2" xfId="30764"/>
    <cellStyle name="Dziesiętny 3 3 4" xfId="15858"/>
    <cellStyle name="Dziesiętny 3 3 4 2" xfId="30765"/>
    <cellStyle name="Dziesiętny 3 3 5" xfId="22186"/>
    <cellStyle name="Dziesiętny 3 3 5 2" xfId="31766"/>
    <cellStyle name="Dziesiętny 3 3 6" xfId="30758"/>
    <cellStyle name="Dziesiętny 3 4" xfId="15859"/>
    <cellStyle name="Dziesiętny 3 4 2" xfId="22187"/>
    <cellStyle name="Dziesiętny 3 4 3" xfId="30766"/>
    <cellStyle name="Dziesiętny 3 5" xfId="15860"/>
    <cellStyle name="Dziesiętny 3 5 2" xfId="15861"/>
    <cellStyle name="Dziesiętny 3 5 2 2" xfId="15862"/>
    <cellStyle name="Dziesiętny 3 5 2 2 2" xfId="30769"/>
    <cellStyle name="Dziesiętny 3 5 2 3" xfId="15863"/>
    <cellStyle name="Dziesiętny 3 5 2 3 2" xfId="30770"/>
    <cellStyle name="Dziesiętny 3 5 2 4" xfId="30768"/>
    <cellStyle name="Dziesiętny 3 5 3" xfId="15864"/>
    <cellStyle name="Dziesiętny 3 5 3 2" xfId="30771"/>
    <cellStyle name="Dziesiętny 3 5 4" xfId="15865"/>
    <cellStyle name="Dziesiętny 3 5 4 2" xfId="30772"/>
    <cellStyle name="Dziesiętny 3 5 5" xfId="30767"/>
    <cellStyle name="Dziesiętny 3 6" xfId="15866"/>
    <cellStyle name="Dziesiętny 3 6 2" xfId="15867"/>
    <cellStyle name="Dziesiętny 3 6 2 2" xfId="30774"/>
    <cellStyle name="Dziesiętny 3 6 3" xfId="30773"/>
    <cellStyle name="Dziesiętny 3 7" xfId="15868"/>
    <cellStyle name="Dziesiętny 3 7 2" xfId="30775"/>
    <cellStyle name="Dziesiętny 3 8" xfId="15869"/>
    <cellStyle name="Dziesiętny 3 8 2" xfId="30776"/>
    <cellStyle name="Dziesiętny 3 9" xfId="15870"/>
    <cellStyle name="Dziesiętny 3 9 2" xfId="30777"/>
    <cellStyle name="Dziesiętny 4" xfId="15871"/>
    <cellStyle name="Dziesiętny 4 2" xfId="15872"/>
    <cellStyle name="Dziesiętny 4 2 2" xfId="15873"/>
    <cellStyle name="Dziesiętny 4 2 2 2" xfId="22190"/>
    <cellStyle name="Dziesiętny 4 2 2 3" xfId="30780"/>
    <cellStyle name="Dziesiętny 4 2 3" xfId="22189"/>
    <cellStyle name="Dziesiętny 4 2 4" xfId="30779"/>
    <cellStyle name="Dziesiętny 4 3" xfId="15874"/>
    <cellStyle name="Dziesiętny 4 3 2" xfId="15875"/>
    <cellStyle name="Dziesiętny 4 3 2 2" xfId="22192"/>
    <cellStyle name="Dziesiętny 4 3 2 3" xfId="30782"/>
    <cellStyle name="Dziesiętny 4 3 3" xfId="22191"/>
    <cellStyle name="Dziesiętny 4 3 4" xfId="30781"/>
    <cellStyle name="Dziesiętny 4 4" xfId="15876"/>
    <cellStyle name="Dziesiętny 4 4 2" xfId="22193"/>
    <cellStyle name="Dziesiętny 4 4 3" xfId="30783"/>
    <cellStyle name="Dziesiętny 4 5" xfId="15877"/>
    <cellStyle name="Dziesiętny 4 5 2" xfId="30784"/>
    <cellStyle name="Dziesiętny 4 6" xfId="22188"/>
    <cellStyle name="Dziesiętny 4 7" xfId="30778"/>
    <cellStyle name="Dziesiętny 5" xfId="15878"/>
    <cellStyle name="Dziesiętny 5 10" xfId="15879"/>
    <cellStyle name="Dziesiętny 5 10 2" xfId="15880"/>
    <cellStyle name="Dziesiętny 5 10 2 2" xfId="15881"/>
    <cellStyle name="Dziesiętny 5 10 2 2 2" xfId="15882"/>
    <cellStyle name="Dziesiętny 5 10 2 2 2 2" xfId="30789"/>
    <cellStyle name="Dziesiętny 5 10 2 2 3" xfId="15883"/>
    <cellStyle name="Dziesiętny 5 10 2 2 3 2" xfId="30790"/>
    <cellStyle name="Dziesiętny 5 10 2 2 4" xfId="30788"/>
    <cellStyle name="Dziesiętny 5 10 2 3" xfId="15884"/>
    <cellStyle name="Dziesiętny 5 10 2 3 2" xfId="30791"/>
    <cellStyle name="Dziesiętny 5 10 2 4" xfId="15885"/>
    <cellStyle name="Dziesiętny 5 10 2 4 2" xfId="30792"/>
    <cellStyle name="Dziesiętny 5 10 2 5" xfId="30787"/>
    <cellStyle name="Dziesiętny 5 10 3" xfId="15886"/>
    <cellStyle name="Dziesiętny 5 10 3 2" xfId="15887"/>
    <cellStyle name="Dziesiętny 5 10 3 2 2" xfId="15888"/>
    <cellStyle name="Dziesiętny 5 10 3 2 2 2" xfId="30795"/>
    <cellStyle name="Dziesiętny 5 10 3 2 3" xfId="15889"/>
    <cellStyle name="Dziesiętny 5 10 3 2 3 2" xfId="30796"/>
    <cellStyle name="Dziesiętny 5 10 3 2 4" xfId="30794"/>
    <cellStyle name="Dziesiętny 5 10 3 3" xfId="15890"/>
    <cellStyle name="Dziesiętny 5 10 3 3 2" xfId="30797"/>
    <cellStyle name="Dziesiętny 5 10 3 4" xfId="15891"/>
    <cellStyle name="Dziesiętny 5 10 3 4 2" xfId="30798"/>
    <cellStyle name="Dziesiętny 5 10 3 5" xfId="30793"/>
    <cellStyle name="Dziesiętny 5 10 4" xfId="15892"/>
    <cellStyle name="Dziesiętny 5 10 4 2" xfId="15893"/>
    <cellStyle name="Dziesiętny 5 10 4 2 2" xfId="15894"/>
    <cellStyle name="Dziesiętny 5 10 4 2 2 2" xfId="30801"/>
    <cellStyle name="Dziesiętny 5 10 4 2 3" xfId="15895"/>
    <cellStyle name="Dziesiętny 5 10 4 2 3 2" xfId="30802"/>
    <cellStyle name="Dziesiętny 5 10 4 2 4" xfId="30800"/>
    <cellStyle name="Dziesiętny 5 10 4 3" xfId="15896"/>
    <cellStyle name="Dziesiętny 5 10 4 3 2" xfId="30803"/>
    <cellStyle name="Dziesiętny 5 10 4 4" xfId="15897"/>
    <cellStyle name="Dziesiętny 5 10 4 4 2" xfId="30804"/>
    <cellStyle name="Dziesiętny 5 10 4 5" xfId="30799"/>
    <cellStyle name="Dziesiętny 5 10 5" xfId="15898"/>
    <cellStyle name="Dziesiętny 5 10 5 2" xfId="15899"/>
    <cellStyle name="Dziesiętny 5 10 5 2 2" xfId="30806"/>
    <cellStyle name="Dziesiętny 5 10 5 3" xfId="15900"/>
    <cellStyle name="Dziesiętny 5 10 5 3 2" xfId="30807"/>
    <cellStyle name="Dziesiętny 5 10 5 4" xfId="30805"/>
    <cellStyle name="Dziesiętny 5 10 6" xfId="15901"/>
    <cellStyle name="Dziesiętny 5 10 6 2" xfId="30808"/>
    <cellStyle name="Dziesiętny 5 10 7" xfId="15902"/>
    <cellStyle name="Dziesiętny 5 10 7 2" xfId="30809"/>
    <cellStyle name="Dziesiętny 5 10 8" xfId="30786"/>
    <cellStyle name="Dziesiętny 5 11" xfId="15903"/>
    <cellStyle name="Dziesiętny 5 11 2" xfId="15904"/>
    <cellStyle name="Dziesiętny 5 11 2 2" xfId="15905"/>
    <cellStyle name="Dziesiętny 5 11 2 2 2" xfId="15906"/>
    <cellStyle name="Dziesiętny 5 11 2 2 2 2" xfId="30813"/>
    <cellStyle name="Dziesiętny 5 11 2 2 3" xfId="15907"/>
    <cellStyle name="Dziesiętny 5 11 2 2 3 2" xfId="30814"/>
    <cellStyle name="Dziesiętny 5 11 2 2 4" xfId="30812"/>
    <cellStyle name="Dziesiętny 5 11 2 3" xfId="15908"/>
    <cellStyle name="Dziesiętny 5 11 2 3 2" xfId="30815"/>
    <cellStyle name="Dziesiętny 5 11 2 4" xfId="15909"/>
    <cellStyle name="Dziesiętny 5 11 2 4 2" xfId="30816"/>
    <cellStyle name="Dziesiętny 5 11 2 5" xfId="30811"/>
    <cellStyle name="Dziesiętny 5 11 3" xfId="15910"/>
    <cellStyle name="Dziesiętny 5 11 3 2" xfId="15911"/>
    <cellStyle name="Dziesiętny 5 11 3 2 2" xfId="30818"/>
    <cellStyle name="Dziesiętny 5 11 3 3" xfId="15912"/>
    <cellStyle name="Dziesiętny 5 11 3 3 2" xfId="30819"/>
    <cellStyle name="Dziesiętny 5 11 3 4" xfId="30817"/>
    <cellStyle name="Dziesiętny 5 11 4" xfId="15913"/>
    <cellStyle name="Dziesiętny 5 11 4 2" xfId="30820"/>
    <cellStyle name="Dziesiętny 5 11 5" xfId="15914"/>
    <cellStyle name="Dziesiętny 5 11 5 2" xfId="30821"/>
    <cellStyle name="Dziesiętny 5 11 6" xfId="30810"/>
    <cellStyle name="Dziesiętny 5 12" xfId="15915"/>
    <cellStyle name="Dziesiętny 5 12 2" xfId="15916"/>
    <cellStyle name="Dziesiętny 5 12 2 2" xfId="15917"/>
    <cellStyle name="Dziesiętny 5 12 2 2 2" xfId="30824"/>
    <cellStyle name="Dziesiętny 5 12 2 3" xfId="15918"/>
    <cellStyle name="Dziesiętny 5 12 2 3 2" xfId="30825"/>
    <cellStyle name="Dziesiętny 5 12 2 4" xfId="30823"/>
    <cellStyle name="Dziesiętny 5 12 3" xfId="15919"/>
    <cellStyle name="Dziesiętny 5 12 3 2" xfId="30826"/>
    <cellStyle name="Dziesiętny 5 12 4" xfId="15920"/>
    <cellStyle name="Dziesiętny 5 12 4 2" xfId="30827"/>
    <cellStyle name="Dziesiętny 5 12 5" xfId="30822"/>
    <cellStyle name="Dziesiętny 5 13" xfId="15921"/>
    <cellStyle name="Dziesiętny 5 13 2" xfId="15922"/>
    <cellStyle name="Dziesiętny 5 13 2 2" xfId="15923"/>
    <cellStyle name="Dziesiętny 5 13 2 2 2" xfId="30830"/>
    <cellStyle name="Dziesiętny 5 13 2 3" xfId="15924"/>
    <cellStyle name="Dziesiętny 5 13 2 3 2" xfId="30831"/>
    <cellStyle name="Dziesiętny 5 13 2 4" xfId="30829"/>
    <cellStyle name="Dziesiętny 5 13 3" xfId="15925"/>
    <cellStyle name="Dziesiętny 5 13 3 2" xfId="30832"/>
    <cellStyle name="Dziesiętny 5 13 4" xfId="15926"/>
    <cellStyle name="Dziesiętny 5 13 4 2" xfId="30833"/>
    <cellStyle name="Dziesiętny 5 13 5" xfId="30828"/>
    <cellStyle name="Dziesiętny 5 14" xfId="15927"/>
    <cellStyle name="Dziesiętny 5 14 2" xfId="15928"/>
    <cellStyle name="Dziesiętny 5 14 2 2" xfId="15929"/>
    <cellStyle name="Dziesiętny 5 14 2 2 2" xfId="30836"/>
    <cellStyle name="Dziesiętny 5 14 2 3" xfId="15930"/>
    <cellStyle name="Dziesiętny 5 14 2 3 2" xfId="30837"/>
    <cellStyle name="Dziesiętny 5 14 2 4" xfId="30835"/>
    <cellStyle name="Dziesiętny 5 14 3" xfId="15931"/>
    <cellStyle name="Dziesiętny 5 14 3 2" xfId="30838"/>
    <cellStyle name="Dziesiętny 5 14 4" xfId="15932"/>
    <cellStyle name="Dziesiętny 5 14 4 2" xfId="30839"/>
    <cellStyle name="Dziesiętny 5 14 5" xfId="30834"/>
    <cellStyle name="Dziesiętny 5 15" xfId="15933"/>
    <cellStyle name="Dziesiętny 5 15 2" xfId="15934"/>
    <cellStyle name="Dziesiętny 5 15 2 2" xfId="30841"/>
    <cellStyle name="Dziesiętny 5 15 3" xfId="15935"/>
    <cellStyle name="Dziesiętny 5 15 3 2" xfId="30842"/>
    <cellStyle name="Dziesiętny 5 15 4" xfId="30840"/>
    <cellStyle name="Dziesiętny 5 16" xfId="15936"/>
    <cellStyle name="Dziesiętny 5 16 2" xfId="30843"/>
    <cellStyle name="Dziesiętny 5 17" xfId="15937"/>
    <cellStyle name="Dziesiętny 5 17 2" xfId="30844"/>
    <cellStyle name="Dziesiętny 5 18" xfId="22194"/>
    <cellStyle name="Dziesiętny 5 19" xfId="30785"/>
    <cellStyle name="Dziesiętny 5 2" xfId="15938"/>
    <cellStyle name="Dziesiętny 5 2 10" xfId="15939"/>
    <cellStyle name="Dziesiętny 5 2 10 2" xfId="30846"/>
    <cellStyle name="Dziesiętny 5 2 11" xfId="15940"/>
    <cellStyle name="Dziesiętny 5 2 11 2" xfId="30847"/>
    <cellStyle name="Dziesiętny 5 2 12" xfId="22195"/>
    <cellStyle name="Dziesiętny 5 2 13" xfId="30845"/>
    <cellStyle name="Dziesiętny 5 2 2" xfId="15941"/>
    <cellStyle name="Dziesiętny 5 2 2 10" xfId="15942"/>
    <cellStyle name="Dziesiętny 5 2 2 10 2" xfId="30849"/>
    <cellStyle name="Dziesiętny 5 2 2 11" xfId="15943"/>
    <cellStyle name="Dziesiętny 5 2 2 11 2" xfId="30850"/>
    <cellStyle name="Dziesiętny 5 2 2 12" xfId="30848"/>
    <cellStyle name="Dziesiętny 5 2 2 2" xfId="15944"/>
    <cellStyle name="Dziesiętny 5 2 2 2 10" xfId="15945"/>
    <cellStyle name="Dziesiętny 5 2 2 2 10 2" xfId="30852"/>
    <cellStyle name="Dziesiętny 5 2 2 2 11" xfId="30851"/>
    <cellStyle name="Dziesiętny 5 2 2 2 2" xfId="15946"/>
    <cellStyle name="Dziesiętny 5 2 2 2 2 2" xfId="15947"/>
    <cellStyle name="Dziesiętny 5 2 2 2 2 2 2" xfId="15948"/>
    <cellStyle name="Dziesiętny 5 2 2 2 2 2 2 2" xfId="15949"/>
    <cellStyle name="Dziesiętny 5 2 2 2 2 2 2 2 2" xfId="30856"/>
    <cellStyle name="Dziesiętny 5 2 2 2 2 2 2 3" xfId="15950"/>
    <cellStyle name="Dziesiętny 5 2 2 2 2 2 2 3 2" xfId="30857"/>
    <cellStyle name="Dziesiętny 5 2 2 2 2 2 2 4" xfId="30855"/>
    <cellStyle name="Dziesiętny 5 2 2 2 2 2 3" xfId="15951"/>
    <cellStyle name="Dziesiętny 5 2 2 2 2 2 3 2" xfId="30858"/>
    <cellStyle name="Dziesiętny 5 2 2 2 2 2 4" xfId="15952"/>
    <cellStyle name="Dziesiętny 5 2 2 2 2 2 4 2" xfId="30859"/>
    <cellStyle name="Dziesiętny 5 2 2 2 2 2 5" xfId="30854"/>
    <cellStyle name="Dziesiętny 5 2 2 2 2 3" xfId="15953"/>
    <cellStyle name="Dziesiętny 5 2 2 2 2 3 2" xfId="15954"/>
    <cellStyle name="Dziesiętny 5 2 2 2 2 3 2 2" xfId="15955"/>
    <cellStyle name="Dziesiętny 5 2 2 2 2 3 2 2 2" xfId="30862"/>
    <cellStyle name="Dziesiętny 5 2 2 2 2 3 2 3" xfId="15956"/>
    <cellStyle name="Dziesiętny 5 2 2 2 2 3 2 3 2" xfId="30863"/>
    <cellStyle name="Dziesiętny 5 2 2 2 2 3 2 4" xfId="30861"/>
    <cellStyle name="Dziesiętny 5 2 2 2 2 3 3" xfId="15957"/>
    <cellStyle name="Dziesiętny 5 2 2 2 2 3 3 2" xfId="30864"/>
    <cellStyle name="Dziesiętny 5 2 2 2 2 3 4" xfId="15958"/>
    <cellStyle name="Dziesiętny 5 2 2 2 2 3 4 2" xfId="30865"/>
    <cellStyle name="Dziesiętny 5 2 2 2 2 3 5" xfId="30860"/>
    <cellStyle name="Dziesiętny 5 2 2 2 2 4" xfId="15959"/>
    <cellStyle name="Dziesiętny 5 2 2 2 2 4 2" xfId="15960"/>
    <cellStyle name="Dziesiętny 5 2 2 2 2 4 2 2" xfId="15961"/>
    <cellStyle name="Dziesiętny 5 2 2 2 2 4 2 2 2" xfId="30868"/>
    <cellStyle name="Dziesiętny 5 2 2 2 2 4 2 3" xfId="15962"/>
    <cellStyle name="Dziesiętny 5 2 2 2 2 4 2 3 2" xfId="30869"/>
    <cellStyle name="Dziesiętny 5 2 2 2 2 4 2 4" xfId="30867"/>
    <cellStyle name="Dziesiętny 5 2 2 2 2 4 3" xfId="15963"/>
    <cellStyle name="Dziesiętny 5 2 2 2 2 4 3 2" xfId="30870"/>
    <cellStyle name="Dziesiętny 5 2 2 2 2 4 4" xfId="15964"/>
    <cellStyle name="Dziesiętny 5 2 2 2 2 4 4 2" xfId="30871"/>
    <cellStyle name="Dziesiętny 5 2 2 2 2 4 5" xfId="30866"/>
    <cellStyle name="Dziesiętny 5 2 2 2 2 5" xfId="15965"/>
    <cellStyle name="Dziesiętny 5 2 2 2 2 5 2" xfId="15966"/>
    <cellStyle name="Dziesiętny 5 2 2 2 2 5 2 2" xfId="30873"/>
    <cellStyle name="Dziesiętny 5 2 2 2 2 5 3" xfId="15967"/>
    <cellStyle name="Dziesiętny 5 2 2 2 2 5 3 2" xfId="30874"/>
    <cellStyle name="Dziesiętny 5 2 2 2 2 5 4" xfId="30872"/>
    <cellStyle name="Dziesiętny 5 2 2 2 2 6" xfId="15968"/>
    <cellStyle name="Dziesiętny 5 2 2 2 2 6 2" xfId="30875"/>
    <cellStyle name="Dziesiętny 5 2 2 2 2 7" xfId="15969"/>
    <cellStyle name="Dziesiętny 5 2 2 2 2 7 2" xfId="30876"/>
    <cellStyle name="Dziesiętny 5 2 2 2 2 8" xfId="30853"/>
    <cellStyle name="Dziesiętny 5 2 2 2 3" xfId="15970"/>
    <cellStyle name="Dziesiętny 5 2 2 2 3 2" xfId="15971"/>
    <cellStyle name="Dziesiętny 5 2 2 2 3 2 2" xfId="15972"/>
    <cellStyle name="Dziesiętny 5 2 2 2 3 2 2 2" xfId="15973"/>
    <cellStyle name="Dziesiętny 5 2 2 2 3 2 2 2 2" xfId="30880"/>
    <cellStyle name="Dziesiętny 5 2 2 2 3 2 2 3" xfId="15974"/>
    <cellStyle name="Dziesiętny 5 2 2 2 3 2 2 3 2" xfId="30881"/>
    <cellStyle name="Dziesiętny 5 2 2 2 3 2 2 4" xfId="30879"/>
    <cellStyle name="Dziesiętny 5 2 2 2 3 2 3" xfId="15975"/>
    <cellStyle name="Dziesiętny 5 2 2 2 3 2 3 2" xfId="30882"/>
    <cellStyle name="Dziesiętny 5 2 2 2 3 2 4" xfId="15976"/>
    <cellStyle name="Dziesiętny 5 2 2 2 3 2 4 2" xfId="30883"/>
    <cellStyle name="Dziesiętny 5 2 2 2 3 2 5" xfId="30878"/>
    <cellStyle name="Dziesiętny 5 2 2 2 3 3" xfId="15977"/>
    <cellStyle name="Dziesiętny 5 2 2 2 3 3 2" xfId="15978"/>
    <cellStyle name="Dziesiętny 5 2 2 2 3 3 2 2" xfId="15979"/>
    <cellStyle name="Dziesiętny 5 2 2 2 3 3 2 2 2" xfId="30886"/>
    <cellStyle name="Dziesiętny 5 2 2 2 3 3 2 3" xfId="15980"/>
    <cellStyle name="Dziesiętny 5 2 2 2 3 3 2 3 2" xfId="30887"/>
    <cellStyle name="Dziesiętny 5 2 2 2 3 3 2 4" xfId="30885"/>
    <cellStyle name="Dziesiętny 5 2 2 2 3 3 3" xfId="15981"/>
    <cellStyle name="Dziesiętny 5 2 2 2 3 3 3 2" xfId="30888"/>
    <cellStyle name="Dziesiętny 5 2 2 2 3 3 4" xfId="15982"/>
    <cellStyle name="Dziesiętny 5 2 2 2 3 3 4 2" xfId="30889"/>
    <cellStyle name="Dziesiętny 5 2 2 2 3 3 5" xfId="30884"/>
    <cellStyle name="Dziesiętny 5 2 2 2 3 4" xfId="15983"/>
    <cellStyle name="Dziesiętny 5 2 2 2 3 4 2" xfId="15984"/>
    <cellStyle name="Dziesiętny 5 2 2 2 3 4 2 2" xfId="15985"/>
    <cellStyle name="Dziesiętny 5 2 2 2 3 4 2 2 2" xfId="30892"/>
    <cellStyle name="Dziesiętny 5 2 2 2 3 4 2 3" xfId="15986"/>
    <cellStyle name="Dziesiętny 5 2 2 2 3 4 2 3 2" xfId="30893"/>
    <cellStyle name="Dziesiętny 5 2 2 2 3 4 2 4" xfId="30891"/>
    <cellStyle name="Dziesiętny 5 2 2 2 3 4 3" xfId="15987"/>
    <cellStyle name="Dziesiętny 5 2 2 2 3 4 3 2" xfId="30894"/>
    <cellStyle name="Dziesiętny 5 2 2 2 3 4 4" xfId="15988"/>
    <cellStyle name="Dziesiętny 5 2 2 2 3 4 4 2" xfId="30895"/>
    <cellStyle name="Dziesiętny 5 2 2 2 3 4 5" xfId="30890"/>
    <cellStyle name="Dziesiętny 5 2 2 2 3 5" xfId="15989"/>
    <cellStyle name="Dziesiętny 5 2 2 2 3 5 2" xfId="15990"/>
    <cellStyle name="Dziesiętny 5 2 2 2 3 5 2 2" xfId="30897"/>
    <cellStyle name="Dziesiętny 5 2 2 2 3 5 3" xfId="15991"/>
    <cellStyle name="Dziesiętny 5 2 2 2 3 5 3 2" xfId="30898"/>
    <cellStyle name="Dziesiętny 5 2 2 2 3 5 4" xfId="30896"/>
    <cellStyle name="Dziesiętny 5 2 2 2 3 6" xfId="15992"/>
    <cellStyle name="Dziesiętny 5 2 2 2 3 6 2" xfId="30899"/>
    <cellStyle name="Dziesiętny 5 2 2 2 3 7" xfId="15993"/>
    <cellStyle name="Dziesiętny 5 2 2 2 3 7 2" xfId="30900"/>
    <cellStyle name="Dziesiętny 5 2 2 2 3 8" xfId="30877"/>
    <cellStyle name="Dziesiętny 5 2 2 2 4" xfId="15994"/>
    <cellStyle name="Dziesiętny 5 2 2 2 4 2" xfId="15995"/>
    <cellStyle name="Dziesiętny 5 2 2 2 4 2 2" xfId="15996"/>
    <cellStyle name="Dziesiętny 5 2 2 2 4 2 2 2" xfId="15997"/>
    <cellStyle name="Dziesiętny 5 2 2 2 4 2 2 2 2" xfId="30904"/>
    <cellStyle name="Dziesiętny 5 2 2 2 4 2 2 3" xfId="15998"/>
    <cellStyle name="Dziesiętny 5 2 2 2 4 2 2 3 2" xfId="30905"/>
    <cellStyle name="Dziesiętny 5 2 2 2 4 2 2 4" xfId="30903"/>
    <cellStyle name="Dziesiętny 5 2 2 2 4 2 3" xfId="15999"/>
    <cellStyle name="Dziesiętny 5 2 2 2 4 2 3 2" xfId="30906"/>
    <cellStyle name="Dziesiętny 5 2 2 2 4 2 4" xfId="16000"/>
    <cellStyle name="Dziesiętny 5 2 2 2 4 2 4 2" xfId="30907"/>
    <cellStyle name="Dziesiętny 5 2 2 2 4 2 5" xfId="30902"/>
    <cellStyle name="Dziesiętny 5 2 2 2 4 3" xfId="16001"/>
    <cellStyle name="Dziesiętny 5 2 2 2 4 3 2" xfId="16002"/>
    <cellStyle name="Dziesiętny 5 2 2 2 4 3 2 2" xfId="30909"/>
    <cellStyle name="Dziesiętny 5 2 2 2 4 3 3" xfId="16003"/>
    <cellStyle name="Dziesiętny 5 2 2 2 4 3 3 2" xfId="30910"/>
    <cellStyle name="Dziesiętny 5 2 2 2 4 3 4" xfId="30908"/>
    <cellStyle name="Dziesiętny 5 2 2 2 4 4" xfId="16004"/>
    <cellStyle name="Dziesiętny 5 2 2 2 4 4 2" xfId="30911"/>
    <cellStyle name="Dziesiętny 5 2 2 2 4 5" xfId="16005"/>
    <cellStyle name="Dziesiętny 5 2 2 2 4 5 2" xfId="30912"/>
    <cellStyle name="Dziesiętny 5 2 2 2 4 6" xfId="30901"/>
    <cellStyle name="Dziesiętny 5 2 2 2 5" xfId="16006"/>
    <cellStyle name="Dziesiętny 5 2 2 2 5 2" xfId="16007"/>
    <cellStyle name="Dziesiętny 5 2 2 2 5 2 2" xfId="16008"/>
    <cellStyle name="Dziesiętny 5 2 2 2 5 2 2 2" xfId="30915"/>
    <cellStyle name="Dziesiętny 5 2 2 2 5 2 3" xfId="16009"/>
    <cellStyle name="Dziesiętny 5 2 2 2 5 2 3 2" xfId="30916"/>
    <cellStyle name="Dziesiętny 5 2 2 2 5 2 4" xfId="30914"/>
    <cellStyle name="Dziesiętny 5 2 2 2 5 3" xfId="16010"/>
    <cellStyle name="Dziesiętny 5 2 2 2 5 3 2" xfId="30917"/>
    <cellStyle name="Dziesiętny 5 2 2 2 5 4" xfId="16011"/>
    <cellStyle name="Dziesiętny 5 2 2 2 5 4 2" xfId="30918"/>
    <cellStyle name="Dziesiętny 5 2 2 2 5 5" xfId="30913"/>
    <cellStyle name="Dziesiętny 5 2 2 2 6" xfId="16012"/>
    <cellStyle name="Dziesiętny 5 2 2 2 6 2" xfId="16013"/>
    <cellStyle name="Dziesiętny 5 2 2 2 6 2 2" xfId="16014"/>
    <cellStyle name="Dziesiętny 5 2 2 2 6 2 2 2" xfId="30921"/>
    <cellStyle name="Dziesiętny 5 2 2 2 6 2 3" xfId="16015"/>
    <cellStyle name="Dziesiętny 5 2 2 2 6 2 3 2" xfId="30922"/>
    <cellStyle name="Dziesiętny 5 2 2 2 6 2 4" xfId="30920"/>
    <cellStyle name="Dziesiętny 5 2 2 2 6 3" xfId="16016"/>
    <cellStyle name="Dziesiętny 5 2 2 2 6 3 2" xfId="30923"/>
    <cellStyle name="Dziesiętny 5 2 2 2 6 4" xfId="16017"/>
    <cellStyle name="Dziesiętny 5 2 2 2 6 4 2" xfId="30924"/>
    <cellStyle name="Dziesiętny 5 2 2 2 6 5" xfId="30919"/>
    <cellStyle name="Dziesiętny 5 2 2 2 7" xfId="16018"/>
    <cellStyle name="Dziesiętny 5 2 2 2 7 2" xfId="16019"/>
    <cellStyle name="Dziesiętny 5 2 2 2 7 2 2" xfId="16020"/>
    <cellStyle name="Dziesiętny 5 2 2 2 7 2 2 2" xfId="30927"/>
    <cellStyle name="Dziesiętny 5 2 2 2 7 2 3" xfId="16021"/>
    <cellStyle name="Dziesiętny 5 2 2 2 7 2 3 2" xfId="30928"/>
    <cellStyle name="Dziesiętny 5 2 2 2 7 2 4" xfId="30926"/>
    <cellStyle name="Dziesiętny 5 2 2 2 7 3" xfId="16022"/>
    <cellStyle name="Dziesiętny 5 2 2 2 7 3 2" xfId="30929"/>
    <cellStyle name="Dziesiętny 5 2 2 2 7 4" xfId="16023"/>
    <cellStyle name="Dziesiętny 5 2 2 2 7 4 2" xfId="30930"/>
    <cellStyle name="Dziesiętny 5 2 2 2 7 5" xfId="30925"/>
    <cellStyle name="Dziesiętny 5 2 2 2 8" xfId="16024"/>
    <cellStyle name="Dziesiętny 5 2 2 2 8 2" xfId="16025"/>
    <cellStyle name="Dziesiętny 5 2 2 2 8 2 2" xfId="30932"/>
    <cellStyle name="Dziesiętny 5 2 2 2 8 3" xfId="16026"/>
    <cellStyle name="Dziesiętny 5 2 2 2 8 3 2" xfId="30933"/>
    <cellStyle name="Dziesiętny 5 2 2 2 8 4" xfId="30931"/>
    <cellStyle name="Dziesiętny 5 2 2 2 9" xfId="16027"/>
    <cellStyle name="Dziesiętny 5 2 2 2 9 2" xfId="30934"/>
    <cellStyle name="Dziesiętny 5 2 2 3" xfId="16028"/>
    <cellStyle name="Dziesiętny 5 2 2 3 2" xfId="16029"/>
    <cellStyle name="Dziesiętny 5 2 2 3 2 2" xfId="16030"/>
    <cellStyle name="Dziesiętny 5 2 2 3 2 2 2" xfId="16031"/>
    <cellStyle name="Dziesiętny 5 2 2 3 2 2 2 2" xfId="30938"/>
    <cellStyle name="Dziesiętny 5 2 2 3 2 2 3" xfId="16032"/>
    <cellStyle name="Dziesiętny 5 2 2 3 2 2 3 2" xfId="30939"/>
    <cellStyle name="Dziesiętny 5 2 2 3 2 2 4" xfId="30937"/>
    <cellStyle name="Dziesiętny 5 2 2 3 2 3" xfId="16033"/>
    <cellStyle name="Dziesiętny 5 2 2 3 2 3 2" xfId="30940"/>
    <cellStyle name="Dziesiętny 5 2 2 3 2 4" xfId="16034"/>
    <cellStyle name="Dziesiętny 5 2 2 3 2 4 2" xfId="30941"/>
    <cellStyle name="Dziesiętny 5 2 2 3 2 5" xfId="30936"/>
    <cellStyle name="Dziesiętny 5 2 2 3 3" xfId="16035"/>
    <cellStyle name="Dziesiętny 5 2 2 3 3 2" xfId="16036"/>
    <cellStyle name="Dziesiętny 5 2 2 3 3 2 2" xfId="16037"/>
    <cellStyle name="Dziesiętny 5 2 2 3 3 2 2 2" xfId="30944"/>
    <cellStyle name="Dziesiętny 5 2 2 3 3 2 3" xfId="16038"/>
    <cellStyle name="Dziesiętny 5 2 2 3 3 2 3 2" xfId="30945"/>
    <cellStyle name="Dziesiętny 5 2 2 3 3 2 4" xfId="30943"/>
    <cellStyle name="Dziesiętny 5 2 2 3 3 3" xfId="16039"/>
    <cellStyle name="Dziesiętny 5 2 2 3 3 3 2" xfId="30946"/>
    <cellStyle name="Dziesiętny 5 2 2 3 3 4" xfId="16040"/>
    <cellStyle name="Dziesiętny 5 2 2 3 3 4 2" xfId="30947"/>
    <cellStyle name="Dziesiętny 5 2 2 3 3 5" xfId="30942"/>
    <cellStyle name="Dziesiętny 5 2 2 3 4" xfId="16041"/>
    <cellStyle name="Dziesiętny 5 2 2 3 4 2" xfId="16042"/>
    <cellStyle name="Dziesiętny 5 2 2 3 4 2 2" xfId="16043"/>
    <cellStyle name="Dziesiętny 5 2 2 3 4 2 2 2" xfId="30950"/>
    <cellStyle name="Dziesiętny 5 2 2 3 4 2 3" xfId="16044"/>
    <cellStyle name="Dziesiętny 5 2 2 3 4 2 3 2" xfId="30951"/>
    <cellStyle name="Dziesiętny 5 2 2 3 4 2 4" xfId="30949"/>
    <cellStyle name="Dziesiętny 5 2 2 3 4 3" xfId="16045"/>
    <cellStyle name="Dziesiętny 5 2 2 3 4 3 2" xfId="30952"/>
    <cellStyle name="Dziesiętny 5 2 2 3 4 4" xfId="16046"/>
    <cellStyle name="Dziesiętny 5 2 2 3 4 4 2" xfId="30953"/>
    <cellStyle name="Dziesiętny 5 2 2 3 4 5" xfId="30948"/>
    <cellStyle name="Dziesiętny 5 2 2 3 5" xfId="16047"/>
    <cellStyle name="Dziesiętny 5 2 2 3 5 2" xfId="16048"/>
    <cellStyle name="Dziesiętny 5 2 2 3 5 2 2" xfId="30955"/>
    <cellStyle name="Dziesiętny 5 2 2 3 5 3" xfId="16049"/>
    <cellStyle name="Dziesiętny 5 2 2 3 5 3 2" xfId="30956"/>
    <cellStyle name="Dziesiętny 5 2 2 3 5 4" xfId="30954"/>
    <cellStyle name="Dziesiętny 5 2 2 3 6" xfId="16050"/>
    <cellStyle name="Dziesiętny 5 2 2 3 6 2" xfId="30957"/>
    <cellStyle name="Dziesiętny 5 2 2 3 7" xfId="16051"/>
    <cellStyle name="Dziesiętny 5 2 2 3 7 2" xfId="30958"/>
    <cellStyle name="Dziesiętny 5 2 2 3 8" xfId="30935"/>
    <cellStyle name="Dziesiętny 5 2 2 4" xfId="16052"/>
    <cellStyle name="Dziesiętny 5 2 2 4 2" xfId="16053"/>
    <cellStyle name="Dziesiętny 5 2 2 4 2 2" xfId="16054"/>
    <cellStyle name="Dziesiętny 5 2 2 4 2 2 2" xfId="16055"/>
    <cellStyle name="Dziesiętny 5 2 2 4 2 2 2 2" xfId="30962"/>
    <cellStyle name="Dziesiętny 5 2 2 4 2 2 3" xfId="16056"/>
    <cellStyle name="Dziesiętny 5 2 2 4 2 2 3 2" xfId="30963"/>
    <cellStyle name="Dziesiętny 5 2 2 4 2 2 4" xfId="30961"/>
    <cellStyle name="Dziesiętny 5 2 2 4 2 3" xfId="16057"/>
    <cellStyle name="Dziesiętny 5 2 2 4 2 3 2" xfId="30964"/>
    <cellStyle name="Dziesiętny 5 2 2 4 2 4" xfId="16058"/>
    <cellStyle name="Dziesiętny 5 2 2 4 2 4 2" xfId="30965"/>
    <cellStyle name="Dziesiętny 5 2 2 4 2 5" xfId="30960"/>
    <cellStyle name="Dziesiętny 5 2 2 4 3" xfId="16059"/>
    <cellStyle name="Dziesiętny 5 2 2 4 3 2" xfId="16060"/>
    <cellStyle name="Dziesiętny 5 2 2 4 3 2 2" xfId="16061"/>
    <cellStyle name="Dziesiętny 5 2 2 4 3 2 2 2" xfId="30968"/>
    <cellStyle name="Dziesiętny 5 2 2 4 3 2 3" xfId="16062"/>
    <cellStyle name="Dziesiętny 5 2 2 4 3 2 3 2" xfId="30969"/>
    <cellStyle name="Dziesiętny 5 2 2 4 3 2 4" xfId="30967"/>
    <cellStyle name="Dziesiętny 5 2 2 4 3 3" xfId="16063"/>
    <cellStyle name="Dziesiętny 5 2 2 4 3 3 2" xfId="30970"/>
    <cellStyle name="Dziesiętny 5 2 2 4 3 4" xfId="16064"/>
    <cellStyle name="Dziesiętny 5 2 2 4 3 4 2" xfId="30971"/>
    <cellStyle name="Dziesiętny 5 2 2 4 3 5" xfId="30966"/>
    <cellStyle name="Dziesiętny 5 2 2 4 4" xfId="16065"/>
    <cellStyle name="Dziesiętny 5 2 2 4 4 2" xfId="16066"/>
    <cellStyle name="Dziesiętny 5 2 2 4 4 2 2" xfId="16067"/>
    <cellStyle name="Dziesiętny 5 2 2 4 4 2 2 2" xfId="30974"/>
    <cellStyle name="Dziesiętny 5 2 2 4 4 2 3" xfId="16068"/>
    <cellStyle name="Dziesiętny 5 2 2 4 4 2 3 2" xfId="30975"/>
    <cellStyle name="Dziesiętny 5 2 2 4 4 2 4" xfId="30973"/>
    <cellStyle name="Dziesiętny 5 2 2 4 4 3" xfId="16069"/>
    <cellStyle name="Dziesiętny 5 2 2 4 4 3 2" xfId="30976"/>
    <cellStyle name="Dziesiętny 5 2 2 4 4 4" xfId="16070"/>
    <cellStyle name="Dziesiętny 5 2 2 4 4 4 2" xfId="30977"/>
    <cellStyle name="Dziesiętny 5 2 2 4 4 5" xfId="30972"/>
    <cellStyle name="Dziesiętny 5 2 2 4 5" xfId="16071"/>
    <cellStyle name="Dziesiętny 5 2 2 4 5 2" xfId="16072"/>
    <cellStyle name="Dziesiętny 5 2 2 4 5 2 2" xfId="30979"/>
    <cellStyle name="Dziesiętny 5 2 2 4 5 3" xfId="16073"/>
    <cellStyle name="Dziesiętny 5 2 2 4 5 3 2" xfId="30980"/>
    <cellStyle name="Dziesiętny 5 2 2 4 5 4" xfId="30978"/>
    <cellStyle name="Dziesiętny 5 2 2 4 6" xfId="16074"/>
    <cellStyle name="Dziesiętny 5 2 2 4 6 2" xfId="30981"/>
    <cellStyle name="Dziesiętny 5 2 2 4 7" xfId="16075"/>
    <cellStyle name="Dziesiętny 5 2 2 4 7 2" xfId="30982"/>
    <cellStyle name="Dziesiętny 5 2 2 4 8" xfId="30959"/>
    <cellStyle name="Dziesiętny 5 2 2 5" xfId="16076"/>
    <cellStyle name="Dziesiętny 5 2 2 5 2" xfId="16077"/>
    <cellStyle name="Dziesiętny 5 2 2 5 2 2" xfId="16078"/>
    <cellStyle name="Dziesiętny 5 2 2 5 2 2 2" xfId="16079"/>
    <cellStyle name="Dziesiętny 5 2 2 5 2 2 2 2" xfId="30986"/>
    <cellStyle name="Dziesiętny 5 2 2 5 2 2 3" xfId="16080"/>
    <cellStyle name="Dziesiętny 5 2 2 5 2 2 3 2" xfId="30987"/>
    <cellStyle name="Dziesiętny 5 2 2 5 2 2 4" xfId="30985"/>
    <cellStyle name="Dziesiętny 5 2 2 5 2 3" xfId="16081"/>
    <cellStyle name="Dziesiętny 5 2 2 5 2 3 2" xfId="30988"/>
    <cellStyle name="Dziesiętny 5 2 2 5 2 4" xfId="16082"/>
    <cellStyle name="Dziesiętny 5 2 2 5 2 4 2" xfId="30989"/>
    <cellStyle name="Dziesiętny 5 2 2 5 2 5" xfId="30984"/>
    <cellStyle name="Dziesiętny 5 2 2 5 3" xfId="16083"/>
    <cellStyle name="Dziesiętny 5 2 2 5 3 2" xfId="16084"/>
    <cellStyle name="Dziesiętny 5 2 2 5 3 2 2" xfId="30991"/>
    <cellStyle name="Dziesiętny 5 2 2 5 3 3" xfId="16085"/>
    <cellStyle name="Dziesiętny 5 2 2 5 3 3 2" xfId="30992"/>
    <cellStyle name="Dziesiętny 5 2 2 5 3 4" xfId="30990"/>
    <cellStyle name="Dziesiętny 5 2 2 5 4" xfId="16086"/>
    <cellStyle name="Dziesiętny 5 2 2 5 4 2" xfId="30993"/>
    <cellStyle name="Dziesiętny 5 2 2 5 5" xfId="16087"/>
    <cellStyle name="Dziesiętny 5 2 2 5 5 2" xfId="30994"/>
    <cellStyle name="Dziesiętny 5 2 2 5 6" xfId="30983"/>
    <cellStyle name="Dziesiętny 5 2 2 6" xfId="16088"/>
    <cellStyle name="Dziesiętny 5 2 2 6 2" xfId="16089"/>
    <cellStyle name="Dziesiętny 5 2 2 6 2 2" xfId="16090"/>
    <cellStyle name="Dziesiętny 5 2 2 6 2 2 2" xfId="30997"/>
    <cellStyle name="Dziesiętny 5 2 2 6 2 3" xfId="16091"/>
    <cellStyle name="Dziesiętny 5 2 2 6 2 3 2" xfId="30998"/>
    <cellStyle name="Dziesiętny 5 2 2 6 2 4" xfId="30996"/>
    <cellStyle name="Dziesiętny 5 2 2 6 3" xfId="16092"/>
    <cellStyle name="Dziesiętny 5 2 2 6 3 2" xfId="30999"/>
    <cellStyle name="Dziesiętny 5 2 2 6 4" xfId="16093"/>
    <cellStyle name="Dziesiętny 5 2 2 6 4 2" xfId="31000"/>
    <cellStyle name="Dziesiętny 5 2 2 6 5" xfId="30995"/>
    <cellStyle name="Dziesiętny 5 2 2 7" xfId="16094"/>
    <cellStyle name="Dziesiętny 5 2 2 7 2" xfId="16095"/>
    <cellStyle name="Dziesiętny 5 2 2 7 2 2" xfId="16096"/>
    <cellStyle name="Dziesiętny 5 2 2 7 2 2 2" xfId="31003"/>
    <cellStyle name="Dziesiętny 5 2 2 7 2 3" xfId="16097"/>
    <cellStyle name="Dziesiętny 5 2 2 7 2 3 2" xfId="31004"/>
    <cellStyle name="Dziesiętny 5 2 2 7 2 4" xfId="31002"/>
    <cellStyle name="Dziesiętny 5 2 2 7 3" xfId="16098"/>
    <cellStyle name="Dziesiętny 5 2 2 7 3 2" xfId="31005"/>
    <cellStyle name="Dziesiętny 5 2 2 7 4" xfId="16099"/>
    <cellStyle name="Dziesiętny 5 2 2 7 4 2" xfId="31006"/>
    <cellStyle name="Dziesiętny 5 2 2 7 5" xfId="31001"/>
    <cellStyle name="Dziesiętny 5 2 2 8" xfId="16100"/>
    <cellStyle name="Dziesiętny 5 2 2 8 2" xfId="16101"/>
    <cellStyle name="Dziesiętny 5 2 2 8 2 2" xfId="16102"/>
    <cellStyle name="Dziesiętny 5 2 2 8 2 2 2" xfId="31009"/>
    <cellStyle name="Dziesiętny 5 2 2 8 2 3" xfId="16103"/>
    <cellStyle name="Dziesiętny 5 2 2 8 2 3 2" xfId="31010"/>
    <cellStyle name="Dziesiętny 5 2 2 8 2 4" xfId="31008"/>
    <cellStyle name="Dziesiętny 5 2 2 8 3" xfId="16104"/>
    <cellStyle name="Dziesiętny 5 2 2 8 3 2" xfId="31011"/>
    <cellStyle name="Dziesiętny 5 2 2 8 4" xfId="16105"/>
    <cellStyle name="Dziesiętny 5 2 2 8 4 2" xfId="31012"/>
    <cellStyle name="Dziesiętny 5 2 2 8 5" xfId="31007"/>
    <cellStyle name="Dziesiętny 5 2 2 9" xfId="16106"/>
    <cellStyle name="Dziesiętny 5 2 2 9 2" xfId="16107"/>
    <cellStyle name="Dziesiętny 5 2 2 9 2 2" xfId="31014"/>
    <cellStyle name="Dziesiętny 5 2 2 9 3" xfId="16108"/>
    <cellStyle name="Dziesiętny 5 2 2 9 3 2" xfId="31015"/>
    <cellStyle name="Dziesiętny 5 2 2 9 4" xfId="31013"/>
    <cellStyle name="Dziesiętny 5 2 3" xfId="16109"/>
    <cellStyle name="Dziesiętny 5 2 3 2" xfId="31016"/>
    <cellStyle name="Dziesiętny 5 2 4" xfId="16110"/>
    <cellStyle name="Dziesiętny 5 2 4 2" xfId="16111"/>
    <cellStyle name="Dziesiętny 5 2 4 2 2" xfId="16112"/>
    <cellStyle name="Dziesiętny 5 2 4 2 2 2" xfId="16113"/>
    <cellStyle name="Dziesiętny 5 2 4 2 2 2 2" xfId="31020"/>
    <cellStyle name="Dziesiętny 5 2 4 2 2 3" xfId="16114"/>
    <cellStyle name="Dziesiętny 5 2 4 2 2 3 2" xfId="31021"/>
    <cellStyle name="Dziesiętny 5 2 4 2 2 4" xfId="31019"/>
    <cellStyle name="Dziesiętny 5 2 4 2 3" xfId="16115"/>
    <cellStyle name="Dziesiętny 5 2 4 2 3 2" xfId="31022"/>
    <cellStyle name="Dziesiętny 5 2 4 2 4" xfId="16116"/>
    <cellStyle name="Dziesiętny 5 2 4 2 4 2" xfId="31023"/>
    <cellStyle name="Dziesiętny 5 2 4 2 5" xfId="31018"/>
    <cellStyle name="Dziesiętny 5 2 4 3" xfId="16117"/>
    <cellStyle name="Dziesiętny 5 2 4 3 2" xfId="16118"/>
    <cellStyle name="Dziesiętny 5 2 4 3 2 2" xfId="16119"/>
    <cellStyle name="Dziesiętny 5 2 4 3 2 2 2" xfId="31026"/>
    <cellStyle name="Dziesiętny 5 2 4 3 2 3" xfId="16120"/>
    <cellStyle name="Dziesiętny 5 2 4 3 2 3 2" xfId="31027"/>
    <cellStyle name="Dziesiętny 5 2 4 3 2 4" xfId="31025"/>
    <cellStyle name="Dziesiętny 5 2 4 3 3" xfId="16121"/>
    <cellStyle name="Dziesiętny 5 2 4 3 3 2" xfId="31028"/>
    <cellStyle name="Dziesiętny 5 2 4 3 4" xfId="16122"/>
    <cellStyle name="Dziesiętny 5 2 4 3 4 2" xfId="31029"/>
    <cellStyle name="Dziesiętny 5 2 4 3 5" xfId="31024"/>
    <cellStyle name="Dziesiętny 5 2 4 4" xfId="16123"/>
    <cellStyle name="Dziesiętny 5 2 4 4 2" xfId="16124"/>
    <cellStyle name="Dziesiętny 5 2 4 4 2 2" xfId="16125"/>
    <cellStyle name="Dziesiętny 5 2 4 4 2 2 2" xfId="31032"/>
    <cellStyle name="Dziesiętny 5 2 4 4 2 3" xfId="16126"/>
    <cellStyle name="Dziesiętny 5 2 4 4 2 3 2" xfId="31033"/>
    <cellStyle name="Dziesiętny 5 2 4 4 2 4" xfId="31031"/>
    <cellStyle name="Dziesiętny 5 2 4 4 3" xfId="16127"/>
    <cellStyle name="Dziesiętny 5 2 4 4 3 2" xfId="31034"/>
    <cellStyle name="Dziesiętny 5 2 4 4 4" xfId="16128"/>
    <cellStyle name="Dziesiętny 5 2 4 4 4 2" xfId="31035"/>
    <cellStyle name="Dziesiętny 5 2 4 4 5" xfId="31030"/>
    <cellStyle name="Dziesiętny 5 2 4 5" xfId="16129"/>
    <cellStyle name="Dziesiętny 5 2 4 5 2" xfId="16130"/>
    <cellStyle name="Dziesiętny 5 2 4 5 2 2" xfId="31037"/>
    <cellStyle name="Dziesiętny 5 2 4 5 3" xfId="16131"/>
    <cellStyle name="Dziesiętny 5 2 4 5 3 2" xfId="31038"/>
    <cellStyle name="Dziesiętny 5 2 4 5 4" xfId="31036"/>
    <cellStyle name="Dziesiętny 5 2 4 6" xfId="16132"/>
    <cellStyle name="Dziesiętny 5 2 4 6 2" xfId="31039"/>
    <cellStyle name="Dziesiętny 5 2 4 7" xfId="16133"/>
    <cellStyle name="Dziesiętny 5 2 4 7 2" xfId="31040"/>
    <cellStyle name="Dziesiętny 5 2 4 8" xfId="31017"/>
    <cellStyle name="Dziesiętny 5 2 5" xfId="16134"/>
    <cellStyle name="Dziesiętny 5 2 5 2" xfId="16135"/>
    <cellStyle name="Dziesiętny 5 2 5 2 2" xfId="16136"/>
    <cellStyle name="Dziesiętny 5 2 5 2 2 2" xfId="16137"/>
    <cellStyle name="Dziesiętny 5 2 5 2 2 2 2" xfId="31044"/>
    <cellStyle name="Dziesiętny 5 2 5 2 2 3" xfId="16138"/>
    <cellStyle name="Dziesiętny 5 2 5 2 2 3 2" xfId="31045"/>
    <cellStyle name="Dziesiętny 5 2 5 2 2 4" xfId="31043"/>
    <cellStyle name="Dziesiętny 5 2 5 2 3" xfId="16139"/>
    <cellStyle name="Dziesiętny 5 2 5 2 3 2" xfId="31046"/>
    <cellStyle name="Dziesiętny 5 2 5 2 4" xfId="16140"/>
    <cellStyle name="Dziesiętny 5 2 5 2 4 2" xfId="31047"/>
    <cellStyle name="Dziesiętny 5 2 5 2 5" xfId="31042"/>
    <cellStyle name="Dziesiętny 5 2 5 3" xfId="16141"/>
    <cellStyle name="Dziesiętny 5 2 5 3 2" xfId="16142"/>
    <cellStyle name="Dziesiętny 5 2 5 3 2 2" xfId="16143"/>
    <cellStyle name="Dziesiętny 5 2 5 3 2 2 2" xfId="31050"/>
    <cellStyle name="Dziesiętny 5 2 5 3 2 3" xfId="16144"/>
    <cellStyle name="Dziesiętny 5 2 5 3 2 3 2" xfId="31051"/>
    <cellStyle name="Dziesiętny 5 2 5 3 2 4" xfId="31049"/>
    <cellStyle name="Dziesiętny 5 2 5 3 3" xfId="16145"/>
    <cellStyle name="Dziesiętny 5 2 5 3 3 2" xfId="31052"/>
    <cellStyle name="Dziesiętny 5 2 5 3 4" xfId="16146"/>
    <cellStyle name="Dziesiętny 5 2 5 3 4 2" xfId="31053"/>
    <cellStyle name="Dziesiętny 5 2 5 3 5" xfId="31048"/>
    <cellStyle name="Dziesiętny 5 2 5 4" xfId="16147"/>
    <cellStyle name="Dziesiętny 5 2 5 4 2" xfId="16148"/>
    <cellStyle name="Dziesiętny 5 2 5 4 2 2" xfId="16149"/>
    <cellStyle name="Dziesiętny 5 2 5 4 2 2 2" xfId="31056"/>
    <cellStyle name="Dziesiętny 5 2 5 4 2 3" xfId="16150"/>
    <cellStyle name="Dziesiętny 5 2 5 4 2 3 2" xfId="31057"/>
    <cellStyle name="Dziesiętny 5 2 5 4 2 4" xfId="31055"/>
    <cellStyle name="Dziesiętny 5 2 5 4 3" xfId="16151"/>
    <cellStyle name="Dziesiętny 5 2 5 4 3 2" xfId="31058"/>
    <cellStyle name="Dziesiętny 5 2 5 4 4" xfId="16152"/>
    <cellStyle name="Dziesiętny 5 2 5 4 4 2" xfId="31059"/>
    <cellStyle name="Dziesiętny 5 2 5 4 5" xfId="31054"/>
    <cellStyle name="Dziesiętny 5 2 5 5" xfId="16153"/>
    <cellStyle name="Dziesiętny 5 2 5 5 2" xfId="16154"/>
    <cellStyle name="Dziesiętny 5 2 5 5 2 2" xfId="31061"/>
    <cellStyle name="Dziesiętny 5 2 5 5 3" xfId="16155"/>
    <cellStyle name="Dziesiętny 5 2 5 5 3 2" xfId="31062"/>
    <cellStyle name="Dziesiętny 5 2 5 5 4" xfId="31060"/>
    <cellStyle name="Dziesiętny 5 2 5 6" xfId="16156"/>
    <cellStyle name="Dziesiętny 5 2 5 6 2" xfId="31063"/>
    <cellStyle name="Dziesiętny 5 2 5 7" xfId="16157"/>
    <cellStyle name="Dziesiętny 5 2 5 7 2" xfId="31064"/>
    <cellStyle name="Dziesiętny 5 2 5 8" xfId="31041"/>
    <cellStyle name="Dziesiętny 5 2 6" xfId="16158"/>
    <cellStyle name="Dziesiętny 5 2 6 2" xfId="16159"/>
    <cellStyle name="Dziesiętny 5 2 6 2 2" xfId="16160"/>
    <cellStyle name="Dziesiętny 5 2 6 2 2 2" xfId="16161"/>
    <cellStyle name="Dziesiętny 5 2 6 2 2 2 2" xfId="31068"/>
    <cellStyle name="Dziesiętny 5 2 6 2 2 3" xfId="16162"/>
    <cellStyle name="Dziesiętny 5 2 6 2 2 3 2" xfId="31069"/>
    <cellStyle name="Dziesiętny 5 2 6 2 2 4" xfId="31067"/>
    <cellStyle name="Dziesiętny 5 2 6 2 3" xfId="16163"/>
    <cellStyle name="Dziesiętny 5 2 6 2 3 2" xfId="31070"/>
    <cellStyle name="Dziesiętny 5 2 6 2 4" xfId="16164"/>
    <cellStyle name="Dziesiętny 5 2 6 2 4 2" xfId="31071"/>
    <cellStyle name="Dziesiętny 5 2 6 2 5" xfId="31066"/>
    <cellStyle name="Dziesiętny 5 2 6 3" xfId="16165"/>
    <cellStyle name="Dziesiętny 5 2 6 3 2" xfId="16166"/>
    <cellStyle name="Dziesiętny 5 2 6 3 2 2" xfId="31073"/>
    <cellStyle name="Dziesiętny 5 2 6 3 3" xfId="16167"/>
    <cellStyle name="Dziesiętny 5 2 6 3 3 2" xfId="31074"/>
    <cellStyle name="Dziesiętny 5 2 6 3 4" xfId="31072"/>
    <cellStyle name="Dziesiętny 5 2 6 4" xfId="16168"/>
    <cellStyle name="Dziesiętny 5 2 6 4 2" xfId="31075"/>
    <cellStyle name="Dziesiętny 5 2 6 5" xfId="16169"/>
    <cellStyle name="Dziesiętny 5 2 6 5 2" xfId="31076"/>
    <cellStyle name="Dziesiętny 5 2 6 6" xfId="31065"/>
    <cellStyle name="Dziesiętny 5 2 7" xfId="16170"/>
    <cellStyle name="Dziesiętny 5 2 7 2" xfId="16171"/>
    <cellStyle name="Dziesiętny 5 2 7 2 2" xfId="16172"/>
    <cellStyle name="Dziesiętny 5 2 7 2 2 2" xfId="31079"/>
    <cellStyle name="Dziesiętny 5 2 7 2 3" xfId="16173"/>
    <cellStyle name="Dziesiętny 5 2 7 2 3 2" xfId="31080"/>
    <cellStyle name="Dziesiętny 5 2 7 2 4" xfId="31078"/>
    <cellStyle name="Dziesiętny 5 2 7 3" xfId="16174"/>
    <cellStyle name="Dziesiętny 5 2 7 3 2" xfId="31081"/>
    <cellStyle name="Dziesiętny 5 2 7 4" xfId="16175"/>
    <cellStyle name="Dziesiętny 5 2 7 4 2" xfId="31082"/>
    <cellStyle name="Dziesiętny 5 2 7 5" xfId="31077"/>
    <cellStyle name="Dziesiętny 5 2 8" xfId="16176"/>
    <cellStyle name="Dziesiętny 5 2 8 2" xfId="16177"/>
    <cellStyle name="Dziesiętny 5 2 8 2 2" xfId="31084"/>
    <cellStyle name="Dziesiętny 5 2 8 3" xfId="16178"/>
    <cellStyle name="Dziesiętny 5 2 8 3 2" xfId="31085"/>
    <cellStyle name="Dziesiętny 5 2 8 4" xfId="31083"/>
    <cellStyle name="Dziesiętny 5 2 9" xfId="16179"/>
    <cellStyle name="Dziesiętny 5 2 9 2" xfId="31086"/>
    <cellStyle name="Dziesiętny 5 3" xfId="16180"/>
    <cellStyle name="Dziesiętny 5 3 2" xfId="16181"/>
    <cellStyle name="Dziesiętny 5 3 2 10" xfId="31088"/>
    <cellStyle name="Dziesiętny 5 3 2 2" xfId="16182"/>
    <cellStyle name="Dziesiętny 5 3 2 2 2" xfId="16183"/>
    <cellStyle name="Dziesiętny 5 3 2 2 2 2" xfId="16184"/>
    <cellStyle name="Dziesiętny 5 3 2 2 2 2 2" xfId="16185"/>
    <cellStyle name="Dziesiętny 5 3 2 2 2 2 2 2" xfId="31092"/>
    <cellStyle name="Dziesiętny 5 3 2 2 2 2 3" xfId="16186"/>
    <cellStyle name="Dziesiętny 5 3 2 2 2 2 3 2" xfId="31093"/>
    <cellStyle name="Dziesiętny 5 3 2 2 2 2 4" xfId="31091"/>
    <cellStyle name="Dziesiętny 5 3 2 2 2 3" xfId="16187"/>
    <cellStyle name="Dziesiętny 5 3 2 2 2 3 2" xfId="31094"/>
    <cellStyle name="Dziesiętny 5 3 2 2 2 4" xfId="16188"/>
    <cellStyle name="Dziesiętny 5 3 2 2 2 4 2" xfId="31095"/>
    <cellStyle name="Dziesiętny 5 3 2 2 2 5" xfId="31090"/>
    <cellStyle name="Dziesiętny 5 3 2 2 3" xfId="16189"/>
    <cellStyle name="Dziesiętny 5 3 2 2 3 2" xfId="16190"/>
    <cellStyle name="Dziesiętny 5 3 2 2 3 2 2" xfId="16191"/>
    <cellStyle name="Dziesiętny 5 3 2 2 3 2 2 2" xfId="31098"/>
    <cellStyle name="Dziesiętny 5 3 2 2 3 2 3" xfId="16192"/>
    <cellStyle name="Dziesiętny 5 3 2 2 3 2 3 2" xfId="31099"/>
    <cellStyle name="Dziesiętny 5 3 2 2 3 2 4" xfId="31097"/>
    <cellStyle name="Dziesiętny 5 3 2 2 3 3" xfId="16193"/>
    <cellStyle name="Dziesiętny 5 3 2 2 3 3 2" xfId="31100"/>
    <cellStyle name="Dziesiętny 5 3 2 2 3 4" xfId="16194"/>
    <cellStyle name="Dziesiętny 5 3 2 2 3 4 2" xfId="31101"/>
    <cellStyle name="Dziesiętny 5 3 2 2 3 5" xfId="31096"/>
    <cellStyle name="Dziesiętny 5 3 2 2 4" xfId="16195"/>
    <cellStyle name="Dziesiętny 5 3 2 2 4 2" xfId="16196"/>
    <cellStyle name="Dziesiętny 5 3 2 2 4 2 2" xfId="16197"/>
    <cellStyle name="Dziesiętny 5 3 2 2 4 2 2 2" xfId="31104"/>
    <cellStyle name="Dziesiętny 5 3 2 2 4 2 3" xfId="16198"/>
    <cellStyle name="Dziesiętny 5 3 2 2 4 2 3 2" xfId="31105"/>
    <cellStyle name="Dziesiętny 5 3 2 2 4 2 4" xfId="31103"/>
    <cellStyle name="Dziesiętny 5 3 2 2 4 3" xfId="16199"/>
    <cellStyle name="Dziesiętny 5 3 2 2 4 3 2" xfId="31106"/>
    <cellStyle name="Dziesiętny 5 3 2 2 4 4" xfId="16200"/>
    <cellStyle name="Dziesiętny 5 3 2 2 4 4 2" xfId="31107"/>
    <cellStyle name="Dziesiętny 5 3 2 2 4 5" xfId="31102"/>
    <cellStyle name="Dziesiętny 5 3 2 2 5" xfId="16201"/>
    <cellStyle name="Dziesiętny 5 3 2 2 5 2" xfId="16202"/>
    <cellStyle name="Dziesiętny 5 3 2 2 5 2 2" xfId="31109"/>
    <cellStyle name="Dziesiętny 5 3 2 2 5 3" xfId="16203"/>
    <cellStyle name="Dziesiętny 5 3 2 2 5 3 2" xfId="31110"/>
    <cellStyle name="Dziesiętny 5 3 2 2 5 4" xfId="31108"/>
    <cellStyle name="Dziesiętny 5 3 2 2 6" xfId="16204"/>
    <cellStyle name="Dziesiętny 5 3 2 2 6 2" xfId="31111"/>
    <cellStyle name="Dziesiętny 5 3 2 2 7" xfId="16205"/>
    <cellStyle name="Dziesiętny 5 3 2 2 7 2" xfId="31112"/>
    <cellStyle name="Dziesiętny 5 3 2 2 8" xfId="31089"/>
    <cellStyle name="Dziesiętny 5 3 2 3" xfId="16206"/>
    <cellStyle name="Dziesiętny 5 3 2 3 2" xfId="16207"/>
    <cellStyle name="Dziesiętny 5 3 2 3 2 2" xfId="16208"/>
    <cellStyle name="Dziesiętny 5 3 2 3 2 2 2" xfId="16209"/>
    <cellStyle name="Dziesiętny 5 3 2 3 2 2 2 2" xfId="31116"/>
    <cellStyle name="Dziesiętny 5 3 2 3 2 2 3" xfId="16210"/>
    <cellStyle name="Dziesiętny 5 3 2 3 2 2 3 2" xfId="31117"/>
    <cellStyle name="Dziesiętny 5 3 2 3 2 2 4" xfId="31115"/>
    <cellStyle name="Dziesiętny 5 3 2 3 2 3" xfId="16211"/>
    <cellStyle name="Dziesiętny 5 3 2 3 2 3 2" xfId="31118"/>
    <cellStyle name="Dziesiętny 5 3 2 3 2 4" xfId="16212"/>
    <cellStyle name="Dziesiętny 5 3 2 3 2 4 2" xfId="31119"/>
    <cellStyle name="Dziesiętny 5 3 2 3 2 5" xfId="31114"/>
    <cellStyle name="Dziesiętny 5 3 2 3 3" xfId="16213"/>
    <cellStyle name="Dziesiętny 5 3 2 3 3 2" xfId="16214"/>
    <cellStyle name="Dziesiętny 5 3 2 3 3 2 2" xfId="16215"/>
    <cellStyle name="Dziesiętny 5 3 2 3 3 2 2 2" xfId="31122"/>
    <cellStyle name="Dziesiętny 5 3 2 3 3 2 3" xfId="16216"/>
    <cellStyle name="Dziesiętny 5 3 2 3 3 2 3 2" xfId="31123"/>
    <cellStyle name="Dziesiętny 5 3 2 3 3 2 4" xfId="31121"/>
    <cellStyle name="Dziesiętny 5 3 2 3 3 3" xfId="16217"/>
    <cellStyle name="Dziesiętny 5 3 2 3 3 3 2" xfId="31124"/>
    <cellStyle name="Dziesiętny 5 3 2 3 3 4" xfId="16218"/>
    <cellStyle name="Dziesiętny 5 3 2 3 3 4 2" xfId="31125"/>
    <cellStyle name="Dziesiętny 5 3 2 3 3 5" xfId="31120"/>
    <cellStyle name="Dziesiętny 5 3 2 3 4" xfId="16219"/>
    <cellStyle name="Dziesiętny 5 3 2 3 4 2" xfId="16220"/>
    <cellStyle name="Dziesiętny 5 3 2 3 4 2 2" xfId="16221"/>
    <cellStyle name="Dziesiętny 5 3 2 3 4 2 2 2" xfId="31128"/>
    <cellStyle name="Dziesiętny 5 3 2 3 4 2 3" xfId="16222"/>
    <cellStyle name="Dziesiętny 5 3 2 3 4 2 3 2" xfId="31129"/>
    <cellStyle name="Dziesiętny 5 3 2 3 4 2 4" xfId="31127"/>
    <cellStyle name="Dziesiętny 5 3 2 3 4 3" xfId="16223"/>
    <cellStyle name="Dziesiętny 5 3 2 3 4 3 2" xfId="31130"/>
    <cellStyle name="Dziesiętny 5 3 2 3 4 4" xfId="16224"/>
    <cellStyle name="Dziesiętny 5 3 2 3 4 4 2" xfId="31131"/>
    <cellStyle name="Dziesiętny 5 3 2 3 4 5" xfId="31126"/>
    <cellStyle name="Dziesiętny 5 3 2 3 5" xfId="16225"/>
    <cellStyle name="Dziesiętny 5 3 2 3 5 2" xfId="16226"/>
    <cellStyle name="Dziesiętny 5 3 2 3 5 2 2" xfId="31133"/>
    <cellStyle name="Dziesiętny 5 3 2 3 5 3" xfId="16227"/>
    <cellStyle name="Dziesiętny 5 3 2 3 5 3 2" xfId="31134"/>
    <cellStyle name="Dziesiętny 5 3 2 3 5 4" xfId="31132"/>
    <cellStyle name="Dziesiętny 5 3 2 3 6" xfId="16228"/>
    <cellStyle name="Dziesiętny 5 3 2 3 6 2" xfId="31135"/>
    <cellStyle name="Dziesiętny 5 3 2 3 7" xfId="16229"/>
    <cellStyle name="Dziesiętny 5 3 2 3 7 2" xfId="31136"/>
    <cellStyle name="Dziesiętny 5 3 2 3 8" xfId="31113"/>
    <cellStyle name="Dziesiętny 5 3 2 4" xfId="16230"/>
    <cellStyle name="Dziesiętny 5 3 2 4 2" xfId="16231"/>
    <cellStyle name="Dziesiętny 5 3 2 4 2 2" xfId="16232"/>
    <cellStyle name="Dziesiętny 5 3 2 4 2 2 2" xfId="16233"/>
    <cellStyle name="Dziesiętny 5 3 2 4 2 2 2 2" xfId="31140"/>
    <cellStyle name="Dziesiętny 5 3 2 4 2 2 3" xfId="16234"/>
    <cellStyle name="Dziesiętny 5 3 2 4 2 2 3 2" xfId="31141"/>
    <cellStyle name="Dziesiętny 5 3 2 4 2 2 4" xfId="31139"/>
    <cellStyle name="Dziesiętny 5 3 2 4 2 3" xfId="16235"/>
    <cellStyle name="Dziesiętny 5 3 2 4 2 3 2" xfId="31142"/>
    <cellStyle name="Dziesiętny 5 3 2 4 2 4" xfId="16236"/>
    <cellStyle name="Dziesiętny 5 3 2 4 2 4 2" xfId="31143"/>
    <cellStyle name="Dziesiętny 5 3 2 4 2 5" xfId="31138"/>
    <cellStyle name="Dziesiętny 5 3 2 4 3" xfId="16237"/>
    <cellStyle name="Dziesiętny 5 3 2 4 3 2" xfId="16238"/>
    <cellStyle name="Dziesiętny 5 3 2 4 3 2 2" xfId="31145"/>
    <cellStyle name="Dziesiętny 5 3 2 4 3 3" xfId="16239"/>
    <cellStyle name="Dziesiętny 5 3 2 4 3 3 2" xfId="31146"/>
    <cellStyle name="Dziesiętny 5 3 2 4 3 4" xfId="31144"/>
    <cellStyle name="Dziesiętny 5 3 2 4 4" xfId="16240"/>
    <cellStyle name="Dziesiętny 5 3 2 4 4 2" xfId="31147"/>
    <cellStyle name="Dziesiętny 5 3 2 4 5" xfId="16241"/>
    <cellStyle name="Dziesiętny 5 3 2 4 5 2" xfId="31148"/>
    <cellStyle name="Dziesiętny 5 3 2 4 6" xfId="31137"/>
    <cellStyle name="Dziesiętny 5 3 2 5" xfId="16242"/>
    <cellStyle name="Dziesiętny 5 3 2 5 2" xfId="31149"/>
    <cellStyle name="Dziesiętny 5 3 2 6" xfId="16243"/>
    <cellStyle name="Dziesiętny 5 3 2 6 2" xfId="16244"/>
    <cellStyle name="Dziesiętny 5 3 2 6 2 2" xfId="16245"/>
    <cellStyle name="Dziesiętny 5 3 2 6 2 2 2" xfId="31152"/>
    <cellStyle name="Dziesiętny 5 3 2 6 2 3" xfId="16246"/>
    <cellStyle name="Dziesiętny 5 3 2 6 2 3 2" xfId="31153"/>
    <cellStyle name="Dziesiętny 5 3 2 6 2 4" xfId="31151"/>
    <cellStyle name="Dziesiętny 5 3 2 6 3" xfId="16247"/>
    <cellStyle name="Dziesiętny 5 3 2 6 3 2" xfId="31154"/>
    <cellStyle name="Dziesiętny 5 3 2 6 4" xfId="16248"/>
    <cellStyle name="Dziesiętny 5 3 2 6 4 2" xfId="31155"/>
    <cellStyle name="Dziesiętny 5 3 2 6 5" xfId="31150"/>
    <cellStyle name="Dziesiętny 5 3 2 7" xfId="16249"/>
    <cellStyle name="Dziesiętny 5 3 2 7 2" xfId="16250"/>
    <cellStyle name="Dziesiętny 5 3 2 7 2 2" xfId="31157"/>
    <cellStyle name="Dziesiętny 5 3 2 7 3" xfId="16251"/>
    <cellStyle name="Dziesiętny 5 3 2 7 3 2" xfId="31158"/>
    <cellStyle name="Dziesiętny 5 3 2 7 4" xfId="31156"/>
    <cellStyle name="Dziesiętny 5 3 2 8" xfId="16252"/>
    <cellStyle name="Dziesiętny 5 3 2 8 2" xfId="31159"/>
    <cellStyle name="Dziesiętny 5 3 2 9" xfId="16253"/>
    <cellStyle name="Dziesiętny 5 3 2 9 2" xfId="31160"/>
    <cellStyle name="Dziesiętny 5 3 3" xfId="16254"/>
    <cellStyle name="Dziesiętny 5 3 3 10" xfId="31161"/>
    <cellStyle name="Dziesiętny 5 3 3 2" xfId="16255"/>
    <cellStyle name="Dziesiętny 5 3 3 2 2" xfId="16256"/>
    <cellStyle name="Dziesiętny 5 3 3 2 2 2" xfId="16257"/>
    <cellStyle name="Dziesiętny 5 3 3 2 2 2 2" xfId="16258"/>
    <cellStyle name="Dziesiętny 5 3 3 2 2 2 2 2" xfId="31165"/>
    <cellStyle name="Dziesiętny 5 3 3 2 2 2 3" xfId="16259"/>
    <cellStyle name="Dziesiętny 5 3 3 2 2 2 3 2" xfId="31166"/>
    <cellStyle name="Dziesiętny 5 3 3 2 2 2 4" xfId="31164"/>
    <cellStyle name="Dziesiętny 5 3 3 2 2 3" xfId="16260"/>
    <cellStyle name="Dziesiętny 5 3 3 2 2 3 2" xfId="31167"/>
    <cellStyle name="Dziesiętny 5 3 3 2 2 4" xfId="16261"/>
    <cellStyle name="Dziesiętny 5 3 3 2 2 4 2" xfId="31168"/>
    <cellStyle name="Dziesiętny 5 3 3 2 2 5" xfId="31163"/>
    <cellStyle name="Dziesiętny 5 3 3 2 3" xfId="16262"/>
    <cellStyle name="Dziesiętny 5 3 3 2 3 2" xfId="16263"/>
    <cellStyle name="Dziesiętny 5 3 3 2 3 2 2" xfId="16264"/>
    <cellStyle name="Dziesiętny 5 3 3 2 3 2 2 2" xfId="31171"/>
    <cellStyle name="Dziesiętny 5 3 3 2 3 2 3" xfId="16265"/>
    <cellStyle name="Dziesiętny 5 3 3 2 3 2 3 2" xfId="31172"/>
    <cellStyle name="Dziesiętny 5 3 3 2 3 2 4" xfId="31170"/>
    <cellStyle name="Dziesiętny 5 3 3 2 3 3" xfId="16266"/>
    <cellStyle name="Dziesiętny 5 3 3 2 3 3 2" xfId="31173"/>
    <cellStyle name="Dziesiętny 5 3 3 2 3 4" xfId="16267"/>
    <cellStyle name="Dziesiętny 5 3 3 2 3 4 2" xfId="31174"/>
    <cellStyle name="Dziesiętny 5 3 3 2 3 5" xfId="31169"/>
    <cellStyle name="Dziesiętny 5 3 3 2 4" xfId="16268"/>
    <cellStyle name="Dziesiętny 5 3 3 2 4 2" xfId="16269"/>
    <cellStyle name="Dziesiętny 5 3 3 2 4 2 2" xfId="16270"/>
    <cellStyle name="Dziesiętny 5 3 3 2 4 2 2 2" xfId="31177"/>
    <cellStyle name="Dziesiętny 5 3 3 2 4 2 3" xfId="16271"/>
    <cellStyle name="Dziesiętny 5 3 3 2 4 2 3 2" xfId="31178"/>
    <cellStyle name="Dziesiętny 5 3 3 2 4 2 4" xfId="31176"/>
    <cellStyle name="Dziesiętny 5 3 3 2 4 3" xfId="16272"/>
    <cellStyle name="Dziesiętny 5 3 3 2 4 3 2" xfId="31179"/>
    <cellStyle name="Dziesiętny 5 3 3 2 4 4" xfId="16273"/>
    <cellStyle name="Dziesiętny 5 3 3 2 4 4 2" xfId="31180"/>
    <cellStyle name="Dziesiętny 5 3 3 2 4 5" xfId="31175"/>
    <cellStyle name="Dziesiętny 5 3 3 2 5" xfId="16274"/>
    <cellStyle name="Dziesiętny 5 3 3 2 5 2" xfId="16275"/>
    <cellStyle name="Dziesiętny 5 3 3 2 5 2 2" xfId="31182"/>
    <cellStyle name="Dziesiętny 5 3 3 2 5 3" xfId="16276"/>
    <cellStyle name="Dziesiętny 5 3 3 2 5 3 2" xfId="31183"/>
    <cellStyle name="Dziesiętny 5 3 3 2 5 4" xfId="31181"/>
    <cellStyle name="Dziesiętny 5 3 3 2 6" xfId="16277"/>
    <cellStyle name="Dziesiętny 5 3 3 2 6 2" xfId="31184"/>
    <cellStyle name="Dziesiętny 5 3 3 2 7" xfId="16278"/>
    <cellStyle name="Dziesiętny 5 3 3 2 7 2" xfId="31185"/>
    <cellStyle name="Dziesiętny 5 3 3 2 8" xfId="31162"/>
    <cellStyle name="Dziesiętny 5 3 3 3" xfId="16279"/>
    <cellStyle name="Dziesiętny 5 3 3 3 2" xfId="16280"/>
    <cellStyle name="Dziesiętny 5 3 3 3 2 2" xfId="16281"/>
    <cellStyle name="Dziesiętny 5 3 3 3 2 2 2" xfId="16282"/>
    <cellStyle name="Dziesiętny 5 3 3 3 2 2 2 2" xfId="31189"/>
    <cellStyle name="Dziesiętny 5 3 3 3 2 2 3" xfId="16283"/>
    <cellStyle name="Dziesiętny 5 3 3 3 2 2 3 2" xfId="31190"/>
    <cellStyle name="Dziesiętny 5 3 3 3 2 2 4" xfId="31188"/>
    <cellStyle name="Dziesiętny 5 3 3 3 2 3" xfId="16284"/>
    <cellStyle name="Dziesiętny 5 3 3 3 2 3 2" xfId="31191"/>
    <cellStyle name="Dziesiętny 5 3 3 3 2 4" xfId="16285"/>
    <cellStyle name="Dziesiętny 5 3 3 3 2 4 2" xfId="31192"/>
    <cellStyle name="Dziesiętny 5 3 3 3 2 5" xfId="31187"/>
    <cellStyle name="Dziesiętny 5 3 3 3 3" xfId="16286"/>
    <cellStyle name="Dziesiętny 5 3 3 3 3 2" xfId="16287"/>
    <cellStyle name="Dziesiętny 5 3 3 3 3 2 2" xfId="16288"/>
    <cellStyle name="Dziesiętny 5 3 3 3 3 2 2 2" xfId="31195"/>
    <cellStyle name="Dziesiętny 5 3 3 3 3 2 3" xfId="16289"/>
    <cellStyle name="Dziesiętny 5 3 3 3 3 2 3 2" xfId="31196"/>
    <cellStyle name="Dziesiętny 5 3 3 3 3 2 4" xfId="31194"/>
    <cellStyle name="Dziesiętny 5 3 3 3 3 3" xfId="16290"/>
    <cellStyle name="Dziesiętny 5 3 3 3 3 3 2" xfId="31197"/>
    <cellStyle name="Dziesiętny 5 3 3 3 3 4" xfId="16291"/>
    <cellStyle name="Dziesiętny 5 3 3 3 3 4 2" xfId="31198"/>
    <cellStyle name="Dziesiętny 5 3 3 3 3 5" xfId="31193"/>
    <cellStyle name="Dziesiętny 5 3 3 3 4" xfId="16292"/>
    <cellStyle name="Dziesiętny 5 3 3 3 4 2" xfId="16293"/>
    <cellStyle name="Dziesiętny 5 3 3 3 4 2 2" xfId="16294"/>
    <cellStyle name="Dziesiętny 5 3 3 3 4 2 2 2" xfId="31201"/>
    <cellStyle name="Dziesiętny 5 3 3 3 4 2 3" xfId="16295"/>
    <cellStyle name="Dziesiętny 5 3 3 3 4 2 3 2" xfId="31202"/>
    <cellStyle name="Dziesiętny 5 3 3 3 4 2 4" xfId="31200"/>
    <cellStyle name="Dziesiętny 5 3 3 3 4 3" xfId="16296"/>
    <cellStyle name="Dziesiętny 5 3 3 3 4 3 2" xfId="31203"/>
    <cellStyle name="Dziesiętny 5 3 3 3 4 4" xfId="16297"/>
    <cellStyle name="Dziesiętny 5 3 3 3 4 4 2" xfId="31204"/>
    <cellStyle name="Dziesiętny 5 3 3 3 4 5" xfId="31199"/>
    <cellStyle name="Dziesiętny 5 3 3 3 5" xfId="16298"/>
    <cellStyle name="Dziesiętny 5 3 3 3 5 2" xfId="16299"/>
    <cellStyle name="Dziesiętny 5 3 3 3 5 2 2" xfId="31206"/>
    <cellStyle name="Dziesiętny 5 3 3 3 5 3" xfId="16300"/>
    <cellStyle name="Dziesiętny 5 3 3 3 5 3 2" xfId="31207"/>
    <cellStyle name="Dziesiętny 5 3 3 3 5 4" xfId="31205"/>
    <cellStyle name="Dziesiętny 5 3 3 3 6" xfId="16301"/>
    <cellStyle name="Dziesiętny 5 3 3 3 6 2" xfId="31208"/>
    <cellStyle name="Dziesiętny 5 3 3 3 7" xfId="16302"/>
    <cellStyle name="Dziesiętny 5 3 3 3 7 2" xfId="31209"/>
    <cellStyle name="Dziesiętny 5 3 3 3 8" xfId="31186"/>
    <cellStyle name="Dziesiętny 5 3 3 4" xfId="16303"/>
    <cellStyle name="Dziesiętny 5 3 3 4 2" xfId="16304"/>
    <cellStyle name="Dziesiętny 5 3 3 4 2 2" xfId="16305"/>
    <cellStyle name="Dziesiętny 5 3 3 4 2 2 2" xfId="31212"/>
    <cellStyle name="Dziesiętny 5 3 3 4 2 3" xfId="16306"/>
    <cellStyle name="Dziesiętny 5 3 3 4 2 3 2" xfId="31213"/>
    <cellStyle name="Dziesiętny 5 3 3 4 2 4" xfId="31211"/>
    <cellStyle name="Dziesiętny 5 3 3 4 3" xfId="16307"/>
    <cellStyle name="Dziesiętny 5 3 3 4 3 2" xfId="31214"/>
    <cellStyle name="Dziesiętny 5 3 3 4 4" xfId="16308"/>
    <cellStyle name="Dziesiętny 5 3 3 4 4 2" xfId="31215"/>
    <cellStyle name="Dziesiętny 5 3 3 4 5" xfId="31210"/>
    <cellStyle name="Dziesiętny 5 3 3 5" xfId="16309"/>
    <cellStyle name="Dziesiętny 5 3 3 5 2" xfId="16310"/>
    <cellStyle name="Dziesiętny 5 3 3 5 2 2" xfId="16311"/>
    <cellStyle name="Dziesiętny 5 3 3 5 2 2 2" xfId="31218"/>
    <cellStyle name="Dziesiętny 5 3 3 5 2 3" xfId="16312"/>
    <cellStyle name="Dziesiętny 5 3 3 5 2 3 2" xfId="31219"/>
    <cellStyle name="Dziesiętny 5 3 3 5 2 4" xfId="31217"/>
    <cellStyle name="Dziesiętny 5 3 3 5 3" xfId="16313"/>
    <cellStyle name="Dziesiętny 5 3 3 5 3 2" xfId="31220"/>
    <cellStyle name="Dziesiętny 5 3 3 5 4" xfId="16314"/>
    <cellStyle name="Dziesiętny 5 3 3 5 4 2" xfId="31221"/>
    <cellStyle name="Dziesiętny 5 3 3 5 5" xfId="31216"/>
    <cellStyle name="Dziesiętny 5 3 3 6" xfId="16315"/>
    <cellStyle name="Dziesiętny 5 3 3 6 2" xfId="16316"/>
    <cellStyle name="Dziesiętny 5 3 3 6 2 2" xfId="16317"/>
    <cellStyle name="Dziesiętny 5 3 3 6 2 2 2" xfId="31224"/>
    <cellStyle name="Dziesiętny 5 3 3 6 2 3" xfId="16318"/>
    <cellStyle name="Dziesiętny 5 3 3 6 2 3 2" xfId="31225"/>
    <cellStyle name="Dziesiętny 5 3 3 6 2 4" xfId="31223"/>
    <cellStyle name="Dziesiętny 5 3 3 6 3" xfId="16319"/>
    <cellStyle name="Dziesiętny 5 3 3 6 3 2" xfId="31226"/>
    <cellStyle name="Dziesiętny 5 3 3 6 4" xfId="16320"/>
    <cellStyle name="Dziesiętny 5 3 3 6 4 2" xfId="31227"/>
    <cellStyle name="Dziesiętny 5 3 3 6 5" xfId="31222"/>
    <cellStyle name="Dziesiętny 5 3 3 7" xfId="16321"/>
    <cellStyle name="Dziesiętny 5 3 3 7 2" xfId="16322"/>
    <cellStyle name="Dziesiętny 5 3 3 7 2 2" xfId="31229"/>
    <cellStyle name="Dziesiętny 5 3 3 7 3" xfId="16323"/>
    <cellStyle name="Dziesiętny 5 3 3 7 3 2" xfId="31230"/>
    <cellStyle name="Dziesiętny 5 3 3 7 4" xfId="31228"/>
    <cellStyle name="Dziesiętny 5 3 3 8" xfId="16324"/>
    <cellStyle name="Dziesiętny 5 3 3 8 2" xfId="31231"/>
    <cellStyle name="Dziesiętny 5 3 3 9" xfId="16325"/>
    <cellStyle name="Dziesiętny 5 3 3 9 2" xfId="31232"/>
    <cellStyle name="Dziesiętny 5 3 4" xfId="16326"/>
    <cellStyle name="Dziesiętny 5 3 4 2" xfId="16327"/>
    <cellStyle name="Dziesiętny 5 3 4 2 2" xfId="16328"/>
    <cellStyle name="Dziesiętny 5 3 4 2 2 2" xfId="31235"/>
    <cellStyle name="Dziesiętny 5 3 4 2 3" xfId="16329"/>
    <cellStyle name="Dziesiętny 5 3 4 2 3 2" xfId="31236"/>
    <cellStyle name="Dziesiętny 5 3 4 2 4" xfId="31234"/>
    <cellStyle name="Dziesiętny 5 3 4 3" xfId="16330"/>
    <cellStyle name="Dziesiętny 5 3 4 3 2" xfId="31237"/>
    <cellStyle name="Dziesiętny 5 3 4 4" xfId="16331"/>
    <cellStyle name="Dziesiętny 5 3 4 4 2" xfId="31238"/>
    <cellStyle name="Dziesiętny 5 3 4 5" xfId="31233"/>
    <cellStyle name="Dziesiętny 5 3 5" xfId="16332"/>
    <cellStyle name="Dziesiętny 5 3 5 2" xfId="16333"/>
    <cellStyle name="Dziesiętny 5 3 5 2 2" xfId="16334"/>
    <cellStyle name="Dziesiętny 5 3 5 2 2 2" xfId="31241"/>
    <cellStyle name="Dziesiętny 5 3 5 2 3" xfId="16335"/>
    <cellStyle name="Dziesiętny 5 3 5 2 3 2" xfId="31242"/>
    <cellStyle name="Dziesiętny 5 3 5 2 4" xfId="31240"/>
    <cellStyle name="Dziesiętny 5 3 5 3" xfId="16336"/>
    <cellStyle name="Dziesiętny 5 3 5 3 2" xfId="31243"/>
    <cellStyle name="Dziesiętny 5 3 5 4" xfId="16337"/>
    <cellStyle name="Dziesiętny 5 3 5 4 2" xfId="31244"/>
    <cellStyle name="Dziesiętny 5 3 5 5" xfId="31239"/>
    <cellStyle name="Dziesiętny 5 3 6" xfId="31087"/>
    <cellStyle name="Dziesiętny 5 4" xfId="16338"/>
    <cellStyle name="Dziesiętny 5 4 10" xfId="31245"/>
    <cellStyle name="Dziesiętny 5 4 2" xfId="16339"/>
    <cellStyle name="Dziesiętny 5 4 2 2" xfId="16340"/>
    <cellStyle name="Dziesiętny 5 4 2 2 2" xfId="31247"/>
    <cellStyle name="Dziesiętny 5 4 2 3" xfId="16341"/>
    <cellStyle name="Dziesiętny 5 4 2 3 2" xfId="16342"/>
    <cellStyle name="Dziesiętny 5 4 2 3 2 2" xfId="16343"/>
    <cellStyle name="Dziesiętny 5 4 2 3 2 2 2" xfId="31250"/>
    <cellStyle name="Dziesiętny 5 4 2 3 2 3" xfId="16344"/>
    <cellStyle name="Dziesiętny 5 4 2 3 2 3 2" xfId="31251"/>
    <cellStyle name="Dziesiętny 5 4 2 3 2 4" xfId="31249"/>
    <cellStyle name="Dziesiętny 5 4 2 3 3" xfId="16345"/>
    <cellStyle name="Dziesiętny 5 4 2 3 3 2" xfId="31252"/>
    <cellStyle name="Dziesiętny 5 4 2 3 4" xfId="16346"/>
    <cellStyle name="Dziesiętny 5 4 2 3 4 2" xfId="31253"/>
    <cellStyle name="Dziesiętny 5 4 2 3 5" xfId="31248"/>
    <cellStyle name="Dziesiętny 5 4 2 4" xfId="16347"/>
    <cellStyle name="Dziesiętny 5 4 2 4 2" xfId="16348"/>
    <cellStyle name="Dziesiętny 5 4 2 4 2 2" xfId="16349"/>
    <cellStyle name="Dziesiętny 5 4 2 4 2 2 2" xfId="31256"/>
    <cellStyle name="Dziesiętny 5 4 2 4 2 3" xfId="16350"/>
    <cellStyle name="Dziesiętny 5 4 2 4 2 3 2" xfId="31257"/>
    <cellStyle name="Dziesiętny 5 4 2 4 2 4" xfId="31255"/>
    <cellStyle name="Dziesiętny 5 4 2 4 3" xfId="16351"/>
    <cellStyle name="Dziesiętny 5 4 2 4 3 2" xfId="31258"/>
    <cellStyle name="Dziesiętny 5 4 2 4 4" xfId="16352"/>
    <cellStyle name="Dziesiętny 5 4 2 4 4 2" xfId="31259"/>
    <cellStyle name="Dziesiętny 5 4 2 4 5" xfId="31254"/>
    <cellStyle name="Dziesiętny 5 4 2 5" xfId="31246"/>
    <cellStyle name="Dziesiętny 5 4 3" xfId="16353"/>
    <cellStyle name="Dziesiętny 5 4 3 2" xfId="16354"/>
    <cellStyle name="Dziesiętny 5 4 3 2 2" xfId="16355"/>
    <cellStyle name="Dziesiętny 5 4 3 2 2 2" xfId="16356"/>
    <cellStyle name="Dziesiętny 5 4 3 2 2 2 2" xfId="31263"/>
    <cellStyle name="Dziesiętny 5 4 3 2 2 3" xfId="16357"/>
    <cellStyle name="Dziesiętny 5 4 3 2 2 3 2" xfId="31264"/>
    <cellStyle name="Dziesiętny 5 4 3 2 2 4" xfId="31262"/>
    <cellStyle name="Dziesiętny 5 4 3 2 3" xfId="16358"/>
    <cellStyle name="Dziesiętny 5 4 3 2 3 2" xfId="31265"/>
    <cellStyle name="Dziesiętny 5 4 3 2 4" xfId="16359"/>
    <cellStyle name="Dziesiętny 5 4 3 2 4 2" xfId="31266"/>
    <cellStyle name="Dziesiętny 5 4 3 2 5" xfId="31261"/>
    <cellStyle name="Dziesiętny 5 4 3 3" xfId="16360"/>
    <cellStyle name="Dziesiętny 5 4 3 3 2" xfId="16361"/>
    <cellStyle name="Dziesiętny 5 4 3 3 2 2" xfId="16362"/>
    <cellStyle name="Dziesiętny 5 4 3 3 2 2 2" xfId="31269"/>
    <cellStyle name="Dziesiętny 5 4 3 3 2 3" xfId="16363"/>
    <cellStyle name="Dziesiętny 5 4 3 3 2 3 2" xfId="31270"/>
    <cellStyle name="Dziesiętny 5 4 3 3 2 4" xfId="31268"/>
    <cellStyle name="Dziesiętny 5 4 3 3 3" xfId="16364"/>
    <cellStyle name="Dziesiętny 5 4 3 3 3 2" xfId="31271"/>
    <cellStyle name="Dziesiętny 5 4 3 3 4" xfId="16365"/>
    <cellStyle name="Dziesiętny 5 4 3 3 4 2" xfId="31272"/>
    <cellStyle name="Dziesiętny 5 4 3 3 5" xfId="31267"/>
    <cellStyle name="Dziesiętny 5 4 3 4" xfId="16366"/>
    <cellStyle name="Dziesiętny 5 4 3 4 2" xfId="16367"/>
    <cellStyle name="Dziesiętny 5 4 3 4 2 2" xfId="16368"/>
    <cellStyle name="Dziesiętny 5 4 3 4 2 2 2" xfId="31275"/>
    <cellStyle name="Dziesiętny 5 4 3 4 2 3" xfId="16369"/>
    <cellStyle name="Dziesiętny 5 4 3 4 2 3 2" xfId="31276"/>
    <cellStyle name="Dziesiętny 5 4 3 4 2 4" xfId="31274"/>
    <cellStyle name="Dziesiętny 5 4 3 4 3" xfId="16370"/>
    <cellStyle name="Dziesiętny 5 4 3 4 3 2" xfId="31277"/>
    <cellStyle name="Dziesiętny 5 4 3 4 4" xfId="16371"/>
    <cellStyle name="Dziesiętny 5 4 3 4 4 2" xfId="31278"/>
    <cellStyle name="Dziesiętny 5 4 3 4 5" xfId="31273"/>
    <cellStyle name="Dziesiętny 5 4 3 5" xfId="16372"/>
    <cellStyle name="Dziesiętny 5 4 3 5 2" xfId="16373"/>
    <cellStyle name="Dziesiętny 5 4 3 5 2 2" xfId="31280"/>
    <cellStyle name="Dziesiętny 5 4 3 5 3" xfId="16374"/>
    <cellStyle name="Dziesiętny 5 4 3 5 3 2" xfId="31281"/>
    <cellStyle name="Dziesiętny 5 4 3 5 4" xfId="31279"/>
    <cellStyle name="Dziesiętny 5 4 3 6" xfId="16375"/>
    <cellStyle name="Dziesiętny 5 4 3 6 2" xfId="31282"/>
    <cellStyle name="Dziesiętny 5 4 3 7" xfId="16376"/>
    <cellStyle name="Dziesiętny 5 4 3 7 2" xfId="31283"/>
    <cellStyle name="Dziesiętny 5 4 3 8" xfId="31260"/>
    <cellStyle name="Dziesiętny 5 4 4" xfId="16377"/>
    <cellStyle name="Dziesiętny 5 4 4 2" xfId="16378"/>
    <cellStyle name="Dziesiętny 5 4 4 2 2" xfId="16379"/>
    <cellStyle name="Dziesiętny 5 4 4 2 2 2" xfId="16380"/>
    <cellStyle name="Dziesiętny 5 4 4 2 2 2 2" xfId="31287"/>
    <cellStyle name="Dziesiętny 5 4 4 2 2 3" xfId="16381"/>
    <cellStyle name="Dziesiętny 5 4 4 2 2 3 2" xfId="31288"/>
    <cellStyle name="Dziesiętny 5 4 4 2 2 4" xfId="31286"/>
    <cellStyle name="Dziesiętny 5 4 4 2 3" xfId="16382"/>
    <cellStyle name="Dziesiętny 5 4 4 2 3 2" xfId="31289"/>
    <cellStyle name="Dziesiętny 5 4 4 2 4" xfId="16383"/>
    <cellStyle name="Dziesiętny 5 4 4 2 4 2" xfId="31290"/>
    <cellStyle name="Dziesiętny 5 4 4 2 5" xfId="31285"/>
    <cellStyle name="Dziesiętny 5 4 4 3" xfId="16384"/>
    <cellStyle name="Dziesiętny 5 4 4 3 2" xfId="16385"/>
    <cellStyle name="Dziesiętny 5 4 4 3 2 2" xfId="16386"/>
    <cellStyle name="Dziesiętny 5 4 4 3 2 2 2" xfId="31293"/>
    <cellStyle name="Dziesiętny 5 4 4 3 2 3" xfId="16387"/>
    <cellStyle name="Dziesiętny 5 4 4 3 2 3 2" xfId="31294"/>
    <cellStyle name="Dziesiętny 5 4 4 3 2 4" xfId="31292"/>
    <cellStyle name="Dziesiętny 5 4 4 3 3" xfId="16388"/>
    <cellStyle name="Dziesiętny 5 4 4 3 3 2" xfId="31295"/>
    <cellStyle name="Dziesiętny 5 4 4 3 4" xfId="16389"/>
    <cellStyle name="Dziesiętny 5 4 4 3 4 2" xfId="31296"/>
    <cellStyle name="Dziesiętny 5 4 4 3 5" xfId="31291"/>
    <cellStyle name="Dziesiętny 5 4 4 4" xfId="16390"/>
    <cellStyle name="Dziesiętny 5 4 4 4 2" xfId="16391"/>
    <cellStyle name="Dziesiętny 5 4 4 4 2 2" xfId="16392"/>
    <cellStyle name="Dziesiętny 5 4 4 4 2 2 2" xfId="31299"/>
    <cellStyle name="Dziesiętny 5 4 4 4 2 3" xfId="16393"/>
    <cellStyle name="Dziesiętny 5 4 4 4 2 3 2" xfId="31300"/>
    <cellStyle name="Dziesiętny 5 4 4 4 2 4" xfId="31298"/>
    <cellStyle name="Dziesiętny 5 4 4 4 3" xfId="16394"/>
    <cellStyle name="Dziesiętny 5 4 4 4 3 2" xfId="31301"/>
    <cellStyle name="Dziesiętny 5 4 4 4 4" xfId="16395"/>
    <cellStyle name="Dziesiętny 5 4 4 4 4 2" xfId="31302"/>
    <cellStyle name="Dziesiętny 5 4 4 4 5" xfId="31297"/>
    <cellStyle name="Dziesiętny 5 4 4 5" xfId="16396"/>
    <cellStyle name="Dziesiętny 5 4 4 5 2" xfId="16397"/>
    <cellStyle name="Dziesiętny 5 4 4 5 2 2" xfId="31304"/>
    <cellStyle name="Dziesiętny 5 4 4 5 3" xfId="16398"/>
    <cellStyle name="Dziesiętny 5 4 4 5 3 2" xfId="31305"/>
    <cellStyle name="Dziesiętny 5 4 4 5 4" xfId="31303"/>
    <cellStyle name="Dziesiętny 5 4 4 6" xfId="16399"/>
    <cellStyle name="Dziesiętny 5 4 4 6 2" xfId="31306"/>
    <cellStyle name="Dziesiętny 5 4 4 7" xfId="16400"/>
    <cellStyle name="Dziesiętny 5 4 4 7 2" xfId="31307"/>
    <cellStyle name="Dziesiętny 5 4 4 8" xfId="31284"/>
    <cellStyle name="Dziesiętny 5 4 5" xfId="16401"/>
    <cellStyle name="Dziesiętny 5 4 5 2" xfId="16402"/>
    <cellStyle name="Dziesiętny 5 4 5 2 2" xfId="16403"/>
    <cellStyle name="Dziesiętny 5 4 5 2 2 2" xfId="16404"/>
    <cellStyle name="Dziesiętny 5 4 5 2 2 2 2" xfId="31311"/>
    <cellStyle name="Dziesiętny 5 4 5 2 2 3" xfId="16405"/>
    <cellStyle name="Dziesiętny 5 4 5 2 2 3 2" xfId="31312"/>
    <cellStyle name="Dziesiętny 5 4 5 2 2 4" xfId="31310"/>
    <cellStyle name="Dziesiętny 5 4 5 2 3" xfId="16406"/>
    <cellStyle name="Dziesiętny 5 4 5 2 3 2" xfId="31313"/>
    <cellStyle name="Dziesiętny 5 4 5 2 4" xfId="16407"/>
    <cellStyle name="Dziesiętny 5 4 5 2 4 2" xfId="31314"/>
    <cellStyle name="Dziesiętny 5 4 5 2 5" xfId="31309"/>
    <cellStyle name="Dziesiętny 5 4 5 3" xfId="16408"/>
    <cellStyle name="Dziesiętny 5 4 5 3 2" xfId="16409"/>
    <cellStyle name="Dziesiętny 5 4 5 3 2 2" xfId="31316"/>
    <cellStyle name="Dziesiętny 5 4 5 3 3" xfId="16410"/>
    <cellStyle name="Dziesiętny 5 4 5 3 3 2" xfId="31317"/>
    <cellStyle name="Dziesiętny 5 4 5 3 4" xfId="31315"/>
    <cellStyle name="Dziesiętny 5 4 5 4" xfId="16411"/>
    <cellStyle name="Dziesiętny 5 4 5 4 2" xfId="31318"/>
    <cellStyle name="Dziesiętny 5 4 5 5" xfId="16412"/>
    <cellStyle name="Dziesiętny 5 4 5 5 2" xfId="31319"/>
    <cellStyle name="Dziesiętny 5 4 5 6" xfId="31308"/>
    <cellStyle name="Dziesiętny 5 4 6" xfId="16413"/>
    <cellStyle name="Dziesiętny 5 4 6 2" xfId="16414"/>
    <cellStyle name="Dziesiętny 5 4 6 2 2" xfId="16415"/>
    <cellStyle name="Dziesiętny 5 4 6 2 2 2" xfId="31322"/>
    <cellStyle name="Dziesiętny 5 4 6 2 3" xfId="16416"/>
    <cellStyle name="Dziesiętny 5 4 6 2 3 2" xfId="31323"/>
    <cellStyle name="Dziesiętny 5 4 6 2 4" xfId="31321"/>
    <cellStyle name="Dziesiętny 5 4 6 3" xfId="16417"/>
    <cellStyle name="Dziesiętny 5 4 6 3 2" xfId="31324"/>
    <cellStyle name="Dziesiętny 5 4 6 4" xfId="16418"/>
    <cellStyle name="Dziesiętny 5 4 6 4 2" xfId="31325"/>
    <cellStyle name="Dziesiętny 5 4 6 5" xfId="31320"/>
    <cellStyle name="Dziesiętny 5 4 7" xfId="16419"/>
    <cellStyle name="Dziesiętny 5 4 7 2" xfId="16420"/>
    <cellStyle name="Dziesiętny 5 4 7 2 2" xfId="31327"/>
    <cellStyle name="Dziesiętny 5 4 7 3" xfId="16421"/>
    <cellStyle name="Dziesiętny 5 4 7 3 2" xfId="31328"/>
    <cellStyle name="Dziesiętny 5 4 7 4" xfId="31326"/>
    <cellStyle name="Dziesiętny 5 4 8" xfId="16422"/>
    <cellStyle name="Dziesiętny 5 4 8 2" xfId="31329"/>
    <cellStyle name="Dziesiętny 5 4 9" xfId="16423"/>
    <cellStyle name="Dziesiętny 5 4 9 2" xfId="31330"/>
    <cellStyle name="Dziesiętny 5 5" xfId="16424"/>
    <cellStyle name="Dziesiętny 5 5 10" xfId="16425"/>
    <cellStyle name="Dziesiętny 5 5 10 2" xfId="31332"/>
    <cellStyle name="Dziesiętny 5 5 11" xfId="31331"/>
    <cellStyle name="Dziesiętny 5 5 2" xfId="16426"/>
    <cellStyle name="Dziesiętny 5 5 2 2" xfId="16427"/>
    <cellStyle name="Dziesiętny 5 5 2 2 2" xfId="16428"/>
    <cellStyle name="Dziesiętny 5 5 2 2 2 2" xfId="16429"/>
    <cellStyle name="Dziesiętny 5 5 2 2 2 2 2" xfId="31336"/>
    <cellStyle name="Dziesiętny 5 5 2 2 2 3" xfId="16430"/>
    <cellStyle name="Dziesiętny 5 5 2 2 2 3 2" xfId="31337"/>
    <cellStyle name="Dziesiętny 5 5 2 2 2 4" xfId="31335"/>
    <cellStyle name="Dziesiętny 5 5 2 2 3" xfId="16431"/>
    <cellStyle name="Dziesiętny 5 5 2 2 3 2" xfId="31338"/>
    <cellStyle name="Dziesiętny 5 5 2 2 4" xfId="16432"/>
    <cellStyle name="Dziesiętny 5 5 2 2 4 2" xfId="31339"/>
    <cellStyle name="Dziesiętny 5 5 2 2 5" xfId="31334"/>
    <cellStyle name="Dziesiętny 5 5 2 3" xfId="16433"/>
    <cellStyle name="Dziesiętny 5 5 2 3 2" xfId="16434"/>
    <cellStyle name="Dziesiętny 5 5 2 3 2 2" xfId="16435"/>
    <cellStyle name="Dziesiętny 5 5 2 3 2 2 2" xfId="31342"/>
    <cellStyle name="Dziesiętny 5 5 2 3 2 3" xfId="16436"/>
    <cellStyle name="Dziesiętny 5 5 2 3 2 3 2" xfId="31343"/>
    <cellStyle name="Dziesiętny 5 5 2 3 2 4" xfId="31341"/>
    <cellStyle name="Dziesiętny 5 5 2 3 3" xfId="16437"/>
    <cellStyle name="Dziesiętny 5 5 2 3 3 2" xfId="31344"/>
    <cellStyle name="Dziesiętny 5 5 2 3 4" xfId="16438"/>
    <cellStyle name="Dziesiętny 5 5 2 3 4 2" xfId="31345"/>
    <cellStyle name="Dziesiętny 5 5 2 3 5" xfId="31340"/>
    <cellStyle name="Dziesiętny 5 5 2 4" xfId="16439"/>
    <cellStyle name="Dziesiętny 5 5 2 4 2" xfId="16440"/>
    <cellStyle name="Dziesiętny 5 5 2 4 2 2" xfId="16441"/>
    <cellStyle name="Dziesiętny 5 5 2 4 2 2 2" xfId="31348"/>
    <cellStyle name="Dziesiętny 5 5 2 4 2 3" xfId="16442"/>
    <cellStyle name="Dziesiętny 5 5 2 4 2 3 2" xfId="31349"/>
    <cellStyle name="Dziesiętny 5 5 2 4 2 4" xfId="31347"/>
    <cellStyle name="Dziesiętny 5 5 2 4 3" xfId="16443"/>
    <cellStyle name="Dziesiętny 5 5 2 4 3 2" xfId="31350"/>
    <cellStyle name="Dziesiętny 5 5 2 4 4" xfId="16444"/>
    <cellStyle name="Dziesiętny 5 5 2 4 4 2" xfId="31351"/>
    <cellStyle name="Dziesiętny 5 5 2 4 5" xfId="31346"/>
    <cellStyle name="Dziesiętny 5 5 2 5" xfId="16445"/>
    <cellStyle name="Dziesiętny 5 5 2 5 2" xfId="16446"/>
    <cellStyle name="Dziesiętny 5 5 2 5 2 2" xfId="31353"/>
    <cellStyle name="Dziesiętny 5 5 2 5 3" xfId="16447"/>
    <cellStyle name="Dziesiętny 5 5 2 5 3 2" xfId="31354"/>
    <cellStyle name="Dziesiętny 5 5 2 5 4" xfId="31352"/>
    <cellStyle name="Dziesiętny 5 5 2 6" xfId="16448"/>
    <cellStyle name="Dziesiętny 5 5 2 6 2" xfId="31355"/>
    <cellStyle name="Dziesiętny 5 5 2 7" xfId="16449"/>
    <cellStyle name="Dziesiętny 5 5 2 7 2" xfId="31356"/>
    <cellStyle name="Dziesiętny 5 5 2 8" xfId="31333"/>
    <cellStyle name="Dziesiętny 5 5 3" xfId="16450"/>
    <cellStyle name="Dziesiętny 5 5 3 2" xfId="16451"/>
    <cellStyle name="Dziesiętny 5 5 3 2 2" xfId="16452"/>
    <cellStyle name="Dziesiętny 5 5 3 2 2 2" xfId="16453"/>
    <cellStyle name="Dziesiętny 5 5 3 2 2 2 2" xfId="31360"/>
    <cellStyle name="Dziesiętny 5 5 3 2 2 3" xfId="16454"/>
    <cellStyle name="Dziesiętny 5 5 3 2 2 3 2" xfId="31361"/>
    <cellStyle name="Dziesiętny 5 5 3 2 2 4" xfId="31359"/>
    <cellStyle name="Dziesiętny 5 5 3 2 3" xfId="16455"/>
    <cellStyle name="Dziesiętny 5 5 3 2 3 2" xfId="31362"/>
    <cellStyle name="Dziesiętny 5 5 3 2 4" xfId="16456"/>
    <cellStyle name="Dziesiętny 5 5 3 2 4 2" xfId="31363"/>
    <cellStyle name="Dziesiętny 5 5 3 2 5" xfId="31358"/>
    <cellStyle name="Dziesiętny 5 5 3 3" xfId="16457"/>
    <cellStyle name="Dziesiętny 5 5 3 3 2" xfId="16458"/>
    <cellStyle name="Dziesiętny 5 5 3 3 2 2" xfId="16459"/>
    <cellStyle name="Dziesiętny 5 5 3 3 2 2 2" xfId="31366"/>
    <cellStyle name="Dziesiętny 5 5 3 3 2 3" xfId="16460"/>
    <cellStyle name="Dziesiętny 5 5 3 3 2 3 2" xfId="31367"/>
    <cellStyle name="Dziesiętny 5 5 3 3 2 4" xfId="31365"/>
    <cellStyle name="Dziesiętny 5 5 3 3 3" xfId="16461"/>
    <cellStyle name="Dziesiętny 5 5 3 3 3 2" xfId="31368"/>
    <cellStyle name="Dziesiętny 5 5 3 3 4" xfId="16462"/>
    <cellStyle name="Dziesiętny 5 5 3 3 4 2" xfId="31369"/>
    <cellStyle name="Dziesiętny 5 5 3 3 5" xfId="31364"/>
    <cellStyle name="Dziesiętny 5 5 3 4" xfId="16463"/>
    <cellStyle name="Dziesiętny 5 5 3 4 2" xfId="16464"/>
    <cellStyle name="Dziesiętny 5 5 3 4 2 2" xfId="16465"/>
    <cellStyle name="Dziesiętny 5 5 3 4 2 2 2" xfId="31372"/>
    <cellStyle name="Dziesiętny 5 5 3 4 2 3" xfId="16466"/>
    <cellStyle name="Dziesiętny 5 5 3 4 2 3 2" xfId="31373"/>
    <cellStyle name="Dziesiętny 5 5 3 4 2 4" xfId="31371"/>
    <cellStyle name="Dziesiętny 5 5 3 4 3" xfId="16467"/>
    <cellStyle name="Dziesiętny 5 5 3 4 3 2" xfId="31374"/>
    <cellStyle name="Dziesiętny 5 5 3 4 4" xfId="16468"/>
    <cellStyle name="Dziesiętny 5 5 3 4 4 2" xfId="31375"/>
    <cellStyle name="Dziesiętny 5 5 3 4 5" xfId="31370"/>
    <cellStyle name="Dziesiętny 5 5 3 5" xfId="16469"/>
    <cellStyle name="Dziesiętny 5 5 3 5 2" xfId="16470"/>
    <cellStyle name="Dziesiętny 5 5 3 5 2 2" xfId="31377"/>
    <cellStyle name="Dziesiętny 5 5 3 5 3" xfId="16471"/>
    <cellStyle name="Dziesiętny 5 5 3 5 3 2" xfId="31378"/>
    <cellStyle name="Dziesiętny 5 5 3 5 4" xfId="31376"/>
    <cellStyle name="Dziesiętny 5 5 3 6" xfId="16472"/>
    <cellStyle name="Dziesiętny 5 5 3 6 2" xfId="31379"/>
    <cellStyle name="Dziesiętny 5 5 3 7" xfId="16473"/>
    <cellStyle name="Dziesiętny 5 5 3 7 2" xfId="31380"/>
    <cellStyle name="Dziesiętny 5 5 3 8" xfId="31357"/>
    <cellStyle name="Dziesiętny 5 5 4" xfId="16474"/>
    <cellStyle name="Dziesiętny 5 5 4 2" xfId="16475"/>
    <cellStyle name="Dziesiętny 5 5 4 2 2" xfId="16476"/>
    <cellStyle name="Dziesiętny 5 5 4 2 2 2" xfId="16477"/>
    <cellStyle name="Dziesiętny 5 5 4 2 2 2 2" xfId="31384"/>
    <cellStyle name="Dziesiętny 5 5 4 2 2 3" xfId="16478"/>
    <cellStyle name="Dziesiętny 5 5 4 2 2 3 2" xfId="31385"/>
    <cellStyle name="Dziesiętny 5 5 4 2 2 4" xfId="31383"/>
    <cellStyle name="Dziesiętny 5 5 4 2 3" xfId="16479"/>
    <cellStyle name="Dziesiętny 5 5 4 2 3 2" xfId="31386"/>
    <cellStyle name="Dziesiętny 5 5 4 2 4" xfId="16480"/>
    <cellStyle name="Dziesiętny 5 5 4 2 4 2" xfId="31387"/>
    <cellStyle name="Dziesiętny 5 5 4 2 5" xfId="31382"/>
    <cellStyle name="Dziesiętny 5 5 4 3" xfId="16481"/>
    <cellStyle name="Dziesiętny 5 5 4 3 2" xfId="16482"/>
    <cellStyle name="Dziesiętny 5 5 4 3 2 2" xfId="31389"/>
    <cellStyle name="Dziesiętny 5 5 4 3 3" xfId="16483"/>
    <cellStyle name="Dziesiętny 5 5 4 3 3 2" xfId="31390"/>
    <cellStyle name="Dziesiętny 5 5 4 3 4" xfId="31388"/>
    <cellStyle name="Dziesiętny 5 5 4 4" xfId="16484"/>
    <cellStyle name="Dziesiętny 5 5 4 4 2" xfId="31391"/>
    <cellStyle name="Dziesiętny 5 5 4 5" xfId="16485"/>
    <cellStyle name="Dziesiętny 5 5 4 5 2" xfId="31392"/>
    <cellStyle name="Dziesiętny 5 5 4 6" xfId="31381"/>
    <cellStyle name="Dziesiętny 5 5 5" xfId="16486"/>
    <cellStyle name="Dziesiętny 5 5 5 2" xfId="16487"/>
    <cellStyle name="Dziesiętny 5 5 5 2 2" xfId="16488"/>
    <cellStyle name="Dziesiętny 5 5 5 2 2 2" xfId="31395"/>
    <cellStyle name="Dziesiętny 5 5 5 2 3" xfId="16489"/>
    <cellStyle name="Dziesiętny 5 5 5 2 3 2" xfId="31396"/>
    <cellStyle name="Dziesiętny 5 5 5 2 4" xfId="31394"/>
    <cellStyle name="Dziesiętny 5 5 5 3" xfId="16490"/>
    <cellStyle name="Dziesiętny 5 5 5 3 2" xfId="31397"/>
    <cellStyle name="Dziesiętny 5 5 5 4" xfId="16491"/>
    <cellStyle name="Dziesiętny 5 5 5 4 2" xfId="31398"/>
    <cellStyle name="Dziesiętny 5 5 5 5" xfId="31393"/>
    <cellStyle name="Dziesiętny 5 5 6" xfId="16492"/>
    <cellStyle name="Dziesiętny 5 5 6 2" xfId="16493"/>
    <cellStyle name="Dziesiętny 5 5 6 2 2" xfId="16494"/>
    <cellStyle name="Dziesiętny 5 5 6 2 2 2" xfId="31401"/>
    <cellStyle name="Dziesiętny 5 5 6 2 3" xfId="16495"/>
    <cellStyle name="Dziesiętny 5 5 6 2 3 2" xfId="31402"/>
    <cellStyle name="Dziesiętny 5 5 6 2 4" xfId="31400"/>
    <cellStyle name="Dziesiętny 5 5 6 3" xfId="16496"/>
    <cellStyle name="Dziesiętny 5 5 6 3 2" xfId="31403"/>
    <cellStyle name="Dziesiętny 5 5 6 4" xfId="16497"/>
    <cellStyle name="Dziesiętny 5 5 6 4 2" xfId="31404"/>
    <cellStyle name="Dziesiętny 5 5 6 5" xfId="31399"/>
    <cellStyle name="Dziesiętny 5 5 7" xfId="16498"/>
    <cellStyle name="Dziesiętny 5 5 7 2" xfId="16499"/>
    <cellStyle name="Dziesiętny 5 5 7 2 2" xfId="16500"/>
    <cellStyle name="Dziesiętny 5 5 7 2 2 2" xfId="31407"/>
    <cellStyle name="Dziesiętny 5 5 7 2 3" xfId="16501"/>
    <cellStyle name="Dziesiętny 5 5 7 2 3 2" xfId="31408"/>
    <cellStyle name="Dziesiętny 5 5 7 2 4" xfId="31406"/>
    <cellStyle name="Dziesiętny 5 5 7 3" xfId="16502"/>
    <cellStyle name="Dziesiętny 5 5 7 3 2" xfId="31409"/>
    <cellStyle name="Dziesiętny 5 5 7 4" xfId="16503"/>
    <cellStyle name="Dziesiętny 5 5 7 4 2" xfId="31410"/>
    <cellStyle name="Dziesiętny 5 5 7 5" xfId="31405"/>
    <cellStyle name="Dziesiętny 5 5 8" xfId="16504"/>
    <cellStyle name="Dziesiętny 5 5 8 2" xfId="16505"/>
    <cellStyle name="Dziesiętny 5 5 8 2 2" xfId="31412"/>
    <cellStyle name="Dziesiętny 5 5 8 3" xfId="16506"/>
    <cellStyle name="Dziesiętny 5 5 8 3 2" xfId="31413"/>
    <cellStyle name="Dziesiętny 5 5 8 4" xfId="31411"/>
    <cellStyle name="Dziesiętny 5 5 9" xfId="16507"/>
    <cellStyle name="Dziesiętny 5 5 9 2" xfId="31414"/>
    <cellStyle name="Dziesiętny 5 6" xfId="16508"/>
    <cellStyle name="Dziesiętny 5 6 10" xfId="31415"/>
    <cellStyle name="Dziesiętny 5 6 2" xfId="16509"/>
    <cellStyle name="Dziesiętny 5 6 2 2" xfId="16510"/>
    <cellStyle name="Dziesiętny 5 6 2 2 2" xfId="16511"/>
    <cellStyle name="Dziesiętny 5 6 2 2 2 2" xfId="16512"/>
    <cellStyle name="Dziesiętny 5 6 2 2 2 2 2" xfId="31419"/>
    <cellStyle name="Dziesiętny 5 6 2 2 2 3" xfId="16513"/>
    <cellStyle name="Dziesiętny 5 6 2 2 2 3 2" xfId="31420"/>
    <cellStyle name="Dziesiętny 5 6 2 2 2 4" xfId="31418"/>
    <cellStyle name="Dziesiętny 5 6 2 2 3" xfId="16514"/>
    <cellStyle name="Dziesiętny 5 6 2 2 3 2" xfId="31421"/>
    <cellStyle name="Dziesiętny 5 6 2 2 4" xfId="16515"/>
    <cellStyle name="Dziesiętny 5 6 2 2 4 2" xfId="31422"/>
    <cellStyle name="Dziesiętny 5 6 2 2 5" xfId="31417"/>
    <cellStyle name="Dziesiętny 5 6 2 3" xfId="16516"/>
    <cellStyle name="Dziesiętny 5 6 2 3 2" xfId="16517"/>
    <cellStyle name="Dziesiętny 5 6 2 3 2 2" xfId="16518"/>
    <cellStyle name="Dziesiętny 5 6 2 3 2 2 2" xfId="31425"/>
    <cellStyle name="Dziesiętny 5 6 2 3 2 3" xfId="16519"/>
    <cellStyle name="Dziesiętny 5 6 2 3 2 3 2" xfId="31426"/>
    <cellStyle name="Dziesiętny 5 6 2 3 2 4" xfId="31424"/>
    <cellStyle name="Dziesiętny 5 6 2 3 3" xfId="16520"/>
    <cellStyle name="Dziesiętny 5 6 2 3 3 2" xfId="31427"/>
    <cellStyle name="Dziesiętny 5 6 2 3 4" xfId="16521"/>
    <cellStyle name="Dziesiętny 5 6 2 3 4 2" xfId="31428"/>
    <cellStyle name="Dziesiętny 5 6 2 3 5" xfId="31423"/>
    <cellStyle name="Dziesiętny 5 6 2 4" xfId="16522"/>
    <cellStyle name="Dziesiętny 5 6 2 4 2" xfId="16523"/>
    <cellStyle name="Dziesiętny 5 6 2 4 2 2" xfId="16524"/>
    <cellStyle name="Dziesiętny 5 6 2 4 2 2 2" xfId="31431"/>
    <cellStyle name="Dziesiętny 5 6 2 4 2 3" xfId="16525"/>
    <cellStyle name="Dziesiętny 5 6 2 4 2 3 2" xfId="31432"/>
    <cellStyle name="Dziesiętny 5 6 2 4 2 4" xfId="31430"/>
    <cellStyle name="Dziesiętny 5 6 2 4 3" xfId="16526"/>
    <cellStyle name="Dziesiętny 5 6 2 4 3 2" xfId="31433"/>
    <cellStyle name="Dziesiętny 5 6 2 4 4" xfId="16527"/>
    <cellStyle name="Dziesiętny 5 6 2 4 4 2" xfId="31434"/>
    <cellStyle name="Dziesiętny 5 6 2 4 5" xfId="31429"/>
    <cellStyle name="Dziesiętny 5 6 2 5" xfId="16528"/>
    <cellStyle name="Dziesiętny 5 6 2 5 2" xfId="16529"/>
    <cellStyle name="Dziesiętny 5 6 2 5 2 2" xfId="31436"/>
    <cellStyle name="Dziesiętny 5 6 2 5 3" xfId="16530"/>
    <cellStyle name="Dziesiętny 5 6 2 5 3 2" xfId="31437"/>
    <cellStyle name="Dziesiętny 5 6 2 5 4" xfId="31435"/>
    <cellStyle name="Dziesiętny 5 6 2 6" xfId="16531"/>
    <cellStyle name="Dziesiętny 5 6 2 6 2" xfId="31438"/>
    <cellStyle name="Dziesiętny 5 6 2 7" xfId="16532"/>
    <cellStyle name="Dziesiętny 5 6 2 7 2" xfId="31439"/>
    <cellStyle name="Dziesiętny 5 6 2 8" xfId="31416"/>
    <cellStyle name="Dziesiętny 5 6 3" xfId="16533"/>
    <cellStyle name="Dziesiętny 5 6 3 2" xfId="16534"/>
    <cellStyle name="Dziesiętny 5 6 3 2 2" xfId="16535"/>
    <cellStyle name="Dziesiętny 5 6 3 2 2 2" xfId="16536"/>
    <cellStyle name="Dziesiętny 5 6 3 2 2 2 2" xfId="31443"/>
    <cellStyle name="Dziesiętny 5 6 3 2 2 3" xfId="16537"/>
    <cellStyle name="Dziesiętny 5 6 3 2 2 3 2" xfId="31444"/>
    <cellStyle name="Dziesiętny 5 6 3 2 2 4" xfId="31442"/>
    <cellStyle name="Dziesiętny 5 6 3 2 3" xfId="16538"/>
    <cellStyle name="Dziesiętny 5 6 3 2 3 2" xfId="31445"/>
    <cellStyle name="Dziesiętny 5 6 3 2 4" xfId="16539"/>
    <cellStyle name="Dziesiętny 5 6 3 2 4 2" xfId="31446"/>
    <cellStyle name="Dziesiętny 5 6 3 2 5" xfId="31441"/>
    <cellStyle name="Dziesiętny 5 6 3 3" xfId="16540"/>
    <cellStyle name="Dziesiętny 5 6 3 3 2" xfId="16541"/>
    <cellStyle name="Dziesiętny 5 6 3 3 2 2" xfId="16542"/>
    <cellStyle name="Dziesiętny 5 6 3 3 2 2 2" xfId="31449"/>
    <cellStyle name="Dziesiętny 5 6 3 3 2 3" xfId="16543"/>
    <cellStyle name="Dziesiętny 5 6 3 3 2 3 2" xfId="31450"/>
    <cellStyle name="Dziesiętny 5 6 3 3 2 4" xfId="31448"/>
    <cellStyle name="Dziesiętny 5 6 3 3 3" xfId="16544"/>
    <cellStyle name="Dziesiętny 5 6 3 3 3 2" xfId="31451"/>
    <cellStyle name="Dziesiętny 5 6 3 3 4" xfId="16545"/>
    <cellStyle name="Dziesiętny 5 6 3 3 4 2" xfId="31452"/>
    <cellStyle name="Dziesiętny 5 6 3 3 5" xfId="31447"/>
    <cellStyle name="Dziesiętny 5 6 3 4" xfId="16546"/>
    <cellStyle name="Dziesiętny 5 6 3 4 2" xfId="16547"/>
    <cellStyle name="Dziesiętny 5 6 3 4 2 2" xfId="16548"/>
    <cellStyle name="Dziesiętny 5 6 3 4 2 2 2" xfId="31455"/>
    <cellStyle name="Dziesiętny 5 6 3 4 2 3" xfId="16549"/>
    <cellStyle name="Dziesiętny 5 6 3 4 2 3 2" xfId="31456"/>
    <cellStyle name="Dziesiętny 5 6 3 4 2 4" xfId="31454"/>
    <cellStyle name="Dziesiętny 5 6 3 4 3" xfId="16550"/>
    <cellStyle name="Dziesiętny 5 6 3 4 3 2" xfId="31457"/>
    <cellStyle name="Dziesiętny 5 6 3 4 4" xfId="16551"/>
    <cellStyle name="Dziesiętny 5 6 3 4 4 2" xfId="31458"/>
    <cellStyle name="Dziesiętny 5 6 3 4 5" xfId="31453"/>
    <cellStyle name="Dziesiętny 5 6 3 5" xfId="16552"/>
    <cellStyle name="Dziesiętny 5 6 3 5 2" xfId="16553"/>
    <cellStyle name="Dziesiętny 5 6 3 5 2 2" xfId="31460"/>
    <cellStyle name="Dziesiętny 5 6 3 5 3" xfId="16554"/>
    <cellStyle name="Dziesiętny 5 6 3 5 3 2" xfId="31461"/>
    <cellStyle name="Dziesiętny 5 6 3 5 4" xfId="31459"/>
    <cellStyle name="Dziesiętny 5 6 3 6" xfId="16555"/>
    <cellStyle name="Dziesiętny 5 6 3 6 2" xfId="31462"/>
    <cellStyle name="Dziesiętny 5 6 3 7" xfId="16556"/>
    <cellStyle name="Dziesiętny 5 6 3 7 2" xfId="31463"/>
    <cellStyle name="Dziesiętny 5 6 3 8" xfId="31440"/>
    <cellStyle name="Dziesiętny 5 6 4" xfId="16557"/>
    <cellStyle name="Dziesiętny 5 6 4 2" xfId="16558"/>
    <cellStyle name="Dziesiętny 5 6 4 2 2" xfId="16559"/>
    <cellStyle name="Dziesiętny 5 6 4 2 2 2" xfId="31466"/>
    <cellStyle name="Dziesiętny 5 6 4 2 3" xfId="16560"/>
    <cellStyle name="Dziesiętny 5 6 4 2 3 2" xfId="31467"/>
    <cellStyle name="Dziesiętny 5 6 4 2 4" xfId="31465"/>
    <cellStyle name="Dziesiętny 5 6 4 3" xfId="16561"/>
    <cellStyle name="Dziesiętny 5 6 4 3 2" xfId="31468"/>
    <cellStyle name="Dziesiętny 5 6 4 4" xfId="16562"/>
    <cellStyle name="Dziesiętny 5 6 4 4 2" xfId="31469"/>
    <cellStyle name="Dziesiętny 5 6 4 5" xfId="31464"/>
    <cellStyle name="Dziesiętny 5 6 5" xfId="16563"/>
    <cellStyle name="Dziesiętny 5 6 5 2" xfId="16564"/>
    <cellStyle name="Dziesiętny 5 6 5 2 2" xfId="16565"/>
    <cellStyle name="Dziesiętny 5 6 5 2 2 2" xfId="31472"/>
    <cellStyle name="Dziesiętny 5 6 5 2 3" xfId="16566"/>
    <cellStyle name="Dziesiętny 5 6 5 2 3 2" xfId="31473"/>
    <cellStyle name="Dziesiętny 5 6 5 2 4" xfId="31471"/>
    <cellStyle name="Dziesiętny 5 6 5 3" xfId="16567"/>
    <cellStyle name="Dziesiętny 5 6 5 3 2" xfId="31474"/>
    <cellStyle name="Dziesiętny 5 6 5 4" xfId="16568"/>
    <cellStyle name="Dziesiętny 5 6 5 4 2" xfId="31475"/>
    <cellStyle name="Dziesiętny 5 6 5 5" xfId="31470"/>
    <cellStyle name="Dziesiętny 5 6 6" xfId="16569"/>
    <cellStyle name="Dziesiętny 5 6 6 2" xfId="16570"/>
    <cellStyle name="Dziesiętny 5 6 6 2 2" xfId="16571"/>
    <cellStyle name="Dziesiętny 5 6 6 2 2 2" xfId="31478"/>
    <cellStyle name="Dziesiętny 5 6 6 2 3" xfId="16572"/>
    <cellStyle name="Dziesiętny 5 6 6 2 3 2" xfId="31479"/>
    <cellStyle name="Dziesiętny 5 6 6 2 4" xfId="31477"/>
    <cellStyle name="Dziesiętny 5 6 6 3" xfId="16573"/>
    <cellStyle name="Dziesiętny 5 6 6 3 2" xfId="31480"/>
    <cellStyle name="Dziesiętny 5 6 6 4" xfId="16574"/>
    <cellStyle name="Dziesiętny 5 6 6 4 2" xfId="31481"/>
    <cellStyle name="Dziesiętny 5 6 6 5" xfId="31476"/>
    <cellStyle name="Dziesiętny 5 6 7" xfId="16575"/>
    <cellStyle name="Dziesiętny 5 6 7 2" xfId="16576"/>
    <cellStyle name="Dziesiętny 5 6 7 2 2" xfId="31483"/>
    <cellStyle name="Dziesiętny 5 6 7 3" xfId="16577"/>
    <cellStyle name="Dziesiętny 5 6 7 3 2" xfId="31484"/>
    <cellStyle name="Dziesiętny 5 6 7 4" xfId="31482"/>
    <cellStyle name="Dziesiętny 5 6 8" xfId="16578"/>
    <cellStyle name="Dziesiętny 5 6 8 2" xfId="31485"/>
    <cellStyle name="Dziesiętny 5 6 9" xfId="16579"/>
    <cellStyle name="Dziesiętny 5 6 9 2" xfId="31486"/>
    <cellStyle name="Dziesiętny 5 7" xfId="16580"/>
    <cellStyle name="Dziesiętny 5 7 10" xfId="31487"/>
    <cellStyle name="Dziesiętny 5 7 2" xfId="16581"/>
    <cellStyle name="Dziesiętny 5 7 2 2" xfId="16582"/>
    <cellStyle name="Dziesiętny 5 7 2 2 2" xfId="16583"/>
    <cellStyle name="Dziesiętny 5 7 2 2 2 2" xfId="16584"/>
    <cellStyle name="Dziesiętny 5 7 2 2 2 2 2" xfId="31491"/>
    <cellStyle name="Dziesiętny 5 7 2 2 2 3" xfId="16585"/>
    <cellStyle name="Dziesiętny 5 7 2 2 2 3 2" xfId="31492"/>
    <cellStyle name="Dziesiętny 5 7 2 2 2 4" xfId="31490"/>
    <cellStyle name="Dziesiętny 5 7 2 2 3" xfId="16586"/>
    <cellStyle name="Dziesiętny 5 7 2 2 3 2" xfId="31493"/>
    <cellStyle name="Dziesiętny 5 7 2 2 4" xfId="16587"/>
    <cellStyle name="Dziesiętny 5 7 2 2 4 2" xfId="31494"/>
    <cellStyle name="Dziesiętny 5 7 2 2 5" xfId="31489"/>
    <cellStyle name="Dziesiętny 5 7 2 3" xfId="16588"/>
    <cellStyle name="Dziesiętny 5 7 2 3 2" xfId="16589"/>
    <cellStyle name="Dziesiętny 5 7 2 3 2 2" xfId="16590"/>
    <cellStyle name="Dziesiętny 5 7 2 3 2 2 2" xfId="31497"/>
    <cellStyle name="Dziesiętny 5 7 2 3 2 3" xfId="16591"/>
    <cellStyle name="Dziesiętny 5 7 2 3 2 3 2" xfId="31498"/>
    <cellStyle name="Dziesiętny 5 7 2 3 2 4" xfId="31496"/>
    <cellStyle name="Dziesiętny 5 7 2 3 3" xfId="16592"/>
    <cellStyle name="Dziesiętny 5 7 2 3 3 2" xfId="31499"/>
    <cellStyle name="Dziesiętny 5 7 2 3 4" xfId="16593"/>
    <cellStyle name="Dziesiętny 5 7 2 3 4 2" xfId="31500"/>
    <cellStyle name="Dziesiętny 5 7 2 3 5" xfId="31495"/>
    <cellStyle name="Dziesiętny 5 7 2 4" xfId="16594"/>
    <cellStyle name="Dziesiętny 5 7 2 4 2" xfId="16595"/>
    <cellStyle name="Dziesiętny 5 7 2 4 2 2" xfId="16596"/>
    <cellStyle name="Dziesiętny 5 7 2 4 2 2 2" xfId="31503"/>
    <cellStyle name="Dziesiętny 5 7 2 4 2 3" xfId="16597"/>
    <cellStyle name="Dziesiętny 5 7 2 4 2 3 2" xfId="31504"/>
    <cellStyle name="Dziesiętny 5 7 2 4 2 4" xfId="31502"/>
    <cellStyle name="Dziesiętny 5 7 2 4 3" xfId="16598"/>
    <cellStyle name="Dziesiętny 5 7 2 4 3 2" xfId="31505"/>
    <cellStyle name="Dziesiętny 5 7 2 4 4" xfId="16599"/>
    <cellStyle name="Dziesiętny 5 7 2 4 4 2" xfId="31506"/>
    <cellStyle name="Dziesiętny 5 7 2 4 5" xfId="31501"/>
    <cellStyle name="Dziesiętny 5 7 2 5" xfId="16600"/>
    <cellStyle name="Dziesiętny 5 7 2 5 2" xfId="16601"/>
    <cellStyle name="Dziesiętny 5 7 2 5 2 2" xfId="31508"/>
    <cellStyle name="Dziesiętny 5 7 2 5 3" xfId="16602"/>
    <cellStyle name="Dziesiętny 5 7 2 5 3 2" xfId="31509"/>
    <cellStyle name="Dziesiętny 5 7 2 5 4" xfId="31507"/>
    <cellStyle name="Dziesiętny 5 7 2 6" xfId="16603"/>
    <cellStyle name="Dziesiętny 5 7 2 6 2" xfId="31510"/>
    <cellStyle name="Dziesiętny 5 7 2 7" xfId="16604"/>
    <cellStyle name="Dziesiętny 5 7 2 7 2" xfId="31511"/>
    <cellStyle name="Dziesiętny 5 7 2 8" xfId="31488"/>
    <cellStyle name="Dziesiętny 5 7 3" xfId="16605"/>
    <cellStyle name="Dziesiętny 5 7 3 2" xfId="16606"/>
    <cellStyle name="Dziesiętny 5 7 3 2 2" xfId="16607"/>
    <cellStyle name="Dziesiętny 5 7 3 2 2 2" xfId="16608"/>
    <cellStyle name="Dziesiętny 5 7 3 2 2 2 2" xfId="31515"/>
    <cellStyle name="Dziesiętny 5 7 3 2 2 3" xfId="16609"/>
    <cellStyle name="Dziesiętny 5 7 3 2 2 3 2" xfId="31516"/>
    <cellStyle name="Dziesiętny 5 7 3 2 2 4" xfId="31514"/>
    <cellStyle name="Dziesiętny 5 7 3 2 3" xfId="16610"/>
    <cellStyle name="Dziesiętny 5 7 3 2 3 2" xfId="31517"/>
    <cellStyle name="Dziesiętny 5 7 3 2 4" xfId="16611"/>
    <cellStyle name="Dziesiętny 5 7 3 2 4 2" xfId="31518"/>
    <cellStyle name="Dziesiętny 5 7 3 2 5" xfId="31513"/>
    <cellStyle name="Dziesiętny 5 7 3 3" xfId="16612"/>
    <cellStyle name="Dziesiętny 5 7 3 3 2" xfId="16613"/>
    <cellStyle name="Dziesiętny 5 7 3 3 2 2" xfId="16614"/>
    <cellStyle name="Dziesiętny 5 7 3 3 2 2 2" xfId="31521"/>
    <cellStyle name="Dziesiętny 5 7 3 3 2 3" xfId="16615"/>
    <cellStyle name="Dziesiętny 5 7 3 3 2 3 2" xfId="31522"/>
    <cellStyle name="Dziesiętny 5 7 3 3 2 4" xfId="31520"/>
    <cellStyle name="Dziesiętny 5 7 3 3 3" xfId="16616"/>
    <cellStyle name="Dziesiętny 5 7 3 3 3 2" xfId="31523"/>
    <cellStyle name="Dziesiętny 5 7 3 3 4" xfId="16617"/>
    <cellStyle name="Dziesiętny 5 7 3 3 4 2" xfId="31524"/>
    <cellStyle name="Dziesiętny 5 7 3 3 5" xfId="31519"/>
    <cellStyle name="Dziesiętny 5 7 3 4" xfId="16618"/>
    <cellStyle name="Dziesiętny 5 7 3 4 2" xfId="16619"/>
    <cellStyle name="Dziesiętny 5 7 3 4 2 2" xfId="16620"/>
    <cellStyle name="Dziesiętny 5 7 3 4 2 2 2" xfId="31527"/>
    <cellStyle name="Dziesiętny 5 7 3 4 2 3" xfId="16621"/>
    <cellStyle name="Dziesiętny 5 7 3 4 2 3 2" xfId="31528"/>
    <cellStyle name="Dziesiętny 5 7 3 4 2 4" xfId="31526"/>
    <cellStyle name="Dziesiętny 5 7 3 4 3" xfId="16622"/>
    <cellStyle name="Dziesiętny 5 7 3 4 3 2" xfId="31529"/>
    <cellStyle name="Dziesiętny 5 7 3 4 4" xfId="16623"/>
    <cellStyle name="Dziesiętny 5 7 3 4 4 2" xfId="31530"/>
    <cellStyle name="Dziesiętny 5 7 3 4 5" xfId="31525"/>
    <cellStyle name="Dziesiętny 5 7 3 5" xfId="16624"/>
    <cellStyle name="Dziesiętny 5 7 3 5 2" xfId="16625"/>
    <cellStyle name="Dziesiętny 5 7 3 5 2 2" xfId="31532"/>
    <cellStyle name="Dziesiętny 5 7 3 5 3" xfId="16626"/>
    <cellStyle name="Dziesiętny 5 7 3 5 3 2" xfId="31533"/>
    <cellStyle name="Dziesiętny 5 7 3 5 4" xfId="31531"/>
    <cellStyle name="Dziesiętny 5 7 3 6" xfId="16627"/>
    <cellStyle name="Dziesiętny 5 7 3 6 2" xfId="31534"/>
    <cellStyle name="Dziesiętny 5 7 3 7" xfId="16628"/>
    <cellStyle name="Dziesiętny 5 7 3 7 2" xfId="31535"/>
    <cellStyle name="Dziesiętny 5 7 3 8" xfId="31512"/>
    <cellStyle name="Dziesiętny 5 7 4" xfId="16629"/>
    <cellStyle name="Dziesiętny 5 7 4 2" xfId="16630"/>
    <cellStyle name="Dziesiętny 5 7 4 2 2" xfId="16631"/>
    <cellStyle name="Dziesiętny 5 7 4 2 2 2" xfId="31538"/>
    <cellStyle name="Dziesiętny 5 7 4 2 3" xfId="16632"/>
    <cellStyle name="Dziesiętny 5 7 4 2 3 2" xfId="31539"/>
    <cellStyle name="Dziesiętny 5 7 4 2 4" xfId="31537"/>
    <cellStyle name="Dziesiętny 5 7 4 3" xfId="16633"/>
    <cellStyle name="Dziesiętny 5 7 4 3 2" xfId="31540"/>
    <cellStyle name="Dziesiętny 5 7 4 4" xfId="16634"/>
    <cellStyle name="Dziesiętny 5 7 4 4 2" xfId="31541"/>
    <cellStyle name="Dziesiętny 5 7 4 5" xfId="31536"/>
    <cellStyle name="Dziesiętny 5 7 5" xfId="16635"/>
    <cellStyle name="Dziesiętny 5 7 5 2" xfId="16636"/>
    <cellStyle name="Dziesiętny 5 7 5 2 2" xfId="16637"/>
    <cellStyle name="Dziesiętny 5 7 5 2 2 2" xfId="31544"/>
    <cellStyle name="Dziesiętny 5 7 5 2 3" xfId="16638"/>
    <cellStyle name="Dziesiętny 5 7 5 2 3 2" xfId="31545"/>
    <cellStyle name="Dziesiętny 5 7 5 2 4" xfId="31543"/>
    <cellStyle name="Dziesiętny 5 7 5 3" xfId="16639"/>
    <cellStyle name="Dziesiętny 5 7 5 3 2" xfId="31546"/>
    <cellStyle name="Dziesiętny 5 7 5 4" xfId="16640"/>
    <cellStyle name="Dziesiętny 5 7 5 4 2" xfId="31547"/>
    <cellStyle name="Dziesiętny 5 7 5 5" xfId="31542"/>
    <cellStyle name="Dziesiętny 5 7 6" xfId="16641"/>
    <cellStyle name="Dziesiętny 5 7 6 2" xfId="16642"/>
    <cellStyle name="Dziesiętny 5 7 6 2 2" xfId="16643"/>
    <cellStyle name="Dziesiętny 5 7 6 2 2 2" xfId="31550"/>
    <cellStyle name="Dziesiętny 5 7 6 2 3" xfId="16644"/>
    <cellStyle name="Dziesiętny 5 7 6 2 3 2" xfId="31551"/>
    <cellStyle name="Dziesiętny 5 7 6 2 4" xfId="31549"/>
    <cellStyle name="Dziesiętny 5 7 6 3" xfId="16645"/>
    <cellStyle name="Dziesiętny 5 7 6 3 2" xfId="31552"/>
    <cellStyle name="Dziesiętny 5 7 6 4" xfId="16646"/>
    <cellStyle name="Dziesiętny 5 7 6 4 2" xfId="31553"/>
    <cellStyle name="Dziesiętny 5 7 6 5" xfId="31548"/>
    <cellStyle name="Dziesiętny 5 7 7" xfId="16647"/>
    <cellStyle name="Dziesiętny 5 7 7 2" xfId="16648"/>
    <cellStyle name="Dziesiętny 5 7 7 2 2" xfId="31555"/>
    <cellStyle name="Dziesiętny 5 7 7 3" xfId="16649"/>
    <cellStyle name="Dziesiętny 5 7 7 3 2" xfId="31556"/>
    <cellStyle name="Dziesiętny 5 7 7 4" xfId="31554"/>
    <cellStyle name="Dziesiętny 5 7 8" xfId="16650"/>
    <cellStyle name="Dziesiętny 5 7 8 2" xfId="31557"/>
    <cellStyle name="Dziesiętny 5 7 9" xfId="16651"/>
    <cellStyle name="Dziesiętny 5 7 9 2" xfId="31558"/>
    <cellStyle name="Dziesiętny 5 8" xfId="16652"/>
    <cellStyle name="Dziesiętny 5 8 2" xfId="16653"/>
    <cellStyle name="Dziesiętny 5 8 2 2" xfId="16654"/>
    <cellStyle name="Dziesiętny 5 8 2 2 2" xfId="16655"/>
    <cellStyle name="Dziesiętny 5 8 2 2 2 2" xfId="16656"/>
    <cellStyle name="Dziesiętny 5 8 2 2 2 2 2" xfId="31563"/>
    <cellStyle name="Dziesiętny 5 8 2 2 2 3" xfId="16657"/>
    <cellStyle name="Dziesiętny 5 8 2 2 2 3 2" xfId="31564"/>
    <cellStyle name="Dziesiętny 5 8 2 2 2 4" xfId="31562"/>
    <cellStyle name="Dziesiętny 5 8 2 2 3" xfId="16658"/>
    <cellStyle name="Dziesiętny 5 8 2 2 3 2" xfId="31565"/>
    <cellStyle name="Dziesiętny 5 8 2 2 4" xfId="16659"/>
    <cellStyle name="Dziesiętny 5 8 2 2 4 2" xfId="31566"/>
    <cellStyle name="Dziesiętny 5 8 2 2 5" xfId="31561"/>
    <cellStyle name="Dziesiętny 5 8 2 3" xfId="16660"/>
    <cellStyle name="Dziesiętny 5 8 2 3 2" xfId="16661"/>
    <cellStyle name="Dziesiętny 5 8 2 3 2 2" xfId="16662"/>
    <cellStyle name="Dziesiętny 5 8 2 3 2 2 2" xfId="31569"/>
    <cellStyle name="Dziesiętny 5 8 2 3 2 3" xfId="16663"/>
    <cellStyle name="Dziesiętny 5 8 2 3 2 3 2" xfId="31570"/>
    <cellStyle name="Dziesiętny 5 8 2 3 2 4" xfId="31568"/>
    <cellStyle name="Dziesiętny 5 8 2 3 3" xfId="16664"/>
    <cellStyle name="Dziesiętny 5 8 2 3 3 2" xfId="31571"/>
    <cellStyle name="Dziesiętny 5 8 2 3 4" xfId="16665"/>
    <cellStyle name="Dziesiętny 5 8 2 3 4 2" xfId="31572"/>
    <cellStyle name="Dziesiętny 5 8 2 3 5" xfId="31567"/>
    <cellStyle name="Dziesiętny 5 8 2 4" xfId="16666"/>
    <cellStyle name="Dziesiętny 5 8 2 4 2" xfId="16667"/>
    <cellStyle name="Dziesiętny 5 8 2 4 2 2" xfId="16668"/>
    <cellStyle name="Dziesiętny 5 8 2 4 2 2 2" xfId="31575"/>
    <cellStyle name="Dziesiętny 5 8 2 4 2 3" xfId="16669"/>
    <cellStyle name="Dziesiętny 5 8 2 4 2 3 2" xfId="31576"/>
    <cellStyle name="Dziesiętny 5 8 2 4 2 4" xfId="31574"/>
    <cellStyle name="Dziesiętny 5 8 2 4 3" xfId="16670"/>
    <cellStyle name="Dziesiętny 5 8 2 4 3 2" xfId="31577"/>
    <cellStyle name="Dziesiętny 5 8 2 4 4" xfId="16671"/>
    <cellStyle name="Dziesiętny 5 8 2 4 4 2" xfId="31578"/>
    <cellStyle name="Dziesiętny 5 8 2 4 5" xfId="31573"/>
    <cellStyle name="Dziesiętny 5 8 2 5" xfId="16672"/>
    <cellStyle name="Dziesiętny 5 8 2 5 2" xfId="16673"/>
    <cellStyle name="Dziesiętny 5 8 2 5 2 2" xfId="31580"/>
    <cellStyle name="Dziesiętny 5 8 2 5 3" xfId="16674"/>
    <cellStyle name="Dziesiętny 5 8 2 5 3 2" xfId="31581"/>
    <cellStyle name="Dziesiętny 5 8 2 5 4" xfId="31579"/>
    <cellStyle name="Dziesiętny 5 8 2 6" xfId="16675"/>
    <cellStyle name="Dziesiętny 5 8 2 6 2" xfId="31582"/>
    <cellStyle name="Dziesiętny 5 8 2 7" xfId="16676"/>
    <cellStyle name="Dziesiętny 5 8 2 7 2" xfId="31583"/>
    <cellStyle name="Dziesiętny 5 8 2 8" xfId="31560"/>
    <cellStyle name="Dziesiętny 5 8 3" xfId="16677"/>
    <cellStyle name="Dziesiętny 5 8 3 2" xfId="16678"/>
    <cellStyle name="Dziesiętny 5 8 3 2 2" xfId="16679"/>
    <cellStyle name="Dziesiętny 5 8 3 2 2 2" xfId="31586"/>
    <cellStyle name="Dziesiętny 5 8 3 2 3" xfId="16680"/>
    <cellStyle name="Dziesiętny 5 8 3 2 3 2" xfId="31587"/>
    <cellStyle name="Dziesiętny 5 8 3 2 4" xfId="31585"/>
    <cellStyle name="Dziesiętny 5 8 3 3" xfId="16681"/>
    <cellStyle name="Dziesiętny 5 8 3 3 2" xfId="31588"/>
    <cellStyle name="Dziesiętny 5 8 3 4" xfId="16682"/>
    <cellStyle name="Dziesiętny 5 8 3 4 2" xfId="31589"/>
    <cellStyle name="Dziesiętny 5 8 3 5" xfId="31584"/>
    <cellStyle name="Dziesiętny 5 8 4" xfId="16683"/>
    <cellStyle name="Dziesiętny 5 8 4 2" xfId="16684"/>
    <cellStyle name="Dziesiętny 5 8 4 2 2" xfId="16685"/>
    <cellStyle name="Dziesiętny 5 8 4 2 2 2" xfId="31592"/>
    <cellStyle name="Dziesiętny 5 8 4 2 3" xfId="16686"/>
    <cellStyle name="Dziesiętny 5 8 4 2 3 2" xfId="31593"/>
    <cellStyle name="Dziesiętny 5 8 4 2 4" xfId="31591"/>
    <cellStyle name="Dziesiętny 5 8 4 3" xfId="16687"/>
    <cellStyle name="Dziesiętny 5 8 4 3 2" xfId="31594"/>
    <cellStyle name="Dziesiętny 5 8 4 4" xfId="16688"/>
    <cellStyle name="Dziesiętny 5 8 4 4 2" xfId="31595"/>
    <cellStyle name="Dziesiętny 5 8 4 5" xfId="31590"/>
    <cellStyle name="Dziesiętny 5 8 5" xfId="16689"/>
    <cellStyle name="Dziesiętny 5 8 5 2" xfId="16690"/>
    <cellStyle name="Dziesiętny 5 8 5 2 2" xfId="16691"/>
    <cellStyle name="Dziesiętny 5 8 5 2 2 2" xfId="31598"/>
    <cellStyle name="Dziesiętny 5 8 5 2 3" xfId="16692"/>
    <cellStyle name="Dziesiętny 5 8 5 2 3 2" xfId="31599"/>
    <cellStyle name="Dziesiętny 5 8 5 2 4" xfId="31597"/>
    <cellStyle name="Dziesiętny 5 8 5 3" xfId="16693"/>
    <cellStyle name="Dziesiętny 5 8 5 3 2" xfId="31600"/>
    <cellStyle name="Dziesiętny 5 8 5 4" xfId="16694"/>
    <cellStyle name="Dziesiętny 5 8 5 4 2" xfId="31601"/>
    <cellStyle name="Dziesiętny 5 8 5 5" xfId="31596"/>
    <cellStyle name="Dziesiętny 5 8 6" xfId="16695"/>
    <cellStyle name="Dziesiętny 5 8 6 2" xfId="16696"/>
    <cellStyle name="Dziesiętny 5 8 6 2 2" xfId="31603"/>
    <cellStyle name="Dziesiętny 5 8 6 3" xfId="16697"/>
    <cellStyle name="Dziesiętny 5 8 6 3 2" xfId="31604"/>
    <cellStyle name="Dziesiętny 5 8 6 4" xfId="31602"/>
    <cellStyle name="Dziesiętny 5 8 7" xfId="16698"/>
    <cellStyle name="Dziesiętny 5 8 7 2" xfId="31605"/>
    <cellStyle name="Dziesiętny 5 8 8" xfId="16699"/>
    <cellStyle name="Dziesiętny 5 8 8 2" xfId="31606"/>
    <cellStyle name="Dziesiętny 5 8 9" xfId="31559"/>
    <cellStyle name="Dziesiętny 5 9" xfId="16700"/>
    <cellStyle name="Dziesiętny 5 9 2" xfId="16701"/>
    <cellStyle name="Dziesiętny 5 9 2 2" xfId="16702"/>
    <cellStyle name="Dziesiętny 5 9 2 2 2" xfId="16703"/>
    <cellStyle name="Dziesiętny 5 9 2 2 2 2" xfId="16704"/>
    <cellStyle name="Dziesiętny 5 9 2 2 2 2 2" xfId="31611"/>
    <cellStyle name="Dziesiętny 5 9 2 2 2 3" xfId="16705"/>
    <cellStyle name="Dziesiętny 5 9 2 2 2 3 2" xfId="31612"/>
    <cellStyle name="Dziesiętny 5 9 2 2 2 4" xfId="31610"/>
    <cellStyle name="Dziesiętny 5 9 2 2 3" xfId="16706"/>
    <cellStyle name="Dziesiętny 5 9 2 2 3 2" xfId="31613"/>
    <cellStyle name="Dziesiętny 5 9 2 2 4" xfId="16707"/>
    <cellStyle name="Dziesiętny 5 9 2 2 4 2" xfId="31614"/>
    <cellStyle name="Dziesiętny 5 9 2 2 5" xfId="31609"/>
    <cellStyle name="Dziesiętny 5 9 2 3" xfId="16708"/>
    <cellStyle name="Dziesiętny 5 9 2 3 2" xfId="16709"/>
    <cellStyle name="Dziesiętny 5 9 2 3 2 2" xfId="16710"/>
    <cellStyle name="Dziesiętny 5 9 2 3 2 2 2" xfId="31617"/>
    <cellStyle name="Dziesiętny 5 9 2 3 2 3" xfId="16711"/>
    <cellStyle name="Dziesiętny 5 9 2 3 2 3 2" xfId="31618"/>
    <cellStyle name="Dziesiętny 5 9 2 3 2 4" xfId="31616"/>
    <cellStyle name="Dziesiętny 5 9 2 3 3" xfId="16712"/>
    <cellStyle name="Dziesiętny 5 9 2 3 3 2" xfId="31619"/>
    <cellStyle name="Dziesiętny 5 9 2 3 4" xfId="16713"/>
    <cellStyle name="Dziesiętny 5 9 2 3 4 2" xfId="31620"/>
    <cellStyle name="Dziesiętny 5 9 2 3 5" xfId="31615"/>
    <cellStyle name="Dziesiętny 5 9 2 4" xfId="16714"/>
    <cellStyle name="Dziesiętny 5 9 2 4 2" xfId="16715"/>
    <cellStyle name="Dziesiętny 5 9 2 4 2 2" xfId="16716"/>
    <cellStyle name="Dziesiętny 5 9 2 4 2 2 2" xfId="31623"/>
    <cellStyle name="Dziesiętny 5 9 2 4 2 3" xfId="16717"/>
    <cellStyle name="Dziesiętny 5 9 2 4 2 3 2" xfId="31624"/>
    <cellStyle name="Dziesiętny 5 9 2 4 2 4" xfId="31622"/>
    <cellStyle name="Dziesiętny 5 9 2 4 3" xfId="16718"/>
    <cellStyle name="Dziesiętny 5 9 2 4 3 2" xfId="31625"/>
    <cellStyle name="Dziesiętny 5 9 2 4 4" xfId="16719"/>
    <cellStyle name="Dziesiętny 5 9 2 4 4 2" xfId="31626"/>
    <cellStyle name="Dziesiętny 5 9 2 4 5" xfId="31621"/>
    <cellStyle name="Dziesiętny 5 9 2 5" xfId="16720"/>
    <cellStyle name="Dziesiętny 5 9 2 5 2" xfId="16721"/>
    <cellStyle name="Dziesiętny 5 9 2 5 2 2" xfId="31628"/>
    <cellStyle name="Dziesiętny 5 9 2 5 3" xfId="16722"/>
    <cellStyle name="Dziesiętny 5 9 2 5 3 2" xfId="31629"/>
    <cellStyle name="Dziesiętny 5 9 2 5 4" xfId="31627"/>
    <cellStyle name="Dziesiętny 5 9 2 6" xfId="16723"/>
    <cellStyle name="Dziesiętny 5 9 2 6 2" xfId="31630"/>
    <cellStyle name="Dziesiętny 5 9 2 7" xfId="16724"/>
    <cellStyle name="Dziesiętny 5 9 2 7 2" xfId="31631"/>
    <cellStyle name="Dziesiętny 5 9 2 8" xfId="31608"/>
    <cellStyle name="Dziesiętny 5 9 3" xfId="16725"/>
    <cellStyle name="Dziesiętny 5 9 3 2" xfId="16726"/>
    <cellStyle name="Dziesiętny 5 9 3 2 2" xfId="16727"/>
    <cellStyle name="Dziesiętny 5 9 3 2 2 2" xfId="31634"/>
    <cellStyle name="Dziesiętny 5 9 3 2 3" xfId="16728"/>
    <cellStyle name="Dziesiętny 5 9 3 2 3 2" xfId="31635"/>
    <cellStyle name="Dziesiętny 5 9 3 2 4" xfId="31633"/>
    <cellStyle name="Dziesiętny 5 9 3 3" xfId="16729"/>
    <cellStyle name="Dziesiętny 5 9 3 3 2" xfId="31636"/>
    <cellStyle name="Dziesiętny 5 9 3 4" xfId="16730"/>
    <cellStyle name="Dziesiętny 5 9 3 4 2" xfId="31637"/>
    <cellStyle name="Dziesiętny 5 9 3 5" xfId="31632"/>
    <cellStyle name="Dziesiętny 5 9 4" xfId="16731"/>
    <cellStyle name="Dziesiętny 5 9 4 2" xfId="16732"/>
    <cellStyle name="Dziesiętny 5 9 4 2 2" xfId="16733"/>
    <cellStyle name="Dziesiętny 5 9 4 2 2 2" xfId="31640"/>
    <cellStyle name="Dziesiętny 5 9 4 2 3" xfId="16734"/>
    <cellStyle name="Dziesiętny 5 9 4 2 3 2" xfId="31641"/>
    <cellStyle name="Dziesiętny 5 9 4 2 4" xfId="31639"/>
    <cellStyle name="Dziesiętny 5 9 4 3" xfId="16735"/>
    <cellStyle name="Dziesiętny 5 9 4 3 2" xfId="31642"/>
    <cellStyle name="Dziesiętny 5 9 4 4" xfId="16736"/>
    <cellStyle name="Dziesiętny 5 9 4 4 2" xfId="31643"/>
    <cellStyle name="Dziesiętny 5 9 4 5" xfId="31638"/>
    <cellStyle name="Dziesiętny 5 9 5" xfId="16737"/>
    <cellStyle name="Dziesiętny 5 9 5 2" xfId="16738"/>
    <cellStyle name="Dziesiętny 5 9 5 2 2" xfId="16739"/>
    <cellStyle name="Dziesiętny 5 9 5 2 2 2" xfId="31646"/>
    <cellStyle name="Dziesiętny 5 9 5 2 3" xfId="16740"/>
    <cellStyle name="Dziesiętny 5 9 5 2 3 2" xfId="31647"/>
    <cellStyle name="Dziesiętny 5 9 5 2 4" xfId="31645"/>
    <cellStyle name="Dziesiętny 5 9 5 3" xfId="16741"/>
    <cellStyle name="Dziesiętny 5 9 5 3 2" xfId="31648"/>
    <cellStyle name="Dziesiętny 5 9 5 4" xfId="16742"/>
    <cellStyle name="Dziesiętny 5 9 5 4 2" xfId="31649"/>
    <cellStyle name="Dziesiętny 5 9 5 5" xfId="31644"/>
    <cellStyle name="Dziesiętny 5 9 6" xfId="16743"/>
    <cellStyle name="Dziesiętny 5 9 6 2" xfId="16744"/>
    <cellStyle name="Dziesiętny 5 9 6 2 2" xfId="31651"/>
    <cellStyle name="Dziesiętny 5 9 6 3" xfId="16745"/>
    <cellStyle name="Dziesiętny 5 9 6 3 2" xfId="31652"/>
    <cellStyle name="Dziesiętny 5 9 6 4" xfId="31650"/>
    <cellStyle name="Dziesiętny 5 9 7" xfId="16746"/>
    <cellStyle name="Dziesiętny 5 9 7 2" xfId="31653"/>
    <cellStyle name="Dziesiętny 5 9 8" xfId="16747"/>
    <cellStyle name="Dziesiętny 5 9 8 2" xfId="31654"/>
    <cellStyle name="Dziesiętny 5 9 9" xfId="31607"/>
    <cellStyle name="Dziesiętny 6" xfId="16748"/>
    <cellStyle name="Dziesiętny 6 2" xfId="22197"/>
    <cellStyle name="Dziesiętny 6 3" xfId="22196"/>
    <cellStyle name="Dziesiętny 6 4" xfId="31655"/>
    <cellStyle name="Dziesiętny 7" xfId="16749"/>
    <cellStyle name="Dziesiętny 7 2" xfId="22199"/>
    <cellStyle name="Dziesiętny 7 3" xfId="22198"/>
    <cellStyle name="Dziesiętny 7 4" xfId="31656"/>
    <cellStyle name="Dziesiętny 8" xfId="16750"/>
    <cellStyle name="Dziesiętny 8 2" xfId="22201"/>
    <cellStyle name="Dziesiętny 8 3" xfId="22200"/>
    <cellStyle name="Dziesiętny 8 4" xfId="31657"/>
    <cellStyle name="Dziesiętny 9" xfId="16751"/>
    <cellStyle name="Dziesiętny 9 2" xfId="22202"/>
    <cellStyle name="Dziesiętny 9 3" xfId="31658"/>
    <cellStyle name="Encabez1" xfId="22203"/>
    <cellStyle name="Encabez2" xfId="22204"/>
    <cellStyle name="Encabezado 4" xfId="22205"/>
    <cellStyle name="Énfasis1" xfId="22206"/>
    <cellStyle name="Énfasis2" xfId="22207"/>
    <cellStyle name="Énfasis3" xfId="22208"/>
    <cellStyle name="Énfasis4" xfId="22209"/>
    <cellStyle name="Énfasis5" xfId="22210"/>
    <cellStyle name="Énfasis6" xfId="22211"/>
    <cellStyle name="Entrada" xfId="22212"/>
    <cellStyle name="Euro" xfId="16752"/>
    <cellStyle name="Euro 2" xfId="16753"/>
    <cellStyle name="Euro 2 2" xfId="22215"/>
    <cellStyle name="Euro 2 3" xfId="22214"/>
    <cellStyle name="Euro 2 4" xfId="31660"/>
    <cellStyle name="Euro 3" xfId="16754"/>
    <cellStyle name="Euro 3 2" xfId="22216"/>
    <cellStyle name="Euro 3 3" xfId="31661"/>
    <cellStyle name="Euro 4" xfId="22217"/>
    <cellStyle name="Euro 5" xfId="22213"/>
    <cellStyle name="Euro 6" xfId="31659"/>
    <cellStyle name="Euro_do_DERIV_300612" xfId="22218"/>
    <cellStyle name="Explanatory Text" xfId="22219"/>
    <cellStyle name="Explanatory Text 2" xfId="22220"/>
    <cellStyle name="F2" xfId="16755"/>
    <cellStyle name="F2 2" xfId="16756"/>
    <cellStyle name="F2 2 2" xfId="31663"/>
    <cellStyle name="F2 3" xfId="16757"/>
    <cellStyle name="F2 3 2" xfId="31664"/>
    <cellStyle name="F2 4" xfId="16758"/>
    <cellStyle name="F2 4 2" xfId="31665"/>
    <cellStyle name="F2 5" xfId="22221"/>
    <cellStyle name="F2 6" xfId="31662"/>
    <cellStyle name="F3" xfId="16759"/>
    <cellStyle name="F3 2" xfId="16760"/>
    <cellStyle name="F3 2 2" xfId="31667"/>
    <cellStyle name="F3 3" xfId="16761"/>
    <cellStyle name="F3 3 2" xfId="31668"/>
    <cellStyle name="F3 4" xfId="16762"/>
    <cellStyle name="F3 4 2" xfId="31669"/>
    <cellStyle name="F3 5" xfId="22222"/>
    <cellStyle name="F3 6" xfId="31666"/>
    <cellStyle name="F4" xfId="16763"/>
    <cellStyle name="F4 2" xfId="16764"/>
    <cellStyle name="F4 2 2" xfId="31671"/>
    <cellStyle name="F4 3" xfId="16765"/>
    <cellStyle name="F4 3 2" xfId="31672"/>
    <cellStyle name="F4 4" xfId="16766"/>
    <cellStyle name="F4 4 2" xfId="31673"/>
    <cellStyle name="F4 5" xfId="22223"/>
    <cellStyle name="F4 6" xfId="31670"/>
    <cellStyle name="F5" xfId="16767"/>
    <cellStyle name="F5 2" xfId="16768"/>
    <cellStyle name="F5 2 2" xfId="31675"/>
    <cellStyle name="F5 3" xfId="16769"/>
    <cellStyle name="F5 3 2" xfId="31676"/>
    <cellStyle name="F5 4" xfId="16770"/>
    <cellStyle name="F5 4 2" xfId="31677"/>
    <cellStyle name="F5 5" xfId="22224"/>
    <cellStyle name="F5 6" xfId="31674"/>
    <cellStyle name="F6" xfId="16771"/>
    <cellStyle name="F6 2" xfId="16772"/>
    <cellStyle name="F6 2 2" xfId="31679"/>
    <cellStyle name="F6 3" xfId="16773"/>
    <cellStyle name="F6 3 2" xfId="31680"/>
    <cellStyle name="F6 4" xfId="16774"/>
    <cellStyle name="F6 4 2" xfId="31681"/>
    <cellStyle name="F6 5" xfId="22225"/>
    <cellStyle name="F6 6" xfId="31678"/>
    <cellStyle name="F7" xfId="16775"/>
    <cellStyle name="F7 2" xfId="16776"/>
    <cellStyle name="F7 2 2" xfId="31683"/>
    <cellStyle name="F7 3" xfId="16777"/>
    <cellStyle name="F7 3 2" xfId="31684"/>
    <cellStyle name="F7 4" xfId="16778"/>
    <cellStyle name="F7 4 2" xfId="31685"/>
    <cellStyle name="F7 5" xfId="22226"/>
    <cellStyle name="F7 6" xfId="31682"/>
    <cellStyle name="F8" xfId="16779"/>
    <cellStyle name="F8 2" xfId="16780"/>
    <cellStyle name="F8 2 2" xfId="31687"/>
    <cellStyle name="F8 3" xfId="16781"/>
    <cellStyle name="F8 3 2" xfId="31688"/>
    <cellStyle name="F8 4" xfId="16782"/>
    <cellStyle name="F8 4 2" xfId="31689"/>
    <cellStyle name="F8 5" xfId="22227"/>
    <cellStyle name="F8 6" xfId="31686"/>
    <cellStyle name="fecha" xfId="22228"/>
    <cellStyle name="Fijo" xfId="22229"/>
    <cellStyle name="Financiero" xfId="22230"/>
    <cellStyle name="Followed Hyperlink_securities_280207" xfId="22231"/>
    <cellStyle name="Good" xfId="22232"/>
    <cellStyle name="Good 2" xfId="22233"/>
    <cellStyle name="Header1" xfId="16783"/>
    <cellStyle name="Header1 2" xfId="22234"/>
    <cellStyle name="Header1 3" xfId="31690"/>
    <cellStyle name="Header2" xfId="16784"/>
    <cellStyle name="Header2 2" xfId="22236"/>
    <cellStyle name="Header2 2 2" xfId="22237"/>
    <cellStyle name="Header2 3" xfId="22238"/>
    <cellStyle name="Header2 3 2" xfId="22239"/>
    <cellStyle name="Header2 4" xfId="22240"/>
    <cellStyle name="Header2 4 2" xfId="22241"/>
    <cellStyle name="Header2 5" xfId="22242"/>
    <cellStyle name="Header2 6" xfId="22243"/>
    <cellStyle name="Header2 7" xfId="22235"/>
    <cellStyle name="Header2 8" xfId="31691"/>
    <cellStyle name="Heading 1" xfId="22244"/>
    <cellStyle name="Heading 1 2" xfId="22245"/>
    <cellStyle name="Heading 2" xfId="22246"/>
    <cellStyle name="Heading 2 2" xfId="22247"/>
    <cellStyle name="Heading 3" xfId="22248"/>
    <cellStyle name="Heading 3 2" xfId="22249"/>
    <cellStyle name="Heading 3 2 2" xfId="22250"/>
    <cellStyle name="Heading 3 3" xfId="22251"/>
    <cellStyle name="Heading 4" xfId="22252"/>
    <cellStyle name="Heading 4 2" xfId="22253"/>
    <cellStyle name="Heading, Column" xfId="22254"/>
    <cellStyle name="Heading, Section" xfId="22255"/>
    <cellStyle name="Hiperłącze 2" xfId="16785"/>
    <cellStyle name="Hiperłącze 2 2" xfId="16786"/>
    <cellStyle name="Hiperłącze 2 2 2" xfId="31693"/>
    <cellStyle name="Hiperłącze 2 3" xfId="22256"/>
    <cellStyle name="Hiperłącze 2 4" xfId="31692"/>
    <cellStyle name="Hiperłącze 3" xfId="16787"/>
    <cellStyle name="Hiperłącze 3 2" xfId="31694"/>
    <cellStyle name="Hyperlink 2" xfId="22257"/>
    <cellStyle name="Hyperlink_Plan finansowy-DRK" xfId="16788"/>
    <cellStyle name="Incorrecto" xfId="22258"/>
    <cellStyle name="INMOBILIARIA RIMO SA DE CV" xfId="22259"/>
    <cellStyle name="Input" xfId="22260"/>
    <cellStyle name="Input 2" xfId="22261"/>
    <cellStyle name="Input 2 2" xfId="22262"/>
    <cellStyle name="Input 2 2 2" xfId="22263"/>
    <cellStyle name="Input 2 3" xfId="22264"/>
    <cellStyle name="Input 3" xfId="22265"/>
    <cellStyle name="Input 3 2" xfId="22266"/>
    <cellStyle name="Input 4" xfId="22267"/>
    <cellStyle name="Komórka połączona 2" xfId="16789"/>
    <cellStyle name="Komórka połączona 2 2" xfId="16790"/>
    <cellStyle name="Komórka połączona 2 2 2" xfId="31696"/>
    <cellStyle name="Komórka połączona 2 3" xfId="16791"/>
    <cellStyle name="Komórka połączona 2 3 2" xfId="31697"/>
    <cellStyle name="Komórka połączona 2 4" xfId="22268"/>
    <cellStyle name="Komórka połączona 2 5" xfId="31695"/>
    <cellStyle name="Komórka połączona 3" xfId="16792"/>
    <cellStyle name="Komórka połączona 3 2" xfId="31698"/>
    <cellStyle name="Komórka połączona 4" xfId="16793"/>
    <cellStyle name="Komórka połączona 4 2" xfId="31699"/>
    <cellStyle name="Komórka połączona 5" xfId="16794"/>
    <cellStyle name="Komórka połączona 5 2" xfId="31700"/>
    <cellStyle name="Komórka połączona 6" xfId="16795"/>
    <cellStyle name="Komórka połączona 6 2" xfId="31701"/>
    <cellStyle name="Komórka zaznaczona 2" xfId="16796"/>
    <cellStyle name="Komórka zaznaczona 2 2" xfId="16797"/>
    <cellStyle name="Komórka zaznaczona 2 2 2" xfId="16798"/>
    <cellStyle name="Komórka zaznaczona 2 2 2 2" xfId="22271"/>
    <cellStyle name="Komórka zaznaczona 2 2 2 3" xfId="31704"/>
    <cellStyle name="Komórka zaznaczona 2 2 3" xfId="22270"/>
    <cellStyle name="Komórka zaznaczona 2 2 4" xfId="31703"/>
    <cellStyle name="Komórka zaznaczona 2 3" xfId="16799"/>
    <cellStyle name="Komórka zaznaczona 2 3 2" xfId="22272"/>
    <cellStyle name="Komórka zaznaczona 2 3 3" xfId="31705"/>
    <cellStyle name="Komórka zaznaczona 2 4" xfId="16800"/>
    <cellStyle name="Komórka zaznaczona 2 4 2" xfId="22273"/>
    <cellStyle name="Komórka zaznaczona 2 4 3" xfId="31706"/>
    <cellStyle name="Komórka zaznaczona 2 5" xfId="22269"/>
    <cellStyle name="Komórka zaznaczona 2 6" xfId="31702"/>
    <cellStyle name="Komórka zaznaczona 3" xfId="16801"/>
    <cellStyle name="Komórka zaznaczona 3 2" xfId="31707"/>
    <cellStyle name="Komórka zaznaczona 4" xfId="16802"/>
    <cellStyle name="Komórka zaznaczona 4 2" xfId="16803"/>
    <cellStyle name="Komórka zaznaczona 4 2 2" xfId="16804"/>
    <cellStyle name="Komórka zaznaczona 4 2 2 2" xfId="31710"/>
    <cellStyle name="Komórka zaznaczona 4 2 3" xfId="31709"/>
    <cellStyle name="Komórka zaznaczona 4 3" xfId="16805"/>
    <cellStyle name="Komórka zaznaczona 4 3 2" xfId="31711"/>
    <cellStyle name="Komórka zaznaczona 4 4" xfId="31708"/>
    <cellStyle name="Komórka zaznaczona 5" xfId="16806"/>
    <cellStyle name="Komórka zaznaczona 5 2" xfId="16807"/>
    <cellStyle name="Komórka zaznaczona 5 2 2" xfId="31713"/>
    <cellStyle name="Komórka zaznaczona 5 3" xfId="31712"/>
    <cellStyle name="Komórka zaznaczona 6" xfId="16808"/>
    <cellStyle name="Komórka zaznaczona 6 2" xfId="31714"/>
    <cellStyle name="Komórka zaznaczona 7" xfId="16809"/>
    <cellStyle name="Komórka zaznaczona 7 2" xfId="31715"/>
    <cellStyle name="l]_x000d__x000a_Path=M:\RIOCEN01_x000d__x000a_Name=Carlos Emilio Brousse_x000d__x000a_DDAApps=nsf,nsg,nsh,jtf,ns2,ors,org_x000d__x000a_SmartIcons=Todos_x000d__x000a_" xfId="22274"/>
    <cellStyle name="l]_x000d__x000a_Path=M:\RIOCEN01_x000d__x000a_Name=Carlos Emilio Brousse_x000d__x000a_DDEApps=nsf,nsg,nsh,ntf,ns2,ors,org_x000d__x000a_SmartIcons=Todos_x000d__x000a_" xfId="22275"/>
    <cellStyle name="l]_x000d__x000a_Path=M:\RIOCEN01_x000d__x000a_Name=Carlos Emilio Brousse_x000d__x000a_DDEApps=nsf,nsg,nsh,ntf,ns2,ors,org_x000d__x000a_SmartIcons=Todos_x000d__x000a_ 2" xfId="22276"/>
    <cellStyle name="l]_x000d__x000a_Path=M:\RIOCEN01_x000d__x000a_Name=Carlos Emilio Brousse_x000d__x000a_DDEApps=nsf,nsg,nsh,ntf,ns2,ors,org_x000d__x000a_SmartIcons=Todos_x000d__x000a_ 3" xfId="22277"/>
    <cellStyle name="Licence" xfId="16810"/>
    <cellStyle name="Licence 2" xfId="22279"/>
    <cellStyle name="Licence 2 2" xfId="22280"/>
    <cellStyle name="Licence 3" xfId="22278"/>
    <cellStyle name="Licence 4" xfId="31716"/>
    <cellStyle name="Licence_Zeszyt1" xfId="22281"/>
    <cellStyle name="Linked Cell" xfId="22282"/>
    <cellStyle name="Linked Cell 2" xfId="22283"/>
    <cellStyle name="měny_laroux" xfId="16811"/>
    <cellStyle name="MEXICANA INDUSTRIAL DE INSUMOS AGROPECUA" xfId="22284"/>
    <cellStyle name="Millares 2" xfId="22285"/>
    <cellStyle name="Millares 3" xfId="22286"/>
    <cellStyle name="Milliers [0]_laroux" xfId="16812"/>
    <cellStyle name="Milliers_laroux" xfId="16813"/>
    <cellStyle name="Monåda_Maãro1_Módulo2" xfId="22287"/>
    <cellStyle name="Monétaire [0]_Open&amp;Close" xfId="22288"/>
    <cellStyle name="Monétaire_Open&amp;Close" xfId="22289"/>
    <cellStyle name="Monetario" xfId="22290"/>
    <cellStyle name="MORENO LACALLE GUIZAR JOSE GUILLERMO" xfId="22291"/>
    <cellStyle name="Nagłówek" xfId="16814"/>
    <cellStyle name="Nagłówek 1 2" xfId="16815"/>
    <cellStyle name="Nagłówek 1 2 2" xfId="16816"/>
    <cellStyle name="Nagłówek 1 2 2 2" xfId="31719"/>
    <cellStyle name="Nagłówek 1 2 3" xfId="16817"/>
    <cellStyle name="Nagłówek 1 2 3 2" xfId="31720"/>
    <cellStyle name="Nagłówek 1 2 4" xfId="22293"/>
    <cellStyle name="Nagłówek 1 2 5" xfId="31718"/>
    <cellStyle name="Nagłówek 1 3" xfId="16818"/>
    <cellStyle name="Nagłówek 1 3 2" xfId="31721"/>
    <cellStyle name="Nagłówek 1 4" xfId="16819"/>
    <cellStyle name="Nagłówek 1 4 2" xfId="31722"/>
    <cellStyle name="Nagłówek 1 5" xfId="16820"/>
    <cellStyle name="Nagłówek 1 5 2" xfId="31723"/>
    <cellStyle name="Nagłówek 1 6" xfId="16821"/>
    <cellStyle name="Nagłówek 1 6 2" xfId="31724"/>
    <cellStyle name="Nagłówek 2 2" xfId="16822"/>
    <cellStyle name="Nagłówek 2 2 2" xfId="16823"/>
    <cellStyle name="Nagłówek 2 2 2 2" xfId="31726"/>
    <cellStyle name="Nagłówek 2 2 3" xfId="16824"/>
    <cellStyle name="Nagłówek 2 2 3 2" xfId="31727"/>
    <cellStyle name="Nagłówek 2 2 4" xfId="22294"/>
    <cellStyle name="Nagłówek 2 2 5" xfId="31725"/>
    <cellStyle name="Nagłówek 2 3" xfId="16825"/>
    <cellStyle name="Nagłówek 2 3 2" xfId="31728"/>
    <cellStyle name="Nagłówek 2 4" xfId="16826"/>
    <cellStyle name="Nagłówek 2 4 2" xfId="31729"/>
    <cellStyle name="Nagłówek 2 5" xfId="16827"/>
    <cellStyle name="Nagłówek 2 5 2" xfId="31730"/>
    <cellStyle name="Nagłówek 2 6" xfId="16828"/>
    <cellStyle name="Nagłówek 2 6 2" xfId="31731"/>
    <cellStyle name="Nagłówek 3 2" xfId="16829"/>
    <cellStyle name="Nagłówek 3 2 2" xfId="16830"/>
    <cellStyle name="Nagłówek 3 2 2 2" xfId="22296"/>
    <cellStyle name="Nagłówek 3 2 2 3" xfId="31733"/>
    <cellStyle name="Nagłówek 3 2 3" xfId="16831"/>
    <cellStyle name="Nagłówek 3 2 3 2" xfId="31734"/>
    <cellStyle name="Nagłówek 3 2 4" xfId="22295"/>
    <cellStyle name="Nagłówek 3 2 5" xfId="31732"/>
    <cellStyle name="Nagłówek 3 3" xfId="16832"/>
    <cellStyle name="Nagłówek 3 3 2" xfId="31735"/>
    <cellStyle name="Nagłówek 3 4" xfId="16833"/>
    <cellStyle name="Nagłówek 3 4 2" xfId="31736"/>
    <cellStyle name="Nagłówek 3 5" xfId="16834"/>
    <cellStyle name="Nagłówek 3 5 2" xfId="31737"/>
    <cellStyle name="Nagłówek 3 6" xfId="16835"/>
    <cellStyle name="Nagłówek 3 6 2" xfId="31738"/>
    <cellStyle name="Nagłówek 4 2" xfId="16836"/>
    <cellStyle name="Nagłówek 4 2 2" xfId="16837"/>
    <cellStyle name="Nagłówek 4 2 2 2" xfId="31740"/>
    <cellStyle name="Nagłówek 4 2 3" xfId="16838"/>
    <cellStyle name="Nagłówek 4 2 3 2" xfId="31741"/>
    <cellStyle name="Nagłówek 4 2 4" xfId="22297"/>
    <cellStyle name="Nagłówek 4 2 5" xfId="31739"/>
    <cellStyle name="Nagłówek 4 3" xfId="16839"/>
    <cellStyle name="Nagłówek 4 3 2" xfId="31742"/>
    <cellStyle name="Nagłówek 4 4" xfId="16840"/>
    <cellStyle name="Nagłówek 4 4 2" xfId="31743"/>
    <cellStyle name="Nagłówek 4 5" xfId="16841"/>
    <cellStyle name="Nagłówek 4 5 2" xfId="31744"/>
    <cellStyle name="Nagłówek 4 6" xfId="16842"/>
    <cellStyle name="Nagłówek 4 6 2" xfId="31745"/>
    <cellStyle name="Nagłówek 5" xfId="22292"/>
    <cellStyle name="Nagłówek 6" xfId="31717"/>
    <cellStyle name="Neutral" xfId="22298"/>
    <cellStyle name="Neutral 2" xfId="22299"/>
    <cellStyle name="Neutralne 2" xfId="16843"/>
    <cellStyle name="Neutralne 2 2" xfId="16844"/>
    <cellStyle name="Neutralne 2 2 2" xfId="31747"/>
    <cellStyle name="Neutralne 2 3" xfId="16845"/>
    <cellStyle name="Neutralne 2 3 2" xfId="31748"/>
    <cellStyle name="Neutralne 2 4" xfId="22300"/>
    <cellStyle name="Neutralne 2 5" xfId="31746"/>
    <cellStyle name="Neutralne 3" xfId="16846"/>
    <cellStyle name="Neutralne 3 2" xfId="31749"/>
    <cellStyle name="Neutralne 4" xfId="16847"/>
    <cellStyle name="Neutralne 4 2" xfId="31750"/>
    <cellStyle name="Neutralne 5" xfId="16848"/>
    <cellStyle name="Neutralne 5 2" xfId="31751"/>
    <cellStyle name="Neutralne 6" xfId="16849"/>
    <cellStyle name="Neutralne 6 2" xfId="31752"/>
    <cellStyle name="no dec" xfId="22301"/>
    <cellStyle name="Normal - Style1" xfId="16850"/>
    <cellStyle name="Normal - Style1 2" xfId="22303"/>
    <cellStyle name="Normal - Style1 2 2" xfId="22304"/>
    <cellStyle name="Normal - Style1 2 2 2" xfId="22305"/>
    <cellStyle name="Normal - Style1 2 3" xfId="22306"/>
    <cellStyle name="Normal - Style1 3" xfId="22307"/>
    <cellStyle name="Normal - Style1 3 2" xfId="22308"/>
    <cellStyle name="Normal - Style1 3 2 2" xfId="22309"/>
    <cellStyle name="Normal - Style1 3 3" xfId="22310"/>
    <cellStyle name="Normal - Style1 4" xfId="22311"/>
    <cellStyle name="Normal - Style1 4 2" xfId="22312"/>
    <cellStyle name="Normal - Style1 5" xfId="22313"/>
    <cellStyle name="Normal - Style1 6" xfId="22302"/>
    <cellStyle name="Normal - Style1 7" xfId="31753"/>
    <cellStyle name="Normal 2" xfId="16851"/>
    <cellStyle name="Normal 2 2" xfId="16852"/>
    <cellStyle name="Normal 2 2 2" xfId="22315"/>
    <cellStyle name="Normal 2 3" xfId="22314"/>
    <cellStyle name="Normal 3" xfId="16853"/>
    <cellStyle name="Normal 3 2" xfId="22317"/>
    <cellStyle name="Normal 3 3" xfId="22316"/>
    <cellStyle name="Normal 3 4" xfId="31754"/>
    <cellStyle name="Normal 3_UZGODNIENIE_FXOPCJE_300612" xfId="22318"/>
    <cellStyle name="Normal 4" xfId="16854"/>
    <cellStyle name="Normal 4 2" xfId="22319"/>
    <cellStyle name="Normal 4 3" xfId="31755"/>
    <cellStyle name="Normal 5" xfId="16855"/>
    <cellStyle name="Normal 5 2" xfId="22320"/>
    <cellStyle name="Normal 6" xfId="16856"/>
    <cellStyle name="Normal_#10-Headcount" xfId="16857"/>
    <cellStyle name="normální_laroux" xfId="16858"/>
    <cellStyle name="Normalny" xfId="0" builtinId="0"/>
    <cellStyle name="Normalny (2)" xfId="16859"/>
    <cellStyle name="Normalny (2) 2" xfId="22322"/>
    <cellStyle name="Normalny (2) 3" xfId="22321"/>
    <cellStyle name="Normalny 10" xfId="16860"/>
    <cellStyle name="Normalny 10 2" xfId="16861"/>
    <cellStyle name="Normalny 10 2 2" xfId="16862"/>
    <cellStyle name="Normalny 10 2 2 2" xfId="22324"/>
    <cellStyle name="Normalny 10 2 3" xfId="22325"/>
    <cellStyle name="Normalny 10 2 4" xfId="22326"/>
    <cellStyle name="Normalny 10 2 5" xfId="22327"/>
    <cellStyle name="Normalny 10 2 6" xfId="22328"/>
    <cellStyle name="Normalny 10 2 7" xfId="22329"/>
    <cellStyle name="Normalny 10 3" xfId="16863"/>
    <cellStyle name="Normalny 10 3 2" xfId="22331"/>
    <cellStyle name="Normalny 10 3 3" xfId="22330"/>
    <cellStyle name="Normalny 10 4" xfId="16864"/>
    <cellStyle name="Normalny 10 4 2" xfId="22332"/>
    <cellStyle name="Normalny 10 4 2 2" xfId="22333"/>
    <cellStyle name="Normalny 10 4 3" xfId="22334"/>
    <cellStyle name="Normalny 10 4 4" xfId="22335"/>
    <cellStyle name="Normalny 10 4 5" xfId="22336"/>
    <cellStyle name="Normalny 10 4 6" xfId="22337"/>
    <cellStyle name="Normalny 10 4 7" xfId="22338"/>
    <cellStyle name="Normalny 10 5" xfId="16865"/>
    <cellStyle name="Normalny 10 5 2" xfId="22339"/>
    <cellStyle name="Normalny 10 6" xfId="16866"/>
    <cellStyle name="Normalny 10 6 2" xfId="22340"/>
    <cellStyle name="Normalny 10 7" xfId="22323"/>
    <cellStyle name="Normalny 11" xfId="16867"/>
    <cellStyle name="Normalny 11 2" xfId="22342"/>
    <cellStyle name="Normalny 11 2 2" xfId="22343"/>
    <cellStyle name="Normalny 11 2 2 2" xfId="22344"/>
    <cellStyle name="Normalny 11 2 3" xfId="22345"/>
    <cellStyle name="Normalny 11 2 4" xfId="22346"/>
    <cellStyle name="Normalny 11 2 5" xfId="22347"/>
    <cellStyle name="Normalny 11 2 6" xfId="22348"/>
    <cellStyle name="Normalny 11 2 7" xfId="22349"/>
    <cellStyle name="Normalny 11 3" xfId="22350"/>
    <cellStyle name="Normalny 11 3 2" xfId="22351"/>
    <cellStyle name="Normalny 11 4" xfId="22352"/>
    <cellStyle name="Normalny 11 4 2" xfId="22353"/>
    <cellStyle name="Normalny 11 5" xfId="22354"/>
    <cellStyle name="Normalny 11 6" xfId="22355"/>
    <cellStyle name="Normalny 11 7" xfId="22356"/>
    <cellStyle name="Normalny 11 8" xfId="22357"/>
    <cellStyle name="Normalny 11 9" xfId="22341"/>
    <cellStyle name="Normalny 12" xfId="16868"/>
    <cellStyle name="Normalny 12 10" xfId="22358"/>
    <cellStyle name="Normalny 12 2" xfId="22359"/>
    <cellStyle name="Normalny 12 2 2" xfId="22360"/>
    <cellStyle name="Normalny 12 2 3" xfId="22361"/>
    <cellStyle name="Normalny 12 3" xfId="22362"/>
    <cellStyle name="Normalny 12 3 2" xfId="22363"/>
    <cellStyle name="Normalny 12 3 2 2" xfId="22364"/>
    <cellStyle name="Normalny 12 3 3" xfId="22365"/>
    <cellStyle name="Normalny 12 3 4" xfId="22366"/>
    <cellStyle name="Normalny 12 3 5" xfId="22367"/>
    <cellStyle name="Normalny 12 3 6" xfId="22368"/>
    <cellStyle name="Normalny 12 3 7" xfId="22369"/>
    <cellStyle name="Normalny 12 4" xfId="22370"/>
    <cellStyle name="Normalny 12 4 2" xfId="22371"/>
    <cellStyle name="Normalny 12 5" xfId="22372"/>
    <cellStyle name="Normalny 12 5 2" xfId="22373"/>
    <cellStyle name="Normalny 12 6" xfId="22374"/>
    <cellStyle name="Normalny 12 7" xfId="22375"/>
    <cellStyle name="Normalny 12 8" xfId="22376"/>
    <cellStyle name="Normalny 12 9" xfId="22377"/>
    <cellStyle name="Normalny 13" xfId="16869"/>
    <cellStyle name="Normalny 13 2" xfId="22379"/>
    <cellStyle name="Normalny 13 2 2" xfId="22380"/>
    <cellStyle name="Normalny 13 3" xfId="22381"/>
    <cellStyle name="Normalny 13 3 2" xfId="22382"/>
    <cellStyle name="Normalny 13 3 2 2" xfId="22383"/>
    <cellStyle name="Normalny 13 3 3" xfId="22384"/>
    <cellStyle name="Normalny 13 3 4" xfId="22385"/>
    <cellStyle name="Normalny 13 3 5" xfId="22386"/>
    <cellStyle name="Normalny 13 3 6" xfId="22387"/>
    <cellStyle name="Normalny 13 3 7" xfId="22388"/>
    <cellStyle name="Normalny 13 4" xfId="22389"/>
    <cellStyle name="Normalny 13 5" xfId="22378"/>
    <cellStyle name="Normalny 14" xfId="16870"/>
    <cellStyle name="Normalny 14 2" xfId="22391"/>
    <cellStyle name="Normalny 14 2 2" xfId="22392"/>
    <cellStyle name="Normalny 14 3" xfId="22393"/>
    <cellStyle name="Normalny 14 3 2" xfId="22394"/>
    <cellStyle name="Normalny 14 4" xfId="22395"/>
    <cellStyle name="Normalny 14 5" xfId="22390"/>
    <cellStyle name="Normalny 15" xfId="16871"/>
    <cellStyle name="Normalny 15 2" xfId="22397"/>
    <cellStyle name="Normalny 15 2 2" xfId="22398"/>
    <cellStyle name="Normalny 15 3" xfId="16872"/>
    <cellStyle name="Normalny 15 4" xfId="22399"/>
    <cellStyle name="Normalny 15 5" xfId="22400"/>
    <cellStyle name="Normalny 15 6" xfId="22401"/>
    <cellStyle name="Normalny 15 7" xfId="22396"/>
    <cellStyle name="Normalny 16" xfId="16873"/>
    <cellStyle name="Normalny 16 10" xfId="22402"/>
    <cellStyle name="Normalny 16 2" xfId="22403"/>
    <cellStyle name="Normalny 16 2 2" xfId="22404"/>
    <cellStyle name="Normalny 16 3" xfId="22405"/>
    <cellStyle name="Normalny 16 3 2" xfId="22406"/>
    <cellStyle name="Normalny 16 3 2 2" xfId="22407"/>
    <cellStyle name="Normalny 16 3 3" xfId="22408"/>
    <cellStyle name="Normalny 16 3 4" xfId="22409"/>
    <cellStyle name="Normalny 16 3 5" xfId="22410"/>
    <cellStyle name="Normalny 16 3 6" xfId="22411"/>
    <cellStyle name="Normalny 16 3 7" xfId="22412"/>
    <cellStyle name="Normalny 16 4" xfId="22413"/>
    <cellStyle name="Normalny 16 4 2" xfId="22414"/>
    <cellStyle name="Normalny 16 5" xfId="22415"/>
    <cellStyle name="Normalny 16 5 2" xfId="22416"/>
    <cellStyle name="Normalny 16 6" xfId="22417"/>
    <cellStyle name="Normalny 16 7" xfId="22418"/>
    <cellStyle name="Normalny 16 8" xfId="22419"/>
    <cellStyle name="Normalny 16 9" xfId="22420"/>
    <cellStyle name="Normalny 17" xfId="16874"/>
    <cellStyle name="Normalny 17 2" xfId="22422"/>
    <cellStyle name="Normalny 17 2 2" xfId="22423"/>
    <cellStyle name="Normalny 17 3" xfId="22424"/>
    <cellStyle name="Normalny 17 3 2" xfId="22425"/>
    <cellStyle name="Normalny 17 3 2 2" xfId="22426"/>
    <cellStyle name="Normalny 17 3 3" xfId="22427"/>
    <cellStyle name="Normalny 17 3 4" xfId="22428"/>
    <cellStyle name="Normalny 17 3 5" xfId="22429"/>
    <cellStyle name="Normalny 17 3 6" xfId="22430"/>
    <cellStyle name="Normalny 17 3 7" xfId="22431"/>
    <cellStyle name="Normalny 17 4" xfId="22432"/>
    <cellStyle name="Normalny 17 5" xfId="22421"/>
    <cellStyle name="Normalny 18" xfId="21870"/>
    <cellStyle name="Normalny 18 2" xfId="22434"/>
    <cellStyle name="Normalny 18 2 2" xfId="22435"/>
    <cellStyle name="Normalny 18 3" xfId="22436"/>
    <cellStyle name="Normalny 18 3 2" xfId="22437"/>
    <cellStyle name="Normalny 18 4" xfId="22438"/>
    <cellStyle name="Normalny 18 5" xfId="22433"/>
    <cellStyle name="Normalny 19" xfId="22439"/>
    <cellStyle name="Normalny 19 2" xfId="22440"/>
    <cellStyle name="Normalny 19 2 2" xfId="22441"/>
    <cellStyle name="Normalny 19 3" xfId="22442"/>
    <cellStyle name="Normalny 19 4" xfId="22443"/>
    <cellStyle name="Normalny 19 5" xfId="22444"/>
    <cellStyle name="Normalny 19 6" xfId="22445"/>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6"/>
    <cellStyle name="Normalny 2 2" xfId="16890"/>
    <cellStyle name="Normalny 2 2 2" xfId="16891"/>
    <cellStyle name="Normalny 2 2 2 2" xfId="16892"/>
    <cellStyle name="Normalny 2 2 2 3" xfId="22447"/>
    <cellStyle name="Normalny 2 2 3" xfId="16893"/>
    <cellStyle name="Normalny 2 2 3 2" xfId="22448"/>
    <cellStyle name="Normalny 2 2 4" xfId="16894"/>
    <cellStyle name="Normalny 2 2 4 2" xfId="22449"/>
    <cellStyle name="Normalny 2 2 5" xfId="16895"/>
    <cellStyle name="Normalny 2 2 5 2" xfId="22450"/>
    <cellStyle name="Normalny 2 2 6" xfId="16896"/>
    <cellStyle name="Normalny 2 3" xfId="16897"/>
    <cellStyle name="Normalny 2 3 2" xfId="16898"/>
    <cellStyle name="Normalny 2 3 2 2" xfId="16899"/>
    <cellStyle name="Normalny 2 3 2 3" xfId="16900"/>
    <cellStyle name="Normalny 2 3 2 4" xfId="16901"/>
    <cellStyle name="Normalny 2 3 2 5" xfId="22452"/>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1"/>
    <cellStyle name="Normalny 2 4" xfId="16914"/>
    <cellStyle name="Normalny 2 4 2" xfId="16915"/>
    <cellStyle name="Normalny 2 4 3" xfId="16916"/>
    <cellStyle name="Normalny 2 4 4" xfId="16917"/>
    <cellStyle name="Normalny 2 4 5" xfId="22453"/>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4"/>
    <cellStyle name="Normalny 2 6" xfId="16934"/>
    <cellStyle name="Normalny 2 6 2" xfId="16935"/>
    <cellStyle name="Normalny 2 6 3" xfId="16936"/>
    <cellStyle name="Normalny 2 6 4" xfId="16937"/>
    <cellStyle name="Normalny 2 6 5" xfId="22455"/>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6"/>
    <cellStyle name="Normalny 20 2" xfId="22457"/>
    <cellStyle name="Normalny 20 2 2" xfId="22458"/>
    <cellStyle name="Normalny 20 3" xfId="22459"/>
    <cellStyle name="Normalny 20 3 2" xfId="22460"/>
    <cellStyle name="Normalny 20 4" xfId="22461"/>
    <cellStyle name="Normalny 21" xfId="22462"/>
    <cellStyle name="Normalny 21 2" xfId="22463"/>
    <cellStyle name="Normalny 21 2 2" xfId="22464"/>
    <cellStyle name="Normalny 21 3" xfId="22465"/>
    <cellStyle name="Normalny 21 4" xfId="22466"/>
    <cellStyle name="Normalny 21 5" xfId="22467"/>
    <cellStyle name="Normalny 21 6" xfId="22468"/>
    <cellStyle name="Normalny 22" xfId="22469"/>
    <cellStyle name="Normalny 22 2" xfId="22470"/>
    <cellStyle name="Normalny 22 2 2" xfId="22471"/>
    <cellStyle name="Normalny 22 3" xfId="22472"/>
    <cellStyle name="Normalny 22 3 2" xfId="22473"/>
    <cellStyle name="Normalny 22 4" xfId="22474"/>
    <cellStyle name="Normalny 23" xfId="22475"/>
    <cellStyle name="Normalny 23 2" xfId="22476"/>
    <cellStyle name="Normalny 23 2 2" xfId="22477"/>
    <cellStyle name="Normalny 23 3" xfId="22478"/>
    <cellStyle name="Normalny 23 4" xfId="22479"/>
    <cellStyle name="Normalny 23 5" xfId="22480"/>
    <cellStyle name="Normalny 23 6" xfId="22481"/>
    <cellStyle name="Normalny 24" xfId="22482"/>
    <cellStyle name="Normalny 24 2" xfId="22483"/>
    <cellStyle name="Normalny 24 2 2" xfId="22484"/>
    <cellStyle name="Normalny 24 3" xfId="22485"/>
    <cellStyle name="Normalny 24 3 2" xfId="22486"/>
    <cellStyle name="Normalny 24 4" xfId="22487"/>
    <cellStyle name="Normalny 25" xfId="22488"/>
    <cellStyle name="Normalny 25 2" xfId="22489"/>
    <cellStyle name="Normalny 25 3" xfId="22490"/>
    <cellStyle name="Normalny 25 3 2" xfId="22491"/>
    <cellStyle name="Normalny 25 4" xfId="22492"/>
    <cellStyle name="Normalny 25 5" xfId="22493"/>
    <cellStyle name="Normalny 25 6" xfId="22494"/>
    <cellStyle name="Normalny 25 7" xfId="22495"/>
    <cellStyle name="Normalny 26" xfId="22496"/>
    <cellStyle name="Normalny 26 2" xfId="22497"/>
    <cellStyle name="Normalny 26 2 2" xfId="22498"/>
    <cellStyle name="Normalny 26 3" xfId="22499"/>
    <cellStyle name="Normalny 26 3 2" xfId="22500"/>
    <cellStyle name="Normalny 26 4" xfId="22501"/>
    <cellStyle name="Normalny 27" xfId="22502"/>
    <cellStyle name="Normalny 27 2" xfId="22503"/>
    <cellStyle name="Normalny 27 2 2" xfId="22504"/>
    <cellStyle name="Normalny 27 3" xfId="22505"/>
    <cellStyle name="Normalny 27 4" xfId="22506"/>
    <cellStyle name="Normalny 27 5" xfId="22507"/>
    <cellStyle name="Normalny 27 6" xfId="22508"/>
    <cellStyle name="Normalny 28" xfId="22509"/>
    <cellStyle name="Normalny 28 2" xfId="22510"/>
    <cellStyle name="Normalny 28 2 2" xfId="22511"/>
    <cellStyle name="Normalny 28 3" xfId="22512"/>
    <cellStyle name="Normalny 28 3 2" xfId="22513"/>
    <cellStyle name="Normalny 28 4" xfId="22514"/>
    <cellStyle name="Normalny 28 5" xfId="22515"/>
    <cellStyle name="Normalny 29" xfId="22516"/>
    <cellStyle name="Normalny 29 2" xfId="22517"/>
    <cellStyle name="Normalny 29 2 2" xfId="22518"/>
    <cellStyle name="Normalny 29 3" xfId="22519"/>
    <cellStyle name="Normalny 29 4" xfId="22520"/>
    <cellStyle name="Normalny 29 5" xfId="22521"/>
    <cellStyle name="Normalny 29 6" xfId="22522"/>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3"/>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4"/>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5"/>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6"/>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7"/>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8"/>
    <cellStyle name="Normalny 30 2" xfId="22529"/>
    <cellStyle name="Normalny 30 2 2" xfId="22530"/>
    <cellStyle name="Normalny 30 3" xfId="22531"/>
    <cellStyle name="Normalny 30 3 2" xfId="22532"/>
    <cellStyle name="Normalny 30 4" xfId="22533"/>
    <cellStyle name="Normalny 31" xfId="22534"/>
    <cellStyle name="Normalny 31 2" xfId="22535"/>
    <cellStyle name="Normalny 31 3" xfId="22536"/>
    <cellStyle name="Normalny 31 3 2" xfId="22537"/>
    <cellStyle name="Normalny 31 4" xfId="22538"/>
    <cellStyle name="Normalny 31 5" xfId="22539"/>
    <cellStyle name="Normalny 31 6" xfId="22540"/>
    <cellStyle name="Normalny 31 7" xfId="22541"/>
    <cellStyle name="Normalny 32" xfId="22542"/>
    <cellStyle name="Normalny 32 2" xfId="22543"/>
    <cellStyle name="Normalny 32 2 2" xfId="22544"/>
    <cellStyle name="Normalny 32 3" xfId="22545"/>
    <cellStyle name="Normalny 32 4" xfId="22546"/>
    <cellStyle name="Normalny 33" xfId="22547"/>
    <cellStyle name="Normalny 33 2" xfId="22548"/>
    <cellStyle name="Normalny 33 2 2" xfId="22549"/>
    <cellStyle name="Normalny 33 3" xfId="22550"/>
    <cellStyle name="Normalny 33 4" xfId="22551"/>
    <cellStyle name="Normalny 33 5" xfId="22552"/>
    <cellStyle name="Normalny 33 6" xfId="22553"/>
    <cellStyle name="Normalny 33 7" xfId="22554"/>
    <cellStyle name="Normalny 34" xfId="22555"/>
    <cellStyle name="Normalny 34 2" xfId="22556"/>
    <cellStyle name="Normalny 34 3" xfId="22557"/>
    <cellStyle name="Normalny 35" xfId="22558"/>
    <cellStyle name="Normalny 35 2" xfId="22559"/>
    <cellStyle name="Normalny 36" xfId="22560"/>
    <cellStyle name="Normalny 36 2" xfId="22561"/>
    <cellStyle name="Normalny 36 2 2" xfId="22562"/>
    <cellStyle name="Normalny 36 3" xfId="22563"/>
    <cellStyle name="Normalny 36 4" xfId="22564"/>
    <cellStyle name="Normalny 36 5" xfId="22565"/>
    <cellStyle name="Normalny 36 6" xfId="22566"/>
    <cellStyle name="Normalny 37" xfId="22567"/>
    <cellStyle name="Normalny 37 2" xfId="22568"/>
    <cellStyle name="Normalny 38" xfId="22569"/>
    <cellStyle name="Normalny 38 2" xfId="22570"/>
    <cellStyle name="Normalny 39" xfId="22571"/>
    <cellStyle name="Normalny 39 2" xfId="22572"/>
    <cellStyle name="Normalny 4" xfId="20799"/>
    <cellStyle name="Normalny 4 2" xfId="20800"/>
    <cellStyle name="Normalny 4 2 2" xfId="20801"/>
    <cellStyle name="Normalny 4 2 3" xfId="22573"/>
    <cellStyle name="Normalny 4 3" xfId="20802"/>
    <cellStyle name="Normalny 4 3 2" xfId="22574"/>
    <cellStyle name="Normalny 4 4" xfId="20803"/>
    <cellStyle name="Normalny 4 4 2" xfId="20804"/>
    <cellStyle name="Normalny 4 4 3" xfId="22575"/>
    <cellStyle name="Normalny 4 5" xfId="20805"/>
    <cellStyle name="Normalny 4 5 2" xfId="22576"/>
    <cellStyle name="Normalny 4 6" xfId="20806"/>
    <cellStyle name="Normalny 4 7" xfId="20807"/>
    <cellStyle name="Normalny 40" xfId="22577"/>
    <cellStyle name="Normalny 40 2" xfId="22578"/>
    <cellStyle name="Normalny 41" xfId="22579"/>
    <cellStyle name="Normalny 41 2" xfId="22580"/>
    <cellStyle name="Normalny 42" xfId="22581"/>
    <cellStyle name="Normalny 42 2" xfId="22582"/>
    <cellStyle name="Normalny 43" xfId="22583"/>
    <cellStyle name="Normalny 43 2" xfId="22584"/>
    <cellStyle name="Normalny 44" xfId="22585"/>
    <cellStyle name="Normalny 44 2" xfId="22586"/>
    <cellStyle name="Normalny 45" xfId="22587"/>
    <cellStyle name="Normalny 45 2" xfId="22588"/>
    <cellStyle name="Normalny 46" xfId="22589"/>
    <cellStyle name="Normalny 46 2" xfId="22590"/>
    <cellStyle name="Normalny 47" xfId="22591"/>
    <cellStyle name="Normalny 47 2" xfId="22592"/>
    <cellStyle name="Normalny 47 3" xfId="22593"/>
    <cellStyle name="Normalny 47 3 2" xfId="22594"/>
    <cellStyle name="Normalny 47 4" xfId="22595"/>
    <cellStyle name="Normalny 47 5" xfId="22596"/>
    <cellStyle name="Normalny 47 6" xfId="22597"/>
    <cellStyle name="Normalny 47 7" xfId="22598"/>
    <cellStyle name="Normalny 48" xfId="22599"/>
    <cellStyle name="Normalny 48 2" xfId="22600"/>
    <cellStyle name="Normalny 48 3" xfId="22601"/>
    <cellStyle name="Normalny 48 3 2" xfId="22602"/>
    <cellStyle name="Normalny 48 4" xfId="22603"/>
    <cellStyle name="Normalny 48 5" xfId="22604"/>
    <cellStyle name="Normalny 48 6" xfId="22605"/>
    <cellStyle name="Normalny 48 7" xfId="22606"/>
    <cellStyle name="Normalny 49" xfId="22607"/>
    <cellStyle name="Normalny 5" xfId="20808"/>
    <cellStyle name="Normalny 5 2" xfId="20809"/>
    <cellStyle name="Normalny 5 2 2" xfId="20810"/>
    <cellStyle name="Normalny 5 2 2 2" xfId="22610"/>
    <cellStyle name="Normalny 5 2 3" xfId="22609"/>
    <cellStyle name="Normalny 5 3" xfId="20811"/>
    <cellStyle name="Normalny 5 3 2" xfId="22611"/>
    <cellStyle name="Normalny 5 4" xfId="20812"/>
    <cellStyle name="Normalny 5 4 2" xfId="22612"/>
    <cellStyle name="Normalny 5 5" xfId="20813"/>
    <cellStyle name="Normalny 5 6" xfId="22608"/>
    <cellStyle name="Normalny 50" xfId="22613"/>
    <cellStyle name="Normalny 50 2" xfId="22614"/>
    <cellStyle name="Normalny 51" xfId="22615"/>
    <cellStyle name="Normalny 52" xfId="21876"/>
    <cellStyle name="Normalny 52 2" xfId="22617"/>
    <cellStyle name="Normalny 52 3" xfId="22616"/>
    <cellStyle name="Normalny 53" xfId="22618"/>
    <cellStyle name="Normalny 53 2" xfId="22619"/>
    <cellStyle name="Normalny 54" xfId="22620"/>
    <cellStyle name="Normalny 54 2" xfId="22621"/>
    <cellStyle name="Normalny 55" xfId="22622"/>
    <cellStyle name="Normalny 55 2" xfId="22623"/>
    <cellStyle name="Normalny 56" xfId="22624"/>
    <cellStyle name="Normalny 56 2" xfId="22625"/>
    <cellStyle name="Normalny 56 3" xfId="22626"/>
    <cellStyle name="Normalny 57" xfId="22627"/>
    <cellStyle name="Normalny 57 2" xfId="22628"/>
    <cellStyle name="Normalny 58" xfId="22629"/>
    <cellStyle name="Normalny 58 2" xfId="22630"/>
    <cellStyle name="Normalny 58 3" xfId="22631"/>
    <cellStyle name="Normalny 59" xfId="22632"/>
    <cellStyle name="Normalny 6" xfId="20814"/>
    <cellStyle name="Normalny 6 2" xfId="20815"/>
    <cellStyle name="Normalny 6 2 2" xfId="20816"/>
    <cellStyle name="Normalny 6 2 2 2" xfId="22635"/>
    <cellStyle name="Normalny 6 2 3" xfId="22634"/>
    <cellStyle name="Normalny 6 3" xfId="20817"/>
    <cellStyle name="Normalny 6 4" xfId="20818"/>
    <cellStyle name="Normalny 6 5" xfId="22633"/>
    <cellStyle name="Normalny 60" xfId="22636"/>
    <cellStyle name="Normalny 61" xfId="22637"/>
    <cellStyle name="Normalny 62" xfId="22638"/>
    <cellStyle name="Normalny 63" xfId="22639"/>
    <cellStyle name="Normalny 64" xfId="22640"/>
    <cellStyle name="Normalny 65" xfId="22641"/>
    <cellStyle name="Normalny 66" xfId="22642"/>
    <cellStyle name="Normalny 67" xfId="22643"/>
    <cellStyle name="Normalny 68" xfId="22644"/>
    <cellStyle name="Normalny 68 2" xfId="22645"/>
    <cellStyle name="Normalny 69" xfId="22646"/>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8"/>
    <cellStyle name="Normalny 7 2 2" xfId="20876"/>
    <cellStyle name="Normalny 7 2 2 10" xfId="20877"/>
    <cellStyle name="Normalny 7 2 2 11" xfId="20878"/>
    <cellStyle name="Normalny 7 2 2 12" xfId="22649"/>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7"/>
    <cellStyle name="Normalny 7 3" xfId="21262"/>
    <cellStyle name="Normalny 7 3 10" xfId="21263"/>
    <cellStyle name="Normalny 7 3 11" xfId="21264"/>
    <cellStyle name="Normalny 7 3 12" xfId="22650"/>
    <cellStyle name="Normalny 7 3 2" xfId="21265"/>
    <cellStyle name="Normalny 7 3 2 10" xfId="21266"/>
    <cellStyle name="Normalny 7 3 2 11" xfId="22651"/>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2"/>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3"/>
    <cellStyle name="Normalny 71" xfId="22654"/>
    <cellStyle name="Normalny 72" xfId="22655"/>
    <cellStyle name="Normalny 73" xfId="22656"/>
    <cellStyle name="Normalny 74" xfId="22657"/>
    <cellStyle name="Normalny 75" xfId="22658"/>
    <cellStyle name="Normalny 76" xfId="22659"/>
    <cellStyle name="Normalny 77" xfId="22660"/>
    <cellStyle name="Normalny 78" xfId="22661"/>
    <cellStyle name="Normalny 79" xfId="22662"/>
    <cellStyle name="Normalny 8" xfId="21778"/>
    <cellStyle name="Normalny 8 2" xfId="21779"/>
    <cellStyle name="Normalny 8 2 2" xfId="22665"/>
    <cellStyle name="Normalny 8 2 3" xfId="22666"/>
    <cellStyle name="Normalny 8 2 4" xfId="22664"/>
    <cellStyle name="Normalny 8 3" xfId="21780"/>
    <cellStyle name="Normalny 8 3 2" xfId="22668"/>
    <cellStyle name="Normalny 8 3 3" xfId="22667"/>
    <cellStyle name="Normalny 8 4" xfId="21781"/>
    <cellStyle name="Normalny 8 4 2" xfId="22669"/>
    <cellStyle name="Normalny 8 5" xfId="22663"/>
    <cellStyle name="Normalny 80" xfId="22670"/>
    <cellStyle name="Normalny 81" xfId="22671"/>
    <cellStyle name="Normalny 82" xfId="22672"/>
    <cellStyle name="Normalny 83" xfId="22673"/>
    <cellStyle name="Normalny 84" xfId="22674"/>
    <cellStyle name="Normalny 85" xfId="22675"/>
    <cellStyle name="Normalny 86" xfId="22676"/>
    <cellStyle name="Normalny 87" xfId="22677"/>
    <cellStyle name="Normalny 88" xfId="22678"/>
    <cellStyle name="Normalny 89" xfId="22679"/>
    <cellStyle name="Normalny 9" xfId="21782"/>
    <cellStyle name="Normalny 9 2" xfId="21783"/>
    <cellStyle name="Normalny 9 2 2" xfId="22682"/>
    <cellStyle name="Normalny 9 2 3" xfId="22681"/>
    <cellStyle name="Normalny 9 3" xfId="21784"/>
    <cellStyle name="Normalny 9 3 2" xfId="22683"/>
    <cellStyle name="Normalny 9 4" xfId="21785"/>
    <cellStyle name="Normalny 9 4 2" xfId="22684"/>
    <cellStyle name="Normalny 9 5" xfId="22680"/>
    <cellStyle name="Normalny 90" xfId="21879"/>
    <cellStyle name="Normalny 91" xfId="22973"/>
    <cellStyle name="Normalny 92" xfId="21877"/>
    <cellStyle name="Normalny_SAB RS 2005_3" xfId="22685"/>
    <cellStyle name="Normalny_Sprawozdanie tabele dodatkowe" xfId="21869"/>
    <cellStyle name="Normalny1" xfId="22686"/>
    <cellStyle name="Normalny1 2" xfId="22687"/>
    <cellStyle name="Notas" xfId="22688"/>
    <cellStyle name="Notas 2" xfId="22689"/>
    <cellStyle name="Note" xfId="22690"/>
    <cellStyle name="Note 2" xfId="22691"/>
    <cellStyle name="Note 2 2" xfId="22692"/>
    <cellStyle name="Note 2 2 2" xfId="22693"/>
    <cellStyle name="Note 2 3" xfId="22694"/>
    <cellStyle name="Note 2 4" xfId="22695"/>
    <cellStyle name="Note 3" xfId="22696"/>
    <cellStyle name="Note 3 2" xfId="22697"/>
    <cellStyle name="Note 3 2 2" xfId="22698"/>
    <cellStyle name="Note 3 3" xfId="22699"/>
    <cellStyle name="Note 3 4" xfId="22700"/>
    <cellStyle name="Note 4" xfId="22701"/>
    <cellStyle name="Note 4 2" xfId="22702"/>
    <cellStyle name="Note 5" xfId="22703"/>
    <cellStyle name="Note 6" xfId="22704"/>
    <cellStyle name="Obliczenia 2" xfId="21786"/>
    <cellStyle name="Obliczenia 2 2" xfId="21787"/>
    <cellStyle name="Obliczenia 2 2 2" xfId="22707"/>
    <cellStyle name="Obliczenia 2 2 3" xfId="22706"/>
    <cellStyle name="Obliczenia 2 3" xfId="21788"/>
    <cellStyle name="Obliczenia 2 3 2" xfId="22708"/>
    <cellStyle name="Obliczenia 2 4" xfId="22705"/>
    <cellStyle name="Obliczenia 3" xfId="21789"/>
    <cellStyle name="Obliczenia 4" xfId="21790"/>
    <cellStyle name="Obliczenia 5" xfId="21791"/>
    <cellStyle name="Obliczenia 6" xfId="21792"/>
    <cellStyle name="Odwiedzone hiperłącze 2" xfId="22709"/>
    <cellStyle name="Output" xfId="22710"/>
    <cellStyle name="Output 2" xfId="22711"/>
    <cellStyle name="Output 2 2" xfId="22712"/>
    <cellStyle name="Output 2 2 2" xfId="22713"/>
    <cellStyle name="Output 2 3" xfId="22714"/>
    <cellStyle name="Output 3" xfId="22715"/>
    <cellStyle name="Output 3 2" xfId="22716"/>
    <cellStyle name="Output 4" xfId="22717"/>
    <cellStyle name="Percent 2" xfId="21793"/>
    <cellStyle name="Percent 3" xfId="21794"/>
    <cellStyle name="Percent 4" xfId="21795"/>
    <cellStyle name="Percent 5" xfId="21796"/>
    <cellStyle name="Percent 6" xfId="21797"/>
    <cellStyle name="Price" xfId="22718"/>
    <cellStyle name="Price  .00" xfId="22719"/>
    <cellStyle name="Price_3 Appendices - Other Models V1 Hard Key V1 051006" xfId="22720"/>
    <cellStyle name="Procentowy (2)" xfId="21798"/>
    <cellStyle name="Procentowy (2) 2" xfId="22723"/>
    <cellStyle name="Procentowy (2) 3" xfId="22724"/>
    <cellStyle name="Procentowy (2) 4" xfId="22722"/>
    <cellStyle name="Procentowy (2)_Zeszyt1" xfId="22725"/>
    <cellStyle name="Procentowy 10" xfId="21799"/>
    <cellStyle name="Procentowy 10 2" xfId="22727"/>
    <cellStyle name="Procentowy 10 2 2" xfId="22728"/>
    <cellStyle name="Procentowy 10 3" xfId="22726"/>
    <cellStyle name="Procentowy 11" xfId="22729"/>
    <cellStyle name="Procentowy 11 2" xfId="22730"/>
    <cellStyle name="Procentowy 11 2 2" xfId="22731"/>
    <cellStyle name="Procentowy 11 3" xfId="22732"/>
    <cellStyle name="Procentowy 11 3 2" xfId="22733"/>
    <cellStyle name="Procentowy 11 4" xfId="22734"/>
    <cellStyle name="Procentowy 11 4 2" xfId="22735"/>
    <cellStyle name="Procentowy 11 5" xfId="22736"/>
    <cellStyle name="Procentowy 12" xfId="22737"/>
    <cellStyle name="Procentowy 12 2" xfId="22738"/>
    <cellStyle name="Procentowy 12 2 2" xfId="22739"/>
    <cellStyle name="Procentowy 13" xfId="22740"/>
    <cellStyle name="Procentowy 13 2" xfId="22741"/>
    <cellStyle name="Procentowy 13 2 2" xfId="22742"/>
    <cellStyle name="Procentowy 13 3" xfId="22743"/>
    <cellStyle name="Procentowy 14" xfId="22744"/>
    <cellStyle name="Procentowy 14 2" xfId="22745"/>
    <cellStyle name="Procentowy 14 2 2" xfId="22746"/>
    <cellStyle name="Procentowy 14 3" xfId="22747"/>
    <cellStyle name="Procentowy 15" xfId="22748"/>
    <cellStyle name="Procentowy 15 2" xfId="22749"/>
    <cellStyle name="Procentowy 15 2 2" xfId="22750"/>
    <cellStyle name="Procentowy 15 3" xfId="22751"/>
    <cellStyle name="Procentowy 16" xfId="22752"/>
    <cellStyle name="Procentowy 16 2" xfId="22753"/>
    <cellStyle name="Procentowy 16 2 2" xfId="22754"/>
    <cellStyle name="Procentowy 16 3" xfId="22755"/>
    <cellStyle name="Procentowy 17" xfId="22756"/>
    <cellStyle name="Procentowy 17 2" xfId="22757"/>
    <cellStyle name="Procentowy 17 2 2" xfId="22758"/>
    <cellStyle name="Procentowy 17 3" xfId="22759"/>
    <cellStyle name="Procentowy 18" xfId="22760"/>
    <cellStyle name="Procentowy 18 2" xfId="22761"/>
    <cellStyle name="Procentowy 18 2 2" xfId="22762"/>
    <cellStyle name="Procentowy 18 3" xfId="22763"/>
    <cellStyle name="Procentowy 19" xfId="22764"/>
    <cellStyle name="Procentowy 19 2" xfId="22765"/>
    <cellStyle name="Procentowy 19 2 2" xfId="22766"/>
    <cellStyle name="Procentowy 19 3" xfId="22767"/>
    <cellStyle name="Procentowy 2" xfId="21800"/>
    <cellStyle name="Procentowy 2 2" xfId="21801"/>
    <cellStyle name="Procentowy 2 2 2" xfId="21802"/>
    <cellStyle name="Procentowy 2 2 2 2" xfId="22770"/>
    <cellStyle name="Procentowy 2 2 3" xfId="22769"/>
    <cellStyle name="Procentowy 2 3" xfId="21803"/>
    <cellStyle name="Procentowy 2 3 2" xfId="22772"/>
    <cellStyle name="Procentowy 2 3 3" xfId="22771"/>
    <cellStyle name="Procentowy 2 4" xfId="21804"/>
    <cellStyle name="Procentowy 2 4 2" xfId="22774"/>
    <cellStyle name="Procentowy 2 4 3" xfId="22773"/>
    <cellStyle name="Procentowy 2 5" xfId="21805"/>
    <cellStyle name="Procentowy 2 5 2" xfId="22775"/>
    <cellStyle name="Procentowy 2 6" xfId="22768"/>
    <cellStyle name="Procentowy 20" xfId="22776"/>
    <cellStyle name="Procentowy 20 2" xfId="22777"/>
    <cellStyle name="Procentowy 20 2 2" xfId="22778"/>
    <cellStyle name="Procentowy 20 3" xfId="22779"/>
    <cellStyle name="Procentowy 21" xfId="22780"/>
    <cellStyle name="Procentowy 21 2" xfId="22781"/>
    <cellStyle name="Procentowy 21 2 2" xfId="22782"/>
    <cellStyle name="Procentowy 21 3" xfId="22783"/>
    <cellStyle name="Procentowy 22" xfId="22784"/>
    <cellStyle name="Procentowy 22 2" xfId="22785"/>
    <cellStyle name="Procentowy 22 2 2" xfId="22786"/>
    <cellStyle name="Procentowy 22 3" xfId="22787"/>
    <cellStyle name="Procentowy 23" xfId="22788"/>
    <cellStyle name="Procentowy 23 2" xfId="22789"/>
    <cellStyle name="Procentowy 23 2 2" xfId="22790"/>
    <cellStyle name="Procentowy 23 3" xfId="22791"/>
    <cellStyle name="Procentowy 24" xfId="22792"/>
    <cellStyle name="Procentowy 24 2" xfId="22793"/>
    <cellStyle name="Procentowy 25" xfId="22794"/>
    <cellStyle name="Procentowy 25 2" xfId="22795"/>
    <cellStyle name="Procentowy 26" xfId="22796"/>
    <cellStyle name="Procentowy 26 2" xfId="22797"/>
    <cellStyle name="Procentowy 27" xfId="22798"/>
    <cellStyle name="Procentowy 28" xfId="22799"/>
    <cellStyle name="Procentowy 29" xfId="22800"/>
    <cellStyle name="Procentowy 3" xfId="21806"/>
    <cellStyle name="Procentowy 3 2" xfId="21807"/>
    <cellStyle name="Procentowy 3 2 2" xfId="22803"/>
    <cellStyle name="Procentowy 3 2 3" xfId="22802"/>
    <cellStyle name="Procentowy 3 3" xfId="21808"/>
    <cellStyle name="Procentowy 3 3 2" xfId="22805"/>
    <cellStyle name="Procentowy 3 3 3" xfId="22804"/>
    <cellStyle name="Procentowy 3 4" xfId="22806"/>
    <cellStyle name="Procentowy 3 5" xfId="22801"/>
    <cellStyle name="Procentowy 30" xfId="22807"/>
    <cellStyle name="Procentowy 31" xfId="22808"/>
    <cellStyle name="Procentowy 32" xfId="22809"/>
    <cellStyle name="Procentowy 33" xfId="22810"/>
    <cellStyle name="Procentowy 34" xfId="22811"/>
    <cellStyle name="Procentowy 35" xfId="22812"/>
    <cellStyle name="Procentowy 36" xfId="22813"/>
    <cellStyle name="Procentowy 37" xfId="22814"/>
    <cellStyle name="Procentowy 38" xfId="22815"/>
    <cellStyle name="Procentowy 39" xfId="22816"/>
    <cellStyle name="Procentowy 4" xfId="21809"/>
    <cellStyle name="Procentowy 4 2" xfId="21810"/>
    <cellStyle name="Procentowy 4 2 2" xfId="22819"/>
    <cellStyle name="Procentowy 4 2 3" xfId="22818"/>
    <cellStyle name="Procentowy 4 3" xfId="22820"/>
    <cellStyle name="Procentowy 4 4" xfId="22817"/>
    <cellStyle name="Procentowy 40" xfId="22821"/>
    <cellStyle name="Procentowy 41" xfId="22822"/>
    <cellStyle name="Procentowy 42" xfId="22823"/>
    <cellStyle name="Procentowy 43" xfId="22824"/>
    <cellStyle name="Procentowy 43 2" xfId="22825"/>
    <cellStyle name="Procentowy 44" xfId="22826"/>
    <cellStyle name="Procentowy 45" xfId="22827"/>
    <cellStyle name="Procentowy 46" xfId="22828"/>
    <cellStyle name="Procentowy 47" xfId="22829"/>
    <cellStyle name="Procentowy 48" xfId="22830"/>
    <cellStyle name="Procentowy 49" xfId="22831"/>
    <cellStyle name="Procentowy 5" xfId="21811"/>
    <cellStyle name="Procentowy 5 2" xfId="22833"/>
    <cellStyle name="Procentowy 5 2 2" xfId="22834"/>
    <cellStyle name="Procentowy 5 3" xfId="22835"/>
    <cellStyle name="Procentowy 5 4" xfId="22832"/>
    <cellStyle name="Procentowy 50" xfId="22836"/>
    <cellStyle name="Procentowy 51" xfId="22721"/>
    <cellStyle name="Procentowy 52" xfId="22974"/>
    <cellStyle name="Procentowy 6" xfId="21873"/>
    <cellStyle name="Procentowy 6 2" xfId="22838"/>
    <cellStyle name="Procentowy 6 2 2" xfId="22839"/>
    <cellStyle name="Procentowy 6 3" xfId="22840"/>
    <cellStyle name="Procentowy 6 4" xfId="22837"/>
    <cellStyle name="Procentowy 7" xfId="22841"/>
    <cellStyle name="Procentowy 7 2" xfId="22842"/>
    <cellStyle name="Procentowy 7 2 2" xfId="22843"/>
    <cellStyle name="Procentowy 8" xfId="22844"/>
    <cellStyle name="Procentowy 8 2" xfId="22845"/>
    <cellStyle name="Procentowy 8 2 2" xfId="22846"/>
    <cellStyle name="Procentowy 9" xfId="22847"/>
    <cellStyle name="Procentowy 9 2" xfId="22848"/>
    <cellStyle name="Procentowy 9 2 2" xfId="22849"/>
    <cellStyle name="Qty" xfId="22850"/>
    <cellStyle name="RM" xfId="22851"/>
    <cellStyle name="RowLevel_1_OUTPUT2" xfId="21812"/>
    <cellStyle name="s]_x000d__x000a_RUN=c:\antivirs\wgfe.exe_x000d__x000a_RUN=c:\antivirs\wgfe.exe _x000d__x000a_spooler=yes_x000d__x000a_load=nwpopup.exe c:\afterdrk\adinit c:\afterdrk\a_DATOS" xfId="22852"/>
    <cellStyle name="Salida" xfId="22853"/>
    <cellStyle name="SAS FM Read-only data cell (read-only table)" xfId="22854"/>
    <cellStyle name="SAS FM Read-only data cell (read-only table) 2" xfId="22855"/>
    <cellStyle name="SAS FM Read-only data cell (read-only table) 2 2" xfId="22856"/>
    <cellStyle name="SAS FM Read-only data cell (read-only table) 3" xfId="22857"/>
    <cellStyle name="Standard" xfId="21813"/>
    <cellStyle name="Standard 2" xfId="22859"/>
    <cellStyle name="Standard 2 2" xfId="22860"/>
    <cellStyle name="Standard 3" xfId="22858"/>
    <cellStyle name="Styl 1" xfId="21814"/>
    <cellStyle name="Styl 1 2" xfId="21815"/>
    <cellStyle name="Styl 1 3" xfId="22861"/>
    <cellStyle name="style" xfId="22862"/>
    <cellStyle name="Style 1" xfId="22863"/>
    <cellStyle name="style 2" xfId="22864"/>
    <cellStyle name="Style 30" xfId="21816"/>
    <cellStyle name="Style 31" xfId="21817"/>
    <cellStyle name="style1" xfId="22865"/>
    <cellStyle name="style2" xfId="22866"/>
    <cellStyle name="Sum" xfId="22867"/>
    <cellStyle name="Sum, Thin" xfId="22868"/>
    <cellStyle name="Suma 2" xfId="21818"/>
    <cellStyle name="Suma 2 2" xfId="21819"/>
    <cellStyle name="Suma 2 2 2" xfId="22871"/>
    <cellStyle name="Suma 2 2 3" xfId="22870"/>
    <cellStyle name="Suma 2 3" xfId="21820"/>
    <cellStyle name="Suma 2 3 2" xfId="22872"/>
    <cellStyle name="Suma 2 4" xfId="22869"/>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3"/>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4"/>
    <cellStyle name="Tekst ostrzeżenia 3" xfId="21836"/>
    <cellStyle name="Tekst ostrzeżenia 4" xfId="21837"/>
    <cellStyle name="Tekst ostrzeżenia 5" xfId="21838"/>
    <cellStyle name="Tekst ostrzeżenia 6" xfId="21839"/>
    <cellStyle name="Texto de advertencia" xfId="22875"/>
    <cellStyle name="Texto explicativo" xfId="22876"/>
    <cellStyle name="þ_x001d_ð &amp;ý&amp;†ýG_x0008_ X_x000a__x0007__x0001__x0001_" xfId="22877"/>
    <cellStyle name="þ_x001d_ð &amp;ý&amp;†ýG_x0008_ X_x000a__x0007__x0001__x0001_ 2" xfId="31767"/>
    <cellStyle name="þ_x001d_ð &amp;ý&amp;†ýG_x0008__x0009_X_x000a__x0007__x0001__x0001_" xfId="22878"/>
    <cellStyle name="þ_x001d_ð &amp;ý&amp;†ýG_x0008__x0009_X_x000a__x0007__x0001__x0001_ 2" xfId="31768"/>
    <cellStyle name="Title" xfId="22879"/>
    <cellStyle name="Title 2" xfId="22880"/>
    <cellStyle name="Título" xfId="22881"/>
    <cellStyle name="Título 1" xfId="22882"/>
    <cellStyle name="Título 2" xfId="22883"/>
    <cellStyle name="Título 3" xfId="22884"/>
    <cellStyle name="Total" xfId="22885"/>
    <cellStyle name="Total 2" xfId="22886"/>
    <cellStyle name="Total 2 2" xfId="22887"/>
    <cellStyle name="Total 2 2 2" xfId="22888"/>
    <cellStyle name="Total 2 3" xfId="22889"/>
    <cellStyle name="Total 3" xfId="22890"/>
    <cellStyle name="Total 3 2" xfId="22891"/>
    <cellStyle name="Total 4" xfId="22892"/>
    <cellStyle name="Tytuł 2" xfId="21840"/>
    <cellStyle name="Tytuł 2 2" xfId="21841"/>
    <cellStyle name="Tytuł 2 3" xfId="21842"/>
    <cellStyle name="Tytuł 2 4" xfId="22893"/>
    <cellStyle name="Tytuł 3" xfId="21843"/>
    <cellStyle name="Tytuł 4" xfId="21844"/>
    <cellStyle name="Tytuł 5" xfId="21845"/>
    <cellStyle name="Uwaga 10" xfId="22894"/>
    <cellStyle name="Uwaga 10 2" xfId="22895"/>
    <cellStyle name="Uwaga 11" xfId="22896"/>
    <cellStyle name="Uwaga 11 2" xfId="22897"/>
    <cellStyle name="Uwaga 12" xfId="22898"/>
    <cellStyle name="Uwaga 12 2" xfId="22899"/>
    <cellStyle name="Uwaga 13" xfId="22900"/>
    <cellStyle name="Uwaga 13 2" xfId="22901"/>
    <cellStyle name="Uwaga 14" xfId="22902"/>
    <cellStyle name="Uwaga 14 2" xfId="22903"/>
    <cellStyle name="Uwaga 15" xfId="22904"/>
    <cellStyle name="Uwaga 15 2" xfId="22905"/>
    <cellStyle name="Uwaga 16" xfId="22906"/>
    <cellStyle name="Uwaga 16 2" xfId="22907"/>
    <cellStyle name="Uwaga 17" xfId="22908"/>
    <cellStyle name="Uwaga 17 2" xfId="22909"/>
    <cellStyle name="Uwaga 18" xfId="22910"/>
    <cellStyle name="Uwaga 18 2" xfId="22911"/>
    <cellStyle name="Uwaga 19" xfId="22912"/>
    <cellStyle name="Uwaga 19 2" xfId="22913"/>
    <cellStyle name="Uwaga 2" xfId="21846"/>
    <cellStyle name="Uwaga 2 2" xfId="21847"/>
    <cellStyle name="Uwaga 2 2 2" xfId="22916"/>
    <cellStyle name="Uwaga 2 2 2 2" xfId="22917"/>
    <cellStyle name="Uwaga 2 2 3" xfId="22918"/>
    <cellStyle name="Uwaga 2 2 4" xfId="22919"/>
    <cellStyle name="Uwaga 2 2 5" xfId="22915"/>
    <cellStyle name="Uwaga 2 3" xfId="21848"/>
    <cellStyle name="Uwaga 2 3 2" xfId="22921"/>
    <cellStyle name="Uwaga 2 3 3" xfId="22920"/>
    <cellStyle name="Uwaga 2 4" xfId="21849"/>
    <cellStyle name="Uwaga 2 4 2" xfId="22922"/>
    <cellStyle name="Uwaga 2 5" xfId="22923"/>
    <cellStyle name="Uwaga 2 6" xfId="22914"/>
    <cellStyle name="Uwaga 20" xfId="22924"/>
    <cellStyle name="Uwaga 20 2" xfId="22925"/>
    <cellStyle name="Uwaga 21" xfId="22926"/>
    <cellStyle name="Uwaga 21 2" xfId="22927"/>
    <cellStyle name="Uwaga 22" xfId="22928"/>
    <cellStyle name="Uwaga 22 2" xfId="22929"/>
    <cellStyle name="Uwaga 23" xfId="22930"/>
    <cellStyle name="Uwaga 23 2" xfId="22931"/>
    <cellStyle name="Uwaga 24" xfId="22932"/>
    <cellStyle name="Uwaga 24 2" xfId="22933"/>
    <cellStyle name="Uwaga 25" xfId="22934"/>
    <cellStyle name="Uwaga 25 2" xfId="22935"/>
    <cellStyle name="Uwaga 26" xfId="22936"/>
    <cellStyle name="Uwaga 3" xfId="21850"/>
    <cellStyle name="Uwaga 3 2" xfId="22938"/>
    <cellStyle name="Uwaga 3 3" xfId="22937"/>
    <cellStyle name="Uwaga 4" xfId="21851"/>
    <cellStyle name="Uwaga 4 2" xfId="21852"/>
    <cellStyle name="Uwaga 4 2 2" xfId="22940"/>
    <cellStyle name="Uwaga 4 3" xfId="21853"/>
    <cellStyle name="Uwaga 4 4" xfId="22939"/>
    <cellStyle name="Uwaga 5" xfId="21854"/>
    <cellStyle name="Uwaga 5 2" xfId="22942"/>
    <cellStyle name="Uwaga 5 3" xfId="22941"/>
    <cellStyle name="Uwaga 6" xfId="21855"/>
    <cellStyle name="Uwaga 6 2" xfId="22944"/>
    <cellStyle name="Uwaga 6 3" xfId="22943"/>
    <cellStyle name="Uwaga 7" xfId="21856"/>
    <cellStyle name="Uwaga 7 2" xfId="22946"/>
    <cellStyle name="Uwaga 7 3" xfId="22945"/>
    <cellStyle name="Uwaga 8" xfId="21857"/>
    <cellStyle name="Uwaga 8 2" xfId="22948"/>
    <cellStyle name="Uwaga 8 3" xfId="22947"/>
    <cellStyle name="Uwaga 9" xfId="22949"/>
    <cellStyle name="Uwaga 9 2" xfId="22950"/>
    <cellStyle name="Walutowy 2" xfId="21858"/>
    <cellStyle name="Walutowy 2 2" xfId="22951"/>
    <cellStyle name="Walutowy 3" xfId="21874"/>
    <cellStyle name="Walutowy 3 2" xfId="31756"/>
    <cellStyle name="WalutowyPLN" xfId="21859"/>
    <cellStyle name="WalutowyPLN 2" xfId="22953"/>
    <cellStyle name="WalutowyPLN 2 2" xfId="22954"/>
    <cellStyle name="WalutowyPLN 3" xfId="22955"/>
    <cellStyle name="WalutowyPLN 4" xfId="22952"/>
    <cellStyle name="Warning Text" xfId="22956"/>
    <cellStyle name="Warning Text 2" xfId="22957"/>
    <cellStyle name="Złe 2" xfId="21860"/>
    <cellStyle name="Złe 2 2" xfId="21861"/>
    <cellStyle name="Złe 2 3" xfId="21862"/>
    <cellStyle name="Złe 2 4" xfId="22958"/>
    <cellStyle name="Złe 3" xfId="21863"/>
    <cellStyle name="Złe 4" xfId="21864"/>
    <cellStyle name="Złe 5" xfId="21865"/>
    <cellStyle name="Złe 6" xfId="21866"/>
    <cellStyle name="Zwykły" xfId="21867"/>
    <cellStyle name="Zwykły %" xfId="21868"/>
    <cellStyle name="Zwykły % 2" xfId="22961"/>
    <cellStyle name="Zwykły % 2 2" xfId="22962"/>
    <cellStyle name="Zwykły % 3" xfId="22963"/>
    <cellStyle name="Zwykły % 4" xfId="22960"/>
    <cellStyle name="Zwykły %_Zeszyt1" xfId="22964"/>
    <cellStyle name="Zwykły 2" xfId="22965"/>
    <cellStyle name="Zwykły 3" xfId="22966"/>
    <cellStyle name="Zwykły 4" xfId="22967"/>
    <cellStyle name="Zwykły 5" xfId="22968"/>
    <cellStyle name="Zwykły 6" xfId="22969"/>
    <cellStyle name="Zwykły 7" xfId="22970"/>
    <cellStyle name="Zwykły 8" xfId="22959"/>
    <cellStyle name="Zwykły_ Koszty Operacyjne SPÓŁKI 2005-2006" xfId="22971"/>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5.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102" Type="http://schemas.openxmlformats.org/officeDocument/2006/relationships/externalLink" Target="externalLinks/externalLink80.xml"/><Relationship Id="rId110" Type="http://schemas.openxmlformats.org/officeDocument/2006/relationships/theme" Target="theme/theme1.xml"/><Relationship Id="rId115" Type="http://schemas.openxmlformats.org/officeDocument/2006/relationships/usernames" Target="revisions/userNames.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ro01scl\bzwbk\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72" Type="http://schemas.openxmlformats.org/officeDocument/2006/relationships/revisionLog" Target="revisionLog21.xml"/><Relationship Id="rId55" Type="http://schemas.openxmlformats.org/officeDocument/2006/relationships/revisionLog" Target="revisionLog4.xml"/><Relationship Id="rId63" Type="http://schemas.openxmlformats.org/officeDocument/2006/relationships/revisionLog" Target="revisionLog12.xml"/><Relationship Id="rId68" Type="http://schemas.openxmlformats.org/officeDocument/2006/relationships/revisionLog" Target="revisionLog18.xml"/><Relationship Id="rId76" Type="http://schemas.openxmlformats.org/officeDocument/2006/relationships/revisionLog" Target="revisionLog25.xml"/><Relationship Id="rId59" Type="http://schemas.openxmlformats.org/officeDocument/2006/relationships/revisionLog" Target="revisionLog8.xml"/><Relationship Id="rId67" Type="http://schemas.openxmlformats.org/officeDocument/2006/relationships/revisionLog" Target="revisionLog17.xml"/><Relationship Id="rId71" Type="http://schemas.openxmlformats.org/officeDocument/2006/relationships/revisionLog" Target="revisionLog20.xml"/><Relationship Id="rId54" Type="http://schemas.openxmlformats.org/officeDocument/2006/relationships/revisionLog" Target="revisionLog3.xml"/><Relationship Id="rId62" Type="http://schemas.openxmlformats.org/officeDocument/2006/relationships/revisionLog" Target="revisionLog11.xml"/><Relationship Id="rId70" Type="http://schemas.openxmlformats.org/officeDocument/2006/relationships/revisionLog" Target="revisionLog16.xml"/><Relationship Id="rId75" Type="http://schemas.openxmlformats.org/officeDocument/2006/relationships/revisionLog" Target="revisionLog24.xml"/><Relationship Id="rId53" Type="http://schemas.openxmlformats.org/officeDocument/2006/relationships/revisionLog" Target="revisionLog2.xml"/><Relationship Id="rId58" Type="http://schemas.openxmlformats.org/officeDocument/2006/relationships/revisionLog" Target="revisionLog7.xml"/><Relationship Id="rId66" Type="http://schemas.openxmlformats.org/officeDocument/2006/relationships/revisionLog" Target="revisionLog15.xml"/><Relationship Id="rId74" Type="http://schemas.openxmlformats.org/officeDocument/2006/relationships/revisionLog" Target="revisionLog23.xml"/><Relationship Id="rId79" Type="http://schemas.openxmlformats.org/officeDocument/2006/relationships/revisionLog" Target="revisionLog28.xml"/><Relationship Id="rId57" Type="http://schemas.openxmlformats.org/officeDocument/2006/relationships/revisionLog" Target="revisionLog6.xml"/><Relationship Id="rId61" Type="http://schemas.openxmlformats.org/officeDocument/2006/relationships/revisionLog" Target="revisionLog10.xml"/><Relationship Id="rId52" Type="http://schemas.openxmlformats.org/officeDocument/2006/relationships/revisionLog" Target="revisionLog1.xml"/><Relationship Id="rId60" Type="http://schemas.openxmlformats.org/officeDocument/2006/relationships/revisionLog" Target="revisionLog9.xml"/><Relationship Id="rId65" Type="http://schemas.openxmlformats.org/officeDocument/2006/relationships/revisionLog" Target="revisionLog14.xml"/><Relationship Id="rId73" Type="http://schemas.openxmlformats.org/officeDocument/2006/relationships/revisionLog" Target="revisionLog22.xml"/><Relationship Id="rId78" Type="http://schemas.openxmlformats.org/officeDocument/2006/relationships/revisionLog" Target="revisionLog27.xml"/><Relationship Id="rId56" Type="http://schemas.openxmlformats.org/officeDocument/2006/relationships/revisionLog" Target="revisionLog5.xml"/><Relationship Id="rId64" Type="http://schemas.openxmlformats.org/officeDocument/2006/relationships/revisionLog" Target="revisionLog13.xml"/><Relationship Id="rId69" Type="http://schemas.openxmlformats.org/officeDocument/2006/relationships/revisionLog" Target="revisionLog19.xml"/><Relationship Id="rId77" Type="http://schemas.openxmlformats.org/officeDocument/2006/relationships/revisionLog" Target="revisionLog2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6AE595B-7DAE-4746-A464-9B89FDF779C0}" diskRevisions="1" revisionId="4366" version="29">
  <header guid="{FF8EC455-40B1-49CB-A128-5947DAED3CA6}" dateTime="2023-04-19T15:12:45" maxSheetId="23" userName="Dowżycka Agnieszka" r:id="rId5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68ECA9E-FE13-48FA-BF0B-262543A9594E}" dateTime="2023-04-19T15:13:31" maxSheetId="23" userName="Dowżycka Agnieszka" r:id="rId53" minRId="3047" maxRId="306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0D8017D-9B20-433D-916A-B0CEEEE16C15}" dateTime="2023-04-19T15:15:49" maxSheetId="23" userName="Dowżycka Agnieszka" r:id="rId5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3A1D78A-16C5-425A-ABEA-3A5E0034099D}" dateTime="2023-04-19T15:18:31" maxSheetId="23" userName="Dowżycka Agnieszka" r:id="rId55" minRId="3063" maxRId="31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8984213-1914-4A29-8796-A446DF842CE5}" dateTime="2023-04-19T15:18:59" maxSheetId="23" userName="Dowżycka Agnieszka" r:id="rId56" minRId="3128" maxRId="321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1FDA37A-D3CE-4728-B24A-35088813A989}" dateTime="2023-04-19T15:19:55" maxSheetId="23" userName="Dowżycka Agnieszka" r:id="rId57" minRId="3211" maxRId="339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B4D7582-9561-40AD-AF13-4CA4CC1B33AD}" dateTime="2023-04-19T15:20:26" maxSheetId="23" userName="Dowżycka Agnieszka" r:id="rId58" minRId="3393" maxRId="357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A82E3F2-6C17-4CAD-9798-ACC7508D2947}" dateTime="2023-04-19T15:21:14" maxSheetId="23" userName="Dowżycka Agnieszka" r:id="rId59" minRId="3573" maxRId="36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A7EE6125-4B49-47E9-9E1B-6E57D293F957}" dateTime="2023-04-19T15:22:09" maxSheetId="23" userName="Dowżycka Agnieszka" r:id="rId60" minRId="3626" maxRId="36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2A7674C-893E-4EDC-9152-28F6E6C429D9}" dateTime="2023-04-19T15:23:17" maxSheetId="23" userName="Dowżycka Agnieszka" r:id="rId61" minRId="3644" maxRId="368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7E5E84A-18DF-4461-8010-4304F894347A}" dateTime="2023-04-19T15:25:17" maxSheetId="23" userName="Dowżycka Agnieszka" r:id="rId62" minRId="3690" maxRId="379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578C27A0-7800-4906-BF4B-F9F93BD21A44}" dateTime="2023-04-19T15:25:40" maxSheetId="23" userName="Dowżycka Agnieszka" r:id="rId63" minRId="3794" maxRId="382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0976D9CB-6B18-4146-B6E2-F689D37E1A58}" dateTime="2023-04-19T15:26:03" maxSheetId="23" userName="Dowżycka Agnieszka" r:id="rId64" minRId="3821" maxRId="385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94734110-982C-4C0E-97F9-0676E4EF66FC}" dateTime="2023-04-19T15:26:56" maxSheetId="23" userName="Dowżycka Agnieszka" r:id="rId65" minRId="3852" maxRId="389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5212785-2B4A-4F62-B330-F86F671E6B48}" dateTime="2023-04-19T15:29:06" maxSheetId="23" userName="Dowżycka Agnieszka" r:id="rId66" minRId="3894" maxRId="390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FFBCEAE4-B299-4AE6-8030-1C43B1A2F517}" dateTime="2023-04-19T15:51:03" maxSheetId="23" userName="Dowżycka Agnieszka" r:id="rId67" minRId="3911" maxRId="391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F9F18C9B-24DE-476E-B0D8-F198244C4678}" dateTime="2023-04-19T15:51:25" maxSheetId="23" userName="Dowżycka Agnieszka" r:id="rId6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D23A5714-1360-4529-839F-F2776AA4DC64}" dateTime="2023-04-19T15:53:52" maxSheetId="23" userName="Dowżycka Agnieszka" r:id="rId69" minRId="392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551FAA44-DC5E-449E-A779-6A30BD09AC00}" dateTime="2023-04-19T16:08:18" maxSheetId="23" userName="Słaba Dorota" r:id="rId70" minRId="3923" maxRId="393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5CE6815F-E9B4-4A9A-B978-232DC924ACAD}" dateTime="2023-04-24T12:41:33" maxSheetId="23" userName="Słaba Dorota" r:id="rId71" minRId="3931" maxRId="395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47BEAA8-8C73-42E6-B707-B5250E3949C1}" dateTime="2023-04-24T13:52:02" maxSheetId="23" userName="Słaba Dorota" r:id="rId72" minRId="3953" maxRId="395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931C2AD6-B45E-4878-80C8-FA3EE2A14D76}" dateTime="2023-04-24T13:59:31" maxSheetId="23" userName="Słaba Dorota" r:id="rId73" minRId="395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8A252A2-E4DD-42CF-85E5-9C1F30F87D30}" dateTime="2023-04-24T14:08:03" maxSheetId="23" userName="Słaba Dorota" r:id="rId74" minRId="3958" maxRId="396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7A96934-68CE-494F-8A2A-0C4E31FA845D}" dateTime="2023-04-24T14:26:45" maxSheetId="23" userName="Dowżycka Agnieszka" r:id="rId75" minRId="3965" maxRId="408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8E46A1F-1E12-498B-A949-425D33645D9B}" dateTime="2023-04-24T14:30:53" maxSheetId="23" userName="Dowżycka Agnieszka" r:id="rId76" minRId="4091" maxRId="4354">
    <sheetIdMap count="22">
      <sheetId val="2"/>
      <sheetId val="3"/>
      <sheetId val="4"/>
      <sheetId val="5"/>
      <sheetId val="6"/>
      <sheetId val="7"/>
      <sheetId val="8"/>
      <sheetId val="9"/>
      <sheetId val="10"/>
      <sheetId val="11"/>
      <sheetId val="12"/>
      <sheetId val="13"/>
      <sheetId val="14"/>
      <sheetId val="15"/>
      <sheetId val="16"/>
      <sheetId val="18"/>
      <sheetId val="19"/>
      <sheetId val="20"/>
      <sheetId val="21"/>
      <sheetId val="22"/>
      <sheetId val="17"/>
      <sheetId val="1"/>
    </sheetIdMap>
  </header>
  <header guid="{023736FD-276A-444D-BD5E-C0ACD489E9C6}" dateTime="2023-04-24T14:35:47" maxSheetId="23" userName="Dowżycka Agnieszka" r:id="rId77" minRId="4355" maxRId="4360">
    <sheetIdMap count="22">
      <sheetId val="2"/>
      <sheetId val="3"/>
      <sheetId val="4"/>
      <sheetId val="5"/>
      <sheetId val="6"/>
      <sheetId val="7"/>
      <sheetId val="8"/>
      <sheetId val="9"/>
      <sheetId val="10"/>
      <sheetId val="11"/>
      <sheetId val="12"/>
      <sheetId val="13"/>
      <sheetId val="14"/>
      <sheetId val="15"/>
      <sheetId val="16"/>
      <sheetId val="18"/>
      <sheetId val="19"/>
      <sheetId val="20"/>
      <sheetId val="21"/>
      <sheetId val="22"/>
      <sheetId val="17"/>
      <sheetId val="1"/>
    </sheetIdMap>
  </header>
  <header guid="{57A3A9FF-4B98-49FB-840F-3FA8C8ADDA2F}" dateTime="2023-04-24T14:36:40" maxSheetId="23" userName="Dowżycka Agnieszka" r:id="rId78">
    <sheetIdMap count="22">
      <sheetId val="2"/>
      <sheetId val="3"/>
      <sheetId val="4"/>
      <sheetId val="5"/>
      <sheetId val="6"/>
      <sheetId val="7"/>
      <sheetId val="8"/>
      <sheetId val="9"/>
      <sheetId val="10"/>
      <sheetId val="11"/>
      <sheetId val="12"/>
      <sheetId val="13"/>
      <sheetId val="14"/>
      <sheetId val="15"/>
      <sheetId val="16"/>
      <sheetId val="18"/>
      <sheetId val="19"/>
      <sheetId val="20"/>
      <sheetId val="21"/>
      <sheetId val="22"/>
      <sheetId val="17"/>
      <sheetId val="1"/>
    </sheetIdMap>
  </header>
  <header guid="{66AE595B-7DAE-4746-A464-9B89FDF779C0}" dateTime="2023-04-24T14:37:01" maxSheetId="23" userName="Dowżycka Agnieszka" r:id="rId79">
    <sheetIdMap count="22">
      <sheetId val="2"/>
      <sheetId val="3"/>
      <sheetId val="4"/>
      <sheetId val="5"/>
      <sheetId val="6"/>
      <sheetId val="7"/>
      <sheetId val="8"/>
      <sheetId val="9"/>
      <sheetId val="10"/>
      <sheetId val="11"/>
      <sheetId val="12"/>
      <sheetId val="13"/>
      <sheetId val="14"/>
      <sheetId val="15"/>
      <sheetId val="16"/>
      <sheetId val="18"/>
      <sheetId val="19"/>
      <sheetId val="20"/>
      <sheetId val="21"/>
      <sheetId val="22"/>
      <sheetId val="17"/>
      <sheetId val="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E1" start="0" length="0">
    <dxf>
      <fill>
        <patternFill patternType="solid">
          <bgColor theme="0"/>
        </patternFill>
      </fill>
    </dxf>
  </rfmt>
  <rfmt sheetId="20" sqref="AE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0" sqref="AE3" start="0" length="0">
    <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dxf>
  </rfmt>
  <rfmt sheetId="20" sqref="AE4" start="0" length="0">
    <dxf>
      <font>
        <sz val="7"/>
        <color auto="1"/>
        <name val="Open Sans"/>
        <scheme val="none"/>
      </font>
      <numFmt numFmtId="3" formatCode="#,##0"/>
      <fill>
        <patternFill patternType="solid">
          <bgColor theme="0"/>
        </patternFill>
      </fill>
      <alignment horizontal="right" vertical="center" wrapText="1" readingOrder="0"/>
    </dxf>
  </rfmt>
  <rfmt sheetId="20" sqref="AE5" start="0" length="0">
    <dxf>
      <font>
        <sz val="7"/>
        <color auto="1"/>
        <name val="Open Sans"/>
        <scheme val="none"/>
      </font>
      <numFmt numFmtId="3" formatCode="#,##0"/>
      <fill>
        <patternFill patternType="solid">
          <bgColor theme="0"/>
        </patternFill>
      </fill>
      <alignment horizontal="right" vertical="center" wrapText="1" readingOrder="0"/>
    </dxf>
  </rfmt>
  <rfmt sheetId="20" sqref="AE6" start="0" length="0">
    <dxf>
      <font>
        <sz val="7"/>
        <color auto="1"/>
        <name val="Open Sans"/>
        <scheme val="none"/>
      </font>
      <numFmt numFmtId="3" formatCode="#,##0"/>
      <fill>
        <patternFill patternType="solid">
          <bgColor theme="0"/>
        </patternFill>
      </fill>
      <alignment horizontal="right" vertical="center" wrapText="1" readingOrder="0"/>
    </dxf>
  </rfmt>
  <rfmt sheetId="20" sqref="AE7" start="0" length="0">
    <dxf>
      <font>
        <sz val="7"/>
        <color auto="1"/>
        <name val="Open Sans"/>
        <scheme val="none"/>
      </font>
      <numFmt numFmtId="3" formatCode="#,##0"/>
      <fill>
        <patternFill patternType="solid">
          <bgColor theme="0"/>
        </patternFill>
      </fill>
      <alignment horizontal="right" vertical="center" wrapText="1" readingOrder="0"/>
      <border outline="0">
        <top style="thin">
          <color rgb="FFC00000"/>
        </top>
      </border>
    </dxf>
  </rfmt>
  <rfmt sheetId="20" sqref="AE8"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E9" start="0" length="0">
    <dxf>
      <font>
        <sz val="7"/>
        <color auto="1"/>
        <name val="Open Sans"/>
        <scheme val="none"/>
      </font>
      <numFmt numFmtId="3" formatCode="#,##0"/>
      <fill>
        <patternFill patternType="solid">
          <bgColor theme="0"/>
        </patternFill>
      </fill>
      <alignment horizontal="right" vertical="center" wrapText="1" readingOrder="0"/>
    </dxf>
  </rfmt>
  <rfmt sheetId="20" sqref="AE10"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E11" start="0" length="0">
    <dxf>
      <font>
        <sz val="7"/>
        <color auto="1"/>
        <name val="Open Sans"/>
        <scheme val="none"/>
      </font>
      <numFmt numFmtId="3" formatCode="#,##0"/>
      <fill>
        <patternFill patternType="solid">
          <bgColor theme="0"/>
        </patternFill>
      </fill>
      <alignment horizontal="right" vertical="center" wrapText="1" readingOrder="0"/>
    </dxf>
  </rfmt>
  <rfmt sheetId="20" sqref="AE12" start="0" length="0">
    <dxf>
      <font>
        <sz val="7"/>
        <color auto="1"/>
        <name val="Open Sans"/>
        <scheme val="none"/>
      </font>
      <numFmt numFmtId="3" formatCode="#,##0"/>
      <fill>
        <patternFill patternType="solid">
          <bgColor theme="0"/>
        </patternFill>
      </fill>
      <alignment horizontal="right" vertical="center" wrapText="1" readingOrder="0"/>
    </dxf>
  </rfmt>
  <rfmt sheetId="20" sqref="AE13" start="0" length="0">
    <dxf>
      <font>
        <sz val="7"/>
        <color auto="1"/>
        <name val="Open Sans"/>
        <scheme val="none"/>
      </font>
      <numFmt numFmtId="3" formatCode="#,##0"/>
      <fill>
        <patternFill patternType="solid">
          <bgColor theme="0"/>
        </patternFill>
      </fill>
      <alignment horizontal="right" vertical="center" wrapText="1" readingOrder="0"/>
    </dxf>
  </rfmt>
  <rfmt sheetId="20" sqref="AE14"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E15"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C0000"/>
        </bottom>
      </border>
    </dxf>
  </rfmt>
  <rfmt sheetId="20" sqref="AE16" start="0" length="0">
    <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dxf>
  </rfmt>
  <rfmt sheetId="20" sqref="AE17" start="0" length="0">
    <dxf>
      <font>
        <sz val="7"/>
        <color auto="1"/>
        <name val="Open Sans"/>
        <scheme val="none"/>
      </font>
      <numFmt numFmtId="3" formatCode="#,##0"/>
      <alignment horizontal="right" vertical="center" wrapText="1" readingOrder="0"/>
    </dxf>
  </rfmt>
  <rfmt sheetId="20" sqref="AE1:AE1048576" start="0" length="0">
    <dxf>
      <fill>
        <patternFill patternType="solid">
          <bgColor theme="0"/>
        </patternFill>
      </fill>
    </dxf>
  </rfmt>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44" sId="8">
    <nc r="AA1" t="inlineStr">
      <is>
        <t>I Q 2023</t>
      </is>
    </nc>
  </rcc>
  <rcc rId="3645" sId="8" numFmtId="34">
    <nc r="AA2">
      <v>-4253</v>
    </nc>
  </rcc>
  <rcc rId="3646" sId="8" numFmtId="34">
    <nc r="AA3">
      <v>0</v>
    </nc>
  </rcc>
  <rcc rId="3647" sId="8" numFmtId="34">
    <nc r="AA4">
      <v>12095</v>
    </nc>
  </rcc>
  <rcc rId="3648" sId="8" numFmtId="34">
    <nc r="AA5">
      <v>2887</v>
    </nc>
  </rcc>
  <rcc rId="3649" sId="8" numFmtId="34">
    <nc r="AA6">
      <v>0</v>
    </nc>
  </rcc>
  <rcc rId="3650" sId="8" numFmtId="34">
    <nc r="AA7">
      <v>0</v>
    </nc>
  </rcc>
  <rcc rId="3651" sId="8" numFmtId="34">
    <oc r="W8">
      <f>SUM(W2:W7)</f>
    </oc>
    <nc r="W8">
      <v>2997</v>
    </nc>
  </rcc>
  <rcc rId="3652" sId="8" numFmtId="34">
    <oc r="X8">
      <f>SUM(X2:X7)</f>
    </oc>
    <nc r="X8">
      <v>-16294</v>
    </nc>
  </rcc>
  <rcc rId="3653" sId="8" numFmtId="34">
    <oc r="Y8">
      <f>SUM(Y2:Y7)</f>
    </oc>
    <nc r="Y8">
      <v>-11741</v>
    </nc>
  </rcc>
  <rcc rId="3654" sId="8" numFmtId="34">
    <oc r="Z8">
      <f>Z2+Z4</f>
    </oc>
    <nc r="Z8">
      <v>10783</v>
    </nc>
  </rcc>
  <rcc rId="3655" sId="8" numFmtId="34">
    <nc r="AA8">
      <v>10729</v>
    </nc>
  </rcc>
  <rcc rId="3656" sId="8" numFmtId="34">
    <nc r="AA9">
      <v>-152915</v>
    </nc>
  </rcc>
  <rcc rId="3657" sId="8" numFmtId="34">
    <nc r="AA10">
      <v>147363</v>
    </nc>
  </rcc>
  <rcc rId="3658" sId="8" numFmtId="34">
    <oc r="W11">
      <f>SUM(W9:W10)</f>
    </oc>
    <nc r="W11">
      <v>-1522</v>
    </nc>
  </rcc>
  <rcc rId="3659" sId="8" numFmtId="34">
    <oc r="X11">
      <f>SUM(X9:X10)</f>
    </oc>
    <nc r="X11">
      <v>-18377</v>
    </nc>
  </rcc>
  <rcc rId="3660" sId="8" numFmtId="34">
    <oc r="Y11">
      <f>SUM(Y9:Y10)</f>
    </oc>
    <nc r="Y11">
      <v>3457</v>
    </nc>
  </rcc>
  <rcc rId="3661" sId="8" numFmtId="34">
    <oc r="Z11">
      <f>Z9+Z10</f>
    </oc>
    <nc r="Z11">
      <v>7646</v>
    </nc>
  </rcc>
  <rcc rId="3662" sId="8" numFmtId="34">
    <nc r="AA11">
      <v>-5552</v>
    </nc>
  </rcc>
  <rcc rId="3663" sId="8" numFmtId="34">
    <oc r="W12">
      <f>W8+W11</f>
    </oc>
    <nc r="W12">
      <v>1475</v>
    </nc>
  </rcc>
  <rcc rId="3664" sId="8" numFmtId="34">
    <oc r="X12">
      <f>X8+X11</f>
    </oc>
    <nc r="X12">
      <v>-34671</v>
    </nc>
  </rcc>
  <rcc rId="3665" sId="8" numFmtId="34">
    <oc r="Y12">
      <f>Y8+Y11</f>
    </oc>
    <nc r="Y12">
      <v>-8284</v>
    </nc>
  </rcc>
  <rcc rId="3666" sId="8" numFmtId="34">
    <oc r="Z12">
      <f>Z8+Z11</f>
    </oc>
    <nc r="Z12">
      <v>18429</v>
    </nc>
  </rcc>
  <rcc rId="3667" sId="8" numFmtId="34">
    <nc r="AA12">
      <v>5177</v>
    </nc>
  </rcc>
  <rcc rId="3668" sId="9" numFmtId="19">
    <nc r="AA2">
      <v>45016</v>
    </nc>
  </rcc>
  <rcc rId="3669" sId="9" numFmtId="34">
    <nc r="AA3">
      <v>66303281</v>
    </nc>
  </rcc>
  <rcc rId="3670" sId="9" numFmtId="34">
    <nc r="AA4">
      <v>80654651</v>
    </nc>
  </rcc>
  <rcc rId="3671" sId="9" numFmtId="34">
    <nc r="AA5">
      <v>51985234</v>
    </nc>
  </rcc>
  <rcc rId="3672" sId="9" numFmtId="34">
    <nc r="AA6">
      <v>12310748</v>
    </nc>
  </rcc>
  <rcc rId="3673" sId="9" numFmtId="34">
    <oc r="W7">
      <v>288282.75917999999</v>
    </oc>
    <nc r="W7">
      <v>288283</v>
    </nc>
  </rcc>
  <rcc rId="3674" sId="9" numFmtId="34">
    <nc r="AA7">
      <v>1281452</v>
    </nc>
  </rcc>
  <rcc rId="3675" sId="9" numFmtId="34">
    <oc r="W9">
      <v>75241.160670000405</v>
    </oc>
    <nc r="W9">
      <v>75241</v>
    </nc>
  </rcc>
  <rcc rId="3676" sId="9" numFmtId="34">
    <nc r="AA9">
      <v>73876</v>
    </nc>
  </rcc>
  <rcc rId="3677" sId="9" numFmtId="34">
    <oc r="W10">
      <f>W3+W4+W6+W7+W9</f>
    </oc>
    <nc r="W10">
      <v>155597698</v>
    </nc>
  </rcc>
  <rcc rId="3678" sId="9" numFmtId="34">
    <oc r="X10">
      <f>X3+X4+X6+X7+X9</f>
    </oc>
    <nc r="X10">
      <v>158389820</v>
    </nc>
  </rcc>
  <rcc rId="3679" sId="9" numFmtId="34">
    <oc r="Y10">
      <f>Y3+Y4+Y6+Y7+Y9</f>
    </oc>
    <nc r="Y10">
      <v>159510858</v>
    </nc>
  </rcc>
  <rcc rId="3680" sId="9" numFmtId="34">
    <oc r="Z10">
      <f>Z3+Z4+Z6+Z7+Z9</f>
    </oc>
    <nc r="Z10">
      <v>158392724</v>
    </nc>
  </rcc>
  <rcc rId="3681" sId="9" numFmtId="34">
    <nc r="AA10">
      <v>160624008</v>
    </nc>
  </rcc>
  <rcc rId="3682" sId="9" numFmtId="34">
    <nc r="AA11">
      <v>-5880426</v>
    </nc>
  </rcc>
  <rcc rId="3683" sId="9" numFmtId="34">
    <oc r="W12">
      <f>W10+W11</f>
    </oc>
    <nc r="W12">
      <v>149702254</v>
    </nc>
  </rcc>
  <rcc rId="3684" sId="9" numFmtId="34">
    <oc r="X12">
      <f>X10+X11</f>
    </oc>
    <nc r="X12">
      <v>152635266</v>
    </nc>
  </rcc>
  <rcc rId="3685" sId="9" numFmtId="34">
    <oc r="Y12">
      <f>Y10+Y11</f>
    </oc>
    <nc r="Y12">
      <v>153538643</v>
    </nc>
  </rcc>
  <rcc rId="3686" sId="9" numFmtId="34">
    <oc r="Z12">
      <f>Z10+Z11</f>
    </oc>
    <nc r="Z12">
      <v>152508692</v>
    </nc>
  </rcc>
  <rcc rId="3687" sId="9" numFmtId="34">
    <nc r="AA12">
      <v>154743582</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90" sId="10" numFmtId="19">
    <nc r="AB2">
      <v>45016</v>
    </nc>
  </rcc>
  <rcc rId="3691" sId="10" numFmtId="34">
    <oc r="X3">
      <f>X5+X8+X10</f>
    </oc>
    <nc r="X3">
      <v>63541779</v>
    </nc>
  </rcc>
  <rcc rId="3692" sId="10" numFmtId="34">
    <oc r="Y3">
      <f>Y5+Y8+Y10</f>
    </oc>
    <nc r="Y3">
      <v>47864390</v>
    </nc>
  </rcc>
  <rcc rId="3693" sId="10" numFmtId="34">
    <oc r="Z3">
      <f>Z5+Z8+Z10</f>
    </oc>
    <nc r="Z3">
      <v>34072379</v>
    </nc>
  </rcc>
  <rcc rId="3694" sId="10" numFmtId="34">
    <oc r="AA3">
      <f>AA5+AA8+AA10</f>
    </oc>
    <nc r="AA3">
      <v>39539535</v>
    </nc>
  </rcc>
  <rcc rId="3695" sId="10" numFmtId="34">
    <nc r="AB3">
      <v>36635470</v>
    </nc>
  </rcc>
  <rcc rId="3696" sId="10" numFmtId="34">
    <oc r="X5">
      <f>X7+X6</f>
    </oc>
    <nc r="X5">
      <v>46303468</v>
    </nc>
  </rcc>
  <rcc rId="3697" sId="10" numFmtId="34">
    <oc r="Y5">
      <f>Y7+Y6</f>
    </oc>
    <nc r="Y5">
      <v>45201966</v>
    </nc>
  </rcc>
  <rcc rId="3698" sId="10" numFmtId="34">
    <oc r="AA5">
      <f>AA7</f>
    </oc>
    <nc r="AA5">
      <v>34127213</v>
    </nc>
  </rcc>
  <rcc rId="3699" sId="10" numFmtId="34">
    <nc r="AB5">
      <v>34499164</v>
    </nc>
  </rcc>
  <rcc rId="3700" sId="10" numFmtId="34">
    <nc r="AB6">
      <v>0</v>
    </nc>
  </rcc>
  <rcc rId="3701" sId="10" numFmtId="34">
    <nc r="AB7">
      <v>34499164</v>
    </nc>
  </rcc>
  <rcc rId="3702" sId="10" numFmtId="34">
    <oc r="X8">
      <f>X9</f>
    </oc>
    <nc r="X8">
      <v>4000000</v>
    </nc>
  </rcc>
  <rcc rId="3703" sId="10" numFmtId="34">
    <oc r="Y8">
      <f>Y9</f>
    </oc>
    <nc r="Y8">
      <v>0</v>
    </nc>
  </rcc>
  <rcc rId="3704" sId="10" numFmtId="34">
    <oc r="Z8">
      <f>Z9</f>
    </oc>
    <nc r="Z8">
      <v>0</v>
    </nc>
  </rcc>
  <rcc rId="3705" sId="10" numFmtId="34">
    <oc r="AA8">
      <f>AA9</f>
    </oc>
    <nc r="AA8">
      <v>3898145</v>
    </nc>
  </rcc>
  <rcc rId="3706" sId="10" numFmtId="34">
    <nc r="AB8">
      <v>0</v>
    </nc>
  </rcc>
  <rcc rId="3707" sId="10" numFmtId="34">
    <oc r="Y9">
      <f>0</f>
    </oc>
    <nc r="Y9">
      <v>0</v>
    </nc>
  </rcc>
  <rcc rId="3708" sId="10" numFmtId="34">
    <oc r="Z9">
      <f>0</f>
    </oc>
    <nc r="Z9">
      <v>0</v>
    </nc>
  </rcc>
  <rcc rId="3709" sId="10" numFmtId="34">
    <nc r="AB9">
      <v>0</v>
    </nc>
  </rcc>
  <rcc rId="3710" sId="10" numFmtId="34">
    <oc r="X10">
      <f>X11</f>
    </oc>
    <nc r="X10">
      <v>13238311</v>
    </nc>
  </rcc>
  <rcc rId="3711" sId="10" numFmtId="34">
    <oc r="Y10">
      <f>Y11</f>
    </oc>
    <nc r="Y10">
      <v>2662424</v>
    </nc>
  </rcc>
  <rcc rId="3712" sId="10" numFmtId="34">
    <oc r="Z10">
      <f>Z11</f>
    </oc>
    <nc r="Z10">
      <v>2756584</v>
    </nc>
  </rcc>
  <rcc rId="3713" sId="10" numFmtId="34">
    <oc r="AA10">
      <f>AA11</f>
    </oc>
    <nc r="AA10">
      <v>1514177</v>
    </nc>
  </rcc>
  <rcc rId="3714" sId="10" numFmtId="34">
    <nc r="AB10">
      <v>2136306</v>
    </nc>
  </rcc>
  <rcc rId="3715" sId="10" numFmtId="34">
    <nc r="AB11">
      <v>2136306</v>
    </nc>
  </rcc>
  <rcc rId="3716" sId="10" numFmtId="34">
    <nc r="AB12">
      <v>68484</v>
    </nc>
  </rcc>
  <rcc rId="3717" sId="10" numFmtId="34">
    <nc r="AB13">
      <v>18069580</v>
    </nc>
  </rcc>
  <rcc rId="3718" sId="10" numFmtId="34">
    <oc r="X14">
      <f>X15</f>
    </oc>
    <nc r="X14">
      <v>3610</v>
    </nc>
  </rcc>
  <rcc rId="3719" sId="10" numFmtId="34">
    <oc r="Y14">
      <f>Y15</f>
    </oc>
    <nc r="Y14">
      <v>3438</v>
    </nc>
  </rcc>
  <rcc rId="3720" sId="10" numFmtId="34">
    <oc r="Z14">
      <f>Z15</f>
    </oc>
    <nc r="Z14">
      <v>60858</v>
    </nc>
  </rcc>
  <rcc rId="3721" sId="10" numFmtId="34">
    <oc r="AA14">
      <f>AA15</f>
    </oc>
    <nc r="AA14">
      <v>63248</v>
    </nc>
  </rcc>
  <rcc rId="3722" sId="10" numFmtId="34">
    <nc r="AB14">
      <v>5518</v>
    </nc>
  </rcc>
  <rcc rId="3723" sId="10" numFmtId="34">
    <nc r="AB15">
      <v>5518</v>
    </nc>
  </rcc>
  <rcc rId="3724" sId="10" numFmtId="34">
    <oc r="X16">
      <f>X18+X19</f>
    </oc>
    <nc r="X16">
      <v>270798</v>
    </nc>
  </rcc>
  <rcc rId="3725" sId="10" numFmtId="34">
    <oc r="Y16">
      <f>Y18+Y19</f>
    </oc>
    <nc r="Y16">
      <v>177287</v>
    </nc>
  </rcc>
  <rcc rId="3726" sId="10" numFmtId="34">
    <oc r="Z16">
      <f>Z18+Z19</f>
    </oc>
    <nc r="Z16">
      <v>177460</v>
    </nc>
  </rcc>
  <rcc rId="3727" sId="10" numFmtId="34">
    <nc r="AB16">
      <v>204294</v>
    </nc>
  </rcc>
  <rcc rId="3728" sId="10" numFmtId="34">
    <nc r="AB18">
      <v>0</v>
    </nc>
  </rcc>
  <rcc rId="3729" sId="10" numFmtId="34">
    <oc r="X20">
      <f>X3+X12+X14+X16+X13</f>
    </oc>
    <nc r="X20">
      <v>66394854</v>
    </nc>
  </rcc>
  <rcc rId="3730" sId="10" numFmtId="34">
    <oc r="Y20">
      <f>Y3+Y12+Y14+Y16+Y13</f>
    </oc>
    <nc r="Y20">
      <v>62902779</v>
    </nc>
  </rcc>
  <rcc rId="3731" sId="10" numFmtId="34">
    <oc r="Z20">
      <f>Z3+Z12+Z14+Z16+Z13</f>
    </oc>
    <nc r="Z20">
      <v>49158286</v>
    </nc>
  </rcc>
  <rcc rId="3732" sId="10" numFmtId="34">
    <oc r="AA20">
      <f>AA3+AA12+AA14+AA16+AA13+AA17</f>
    </oc>
    <nc r="AA20">
      <v>55371137</v>
    </nc>
  </rcc>
  <rcc rId="3733" sId="10" numFmtId="34">
    <nc r="AB20">
      <v>54983346</v>
    </nc>
  </rcc>
  <rcc rId="3734" sId="12">
    <nc r="AA2" t="inlineStr">
      <is>
        <t>I Q 2023</t>
      </is>
    </nc>
  </rcc>
  <rcc rId="3735" sId="12" numFmtId="34">
    <nc r="AA3">
      <v>-9110</v>
    </nc>
  </rcc>
  <rcc rId="3736" sId="12" numFmtId="34">
    <nc r="AA5">
      <v>-1085</v>
    </nc>
  </rcc>
  <rcc rId="3737" sId="12" numFmtId="34">
    <nc r="AA6">
      <v>-763</v>
    </nc>
  </rcc>
  <rcc rId="3738" sId="12" numFmtId="34">
    <nc r="AA7">
      <v>-291</v>
    </nc>
  </rcc>
  <rcc rId="3739" sId="12" numFmtId="34">
    <nc r="AA8">
      <v>-160</v>
    </nc>
  </rcc>
  <rcc rId="3740" sId="12" numFmtId="34">
    <nc r="AA9">
      <v>-14</v>
    </nc>
  </rcc>
  <rcc rId="3741" sId="12" numFmtId="34">
    <nc r="AA10">
      <v>-728</v>
    </nc>
  </rcc>
  <rcc rId="3742" sId="12" numFmtId="34">
    <nc r="AA11">
      <v>-29833</v>
    </nc>
  </rcc>
  <rcc rId="3743" sId="12" numFmtId="34">
    <oc r="W12">
      <f>SUM(W3:W11)</f>
    </oc>
    <nc r="W12">
      <v>-40754</v>
    </nc>
  </rcc>
  <rcc rId="3744" sId="12" numFmtId="34">
    <oc r="X12">
      <f>SUM(X3:X11)</f>
    </oc>
    <nc r="X12">
      <v>-38369</v>
    </nc>
  </rcc>
  <rcc rId="3745" sId="12" numFmtId="34">
    <oc r="Y12">
      <f>SUM(Y3:Y11)</f>
    </oc>
    <nc r="Y12">
      <v>-60318</v>
    </nc>
  </rcc>
  <rcc rId="3746" sId="12" numFmtId="34">
    <oc r="Z12">
      <f>SUM(Z3:Z11)</f>
    </oc>
    <nc r="Z12">
      <v>-57198</v>
    </nc>
  </rcc>
  <rcc rId="3747" sId="12" numFmtId="34">
    <nc r="AA12">
      <v>-41984</v>
    </nc>
  </rcc>
  <rcc rId="3748" sId="13">
    <nc r="AA2" t="inlineStr">
      <is>
        <t>I Q 2023</t>
      </is>
    </nc>
  </rcc>
  <rcc rId="3749" sId="13" numFmtId="34">
    <nc r="AA3">
      <v>3744</v>
    </nc>
  </rcc>
  <rcc rId="3750" sId="13" numFmtId="34">
    <nc r="AA5">
      <v>3916</v>
    </nc>
  </rcc>
  <rcc rId="3751" sId="13" numFmtId="34">
    <nc r="AA8">
      <v>0</v>
    </nc>
  </rcc>
  <rcc rId="3752" sId="13" numFmtId="34">
    <nc r="AA9">
      <v>19</v>
    </nc>
  </rcc>
  <rcc rId="3753" sId="13" numFmtId="34">
    <nc r="AA11">
      <v>748</v>
    </nc>
  </rcc>
  <rcc rId="3754" sId="13" numFmtId="34">
    <nc r="AA12">
      <v>914</v>
    </nc>
  </rcc>
  <rcc rId="3755" sId="13" numFmtId="34">
    <nc r="AA13">
      <v>16015</v>
    </nc>
  </rcc>
  <rcc rId="3756" sId="13" numFmtId="34">
    <oc r="W14">
      <f>22620-W13</f>
    </oc>
    <nc r="W14">
      <v>12703</v>
    </nc>
  </rcc>
  <rcc rId="3757" sId="13" numFmtId="34">
    <oc r="X14">
      <f>33174-X13</f>
    </oc>
    <nc r="X14">
      <v>21362</v>
    </nc>
  </rcc>
  <rcc rId="3758" sId="13" numFmtId="34">
    <nc r="AA14">
      <v>17191</v>
    </nc>
  </rcc>
  <rcc rId="3759" sId="13" numFmtId="34">
    <oc r="W15">
      <f>SUM(W3:W14)</f>
    </oc>
    <nc r="W15">
      <v>38058</v>
    </nc>
  </rcc>
  <rcc rId="3760" sId="13" numFmtId="34">
    <oc r="X15">
      <f>SUM(X3:X14)</f>
    </oc>
    <nc r="X15">
      <v>47911</v>
    </nc>
  </rcc>
  <rcc rId="3761" sId="13" numFmtId="34">
    <oc r="Y15">
      <f>SUM(Y3:Y14)</f>
    </oc>
    <nc r="Y15">
      <v>62342</v>
    </nc>
  </rcc>
  <rcc rId="3762" sId="13" numFmtId="34">
    <oc r="Z15">
      <f>SUM(Z3:Z14)</f>
    </oc>
    <nc r="Z15">
      <v>69395</v>
    </nc>
  </rcc>
  <rcc rId="3763" sId="13" numFmtId="34">
    <nc r="AA15">
      <v>42547</v>
    </nc>
  </rcc>
  <rcc rId="3764" sId="14" numFmtId="19">
    <nc r="AA2">
      <v>45016</v>
    </nc>
  </rcc>
  <rcc rId="3765" sId="14" numFmtId="34">
    <oc r="W3">
      <f>W4+W5+W6</f>
    </oc>
    <nc r="W3">
      <v>106739087</v>
    </nc>
  </rcc>
  <rcc rId="3766" sId="14" numFmtId="34">
    <oc r="Y3">
      <f>Y4+Y5+Y6</f>
    </oc>
    <nc r="Y3">
      <v>104601595</v>
    </nc>
  </rcc>
  <rcc rId="3767" sId="14" numFmtId="34">
    <oc r="Z3">
      <f>Z4+Z5+Z6</f>
    </oc>
    <nc r="Z3">
      <v>107927297</v>
    </nc>
  </rcc>
  <rcc rId="3768" sId="14" numFmtId="34">
    <nc r="AA3">
      <v>107914237</v>
    </nc>
  </rcc>
  <rcc rId="3769" sId="14" numFmtId="34">
    <nc r="AA4">
      <v>35306120</v>
    </nc>
  </rcc>
  <rcc rId="3770" sId="14" numFmtId="34">
    <nc r="AA5">
      <v>72326510</v>
    </nc>
  </rcc>
  <rcc rId="3771" sId="14" numFmtId="34">
    <nc r="AA6">
      <v>281607</v>
    </nc>
  </rcc>
  <rcc rId="3772" sId="14" numFmtId="34">
    <oc r="W7">
      <f>SUM(W8:W12)</f>
    </oc>
    <nc r="W7">
      <v>72279083</v>
    </nc>
  </rcc>
  <rcc rId="3773" sId="14" numFmtId="34">
    <oc r="Y7">
      <f>Y8+Y9+Y10+Y12</f>
    </oc>
    <nc r="Y7">
      <v>77500915</v>
    </nc>
  </rcc>
  <rcc rId="3774" sId="14" numFmtId="34">
    <oc r="Z7">
      <f>Z8+Z9+Z10+Z12</f>
    </oc>
    <nc r="Z7">
      <v>79548735</v>
    </nc>
  </rcc>
  <rcc rId="3775" sId="14" numFmtId="34">
    <nc r="AA7">
      <v>80632772</v>
    </nc>
  </rcc>
  <rcc rId="3776" sId="14" numFmtId="34">
    <nc r="AA8">
      <v>22528810</v>
    </nc>
  </rcc>
  <rcc rId="3777" sId="14" numFmtId="34">
    <nc r="AA9">
      <v>54697026</v>
    </nc>
  </rcc>
  <rcc rId="3778" sId="14" numFmtId="34">
    <nc r="AA10">
      <v>1271925</v>
    </nc>
  </rcc>
  <rcc rId="3779" sId="14" numFmtId="34">
    <nc r="AA11">
      <v>0</v>
    </nc>
  </rcc>
  <rcc rId="3780" sId="14" numFmtId="34">
    <nc r="AA12">
      <v>2135011</v>
    </nc>
  </rcc>
  <rcc rId="3781" sId="14" numFmtId="34">
    <oc r="W13">
      <f>SUM(W14:W16)</f>
    </oc>
    <nc r="W13">
      <v>8301996</v>
    </nc>
  </rcc>
  <rcc rId="3782" sId="14" numFmtId="34">
    <oc r="Y13">
      <f>Y14+Y15+Y16</f>
    </oc>
    <nc r="Y13">
      <v>7398465</v>
    </nc>
  </rcc>
  <rcc rId="3783" sId="14" numFmtId="34">
    <oc r="Z13">
      <f>Z14+Z15+Z16</f>
    </oc>
    <nc r="Z13">
      <v>9020774</v>
    </nc>
  </rcc>
  <rcc rId="3784" sId="14" numFmtId="34">
    <nc r="AA13">
      <v>8625154</v>
    </nc>
  </rcc>
  <rcc rId="3785" sId="14" numFmtId="34">
    <nc r="AA14">
      <v>1415667</v>
    </nc>
  </rcc>
  <rcc rId="3786" sId="14" numFmtId="34">
    <nc r="AA15">
      <v>7205120</v>
    </nc>
  </rcc>
  <rcc rId="3787" sId="14" numFmtId="34">
    <nc r="AA16">
      <v>4367</v>
    </nc>
  </rcc>
  <rcc rId="3788" sId="14" numFmtId="34">
    <oc r="W17">
      <f>W13+W7+W3</f>
    </oc>
    <nc r="W17">
      <v>187320166</v>
    </nc>
  </rcc>
  <rcc rId="3789" sId="14" numFmtId="34">
    <oc r="Y17">
      <f>Y3+Y7+Y13</f>
    </oc>
    <nc r="Y17">
      <v>189500975</v>
    </nc>
  </rcc>
  <rcc rId="3790" sId="14" numFmtId="34">
    <oc r="Z17">
      <f>Z3+Z7+Z13</f>
    </oc>
    <nc r="Z17">
      <v>196496806</v>
    </nc>
  </rcc>
  <rcc rId="3791" sId="14" numFmtId="34">
    <nc r="AA17">
      <v>197172163</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794" sId="15" numFmtId="19">
    <nc r="AA1">
      <v>45016</v>
    </nc>
  </rcc>
  <rcc rId="3795" sId="15" numFmtId="34">
    <nc r="AA2">
      <v>7425896</v>
    </nc>
  </rcc>
  <rcc rId="3796" sId="15" numFmtId="34">
    <nc r="AA3">
      <v>2891115</v>
    </nc>
  </rcc>
  <rcc rId="3797" sId="15" numFmtId="34">
    <oc r="W4">
      <f>SUM(W2:W3)</f>
    </oc>
    <nc r="W4">
      <v>5604103</v>
    </nc>
  </rcc>
  <rcc rId="3798" sId="15" numFmtId="34">
    <oc r="X4">
      <f>SUM(X2:X3)</f>
    </oc>
    <nc r="X4">
      <v>5209105</v>
    </nc>
  </rcc>
  <rcc rId="3799" sId="15" numFmtId="34">
    <oc r="Y4">
      <f>SUM(Y2:Y3)</f>
    </oc>
    <nc r="Y4">
      <v>8005609</v>
    </nc>
  </rcc>
  <rcc rId="3800" sId="15" numFmtId="34">
    <oc r="Z4">
      <f>SUM(Z2:Z3)</f>
    </oc>
    <nc r="Z4">
      <v>9577642</v>
    </nc>
  </rcc>
  <rcc rId="3801" sId="15" numFmtId="34">
    <nc r="AA4">
      <v>10317011</v>
    </nc>
  </rcc>
  <rcc rId="3802" sId="15" numFmtId="34">
    <nc r="AA5">
      <v>-111</v>
    </nc>
  </rcc>
  <rcc rId="3803" sId="15" numFmtId="34">
    <oc r="W6">
      <f>SUM(W4:W5)</f>
    </oc>
    <nc r="W6">
      <v>5603977</v>
    </nc>
  </rcc>
  <rcc rId="3804" sId="15" numFmtId="34">
    <oc r="X6">
      <f>SUM(X4:X5)</f>
    </oc>
    <nc r="X6">
      <v>5208983</v>
    </nc>
  </rcc>
  <rcc rId="3805" sId="15" numFmtId="34">
    <oc r="Y6">
      <f>SUM(Y4:Y5)</f>
    </oc>
    <nc r="Y6">
      <v>8005479</v>
    </nc>
  </rcc>
  <rcc rId="3806" sId="15" numFmtId="34">
    <oc r="Z6">
      <f>SUM(Z4:Z5)</f>
    </oc>
    <nc r="Z6">
      <v>9577499</v>
    </nc>
  </rcc>
  <rcc rId="3807" sId="15" numFmtId="34">
    <nc r="AA6">
      <v>10316900</v>
    </nc>
  </rcc>
  <rcc rId="3808" sId="15" numFmtId="19">
    <oc r="W8">
      <f>W1</f>
    </oc>
    <nc r="W8">
      <v>44651</v>
    </nc>
  </rcc>
  <rcc rId="3809" sId="15" numFmtId="19">
    <oc r="X8">
      <f>X1</f>
    </oc>
    <nc r="X8">
      <v>44742</v>
    </nc>
  </rcc>
  <rcc rId="3810" sId="15" numFmtId="19">
    <oc r="Y8">
      <f>Y1</f>
    </oc>
    <nc r="Y8">
      <v>44834</v>
    </nc>
  </rcc>
  <rcc rId="3811" sId="15" numFmtId="19">
    <oc r="Z8">
      <f>Z1</f>
    </oc>
    <nc r="Z8">
      <v>44926</v>
    </nc>
  </rcc>
  <rcc rId="3812" sId="15" numFmtId="19">
    <nc r="AA8">
      <v>45016</v>
    </nc>
  </rcc>
  <rcc rId="3813" sId="15" numFmtId="34">
    <nc r="AA9">
      <v>199350</v>
    </nc>
  </rcc>
  <rcc rId="3814" sId="15" numFmtId="34">
    <nc r="AA10">
      <v>1488931</v>
    </nc>
  </rcc>
  <rcc rId="3815" sId="15" numFmtId="34">
    <nc r="AA11">
      <v>2162098</v>
    </nc>
  </rcc>
  <rcc rId="3816" sId="15" numFmtId="34">
    <oc r="W12">
      <f>SUM(W9:W11)</f>
    </oc>
    <nc r="W12">
      <v>4543539</v>
    </nc>
  </rcc>
  <rcc rId="3817" sId="15" numFmtId="34">
    <oc r="X12">
      <f>SUM(X9:X11)</f>
    </oc>
    <nc r="X12">
      <v>4865023</v>
    </nc>
  </rcc>
  <rcc rId="3818" sId="15" numFmtId="34">
    <oc r="Y12">
      <f>SUM(Y9:Y11)</f>
    </oc>
    <nc r="Y12">
      <v>6391477</v>
    </nc>
  </rcc>
  <rcc rId="3819" sId="15" numFmtId="34">
    <oc r="Z12">
      <f>SUM(Z9:Z11)</f>
    </oc>
    <nc r="Z12">
      <v>4031252</v>
    </nc>
  </rcc>
  <rcc rId="3820" sId="15" numFmtId="34">
    <nc r="AA12">
      <v>3850379</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1" sId="16" numFmtId="19">
    <oc r="X26">
      <f>X18</f>
    </oc>
    <nc r="X26">
      <v>44651</v>
    </nc>
  </rcc>
  <rcc rId="3822" sId="16" numFmtId="19">
    <oc r="Y26">
      <f>Y18</f>
    </oc>
    <nc r="Y26">
      <v>44742</v>
    </nc>
  </rcc>
  <rcc rId="3823" sId="16" numFmtId="19">
    <oc r="Z26">
      <f>Z18</f>
    </oc>
    <nc r="Z26">
      <v>44834</v>
    </nc>
  </rcc>
  <rcc rId="3824" sId="16" numFmtId="19">
    <oc r="AA26">
      <f>AA18</f>
    </oc>
    <nc r="AA26">
      <v>44926</v>
    </nc>
  </rcc>
  <rcc rId="3825" sId="16" numFmtId="19">
    <nc r="AB26">
      <v>45016</v>
    </nc>
  </rcc>
  <rcc rId="3826" sId="16" numFmtId="34">
    <oc r="X27">
      <f>SUM(X28:X30)</f>
    </oc>
    <nc r="X27">
      <v>5844095</v>
    </nc>
  </rcc>
  <rcc rId="3827" sId="16" numFmtId="34">
    <oc r="Y27">
      <f>SUM(Y28:Y30)</f>
    </oc>
    <nc r="Y27">
      <v>7634520</v>
    </nc>
  </rcc>
  <rcc rId="3828" sId="16" numFmtId="34">
    <oc r="Z27">
      <f>SUM(Z28:Z30)</f>
    </oc>
    <nc r="Z27">
      <v>8989993</v>
    </nc>
  </rcc>
  <rcc rId="3829" sId="16" numFmtId="34">
    <oc r="AA27">
      <f>SUM(AA28:AA30)</f>
    </oc>
    <nc r="AA27">
      <v>6913266</v>
    </nc>
  </rcc>
  <rcc rId="3830" sId="16" numFmtId="34">
    <nc r="AB27">
      <v>6328883</v>
    </nc>
  </rcc>
  <rcc rId="3831" sId="16" numFmtId="34">
    <nc r="AB28">
      <v>4484374</v>
    </nc>
  </rcc>
  <rcc rId="3832" sId="16" numFmtId="34">
    <nc r="AB29">
      <v>0</v>
    </nc>
  </rcc>
  <rcc rId="3833" sId="16" numFmtId="34">
    <nc r="AB30">
      <v>1844509</v>
    </nc>
  </rcc>
  <rcc rId="3834" sId="16" numFmtId="34">
    <nc r="AB31">
      <v>969822</v>
    </nc>
  </rcc>
  <rcc rId="3835" sId="16" numFmtId="34">
    <oc r="X32">
      <f>X27+X31</f>
    </oc>
    <nc r="X32">
      <v>6300895</v>
    </nc>
  </rcc>
  <rcc rId="3836" sId="16" numFmtId="34">
    <oc r="Y32">
      <f>Y27+Y31</f>
    </oc>
    <nc r="Y32">
      <v>8091320</v>
    </nc>
  </rcc>
  <rcc rId="3837" sId="16" numFmtId="34">
    <oc r="Z32">
      <f>Z27+Z31</f>
    </oc>
    <nc r="Z32">
      <v>9311850</v>
    </nc>
  </rcc>
  <rcc rId="3838" sId="16" numFmtId="34">
    <oc r="AA32">
      <f>AA27+AA31</f>
    </oc>
    <nc r="AA32">
      <v>7108826</v>
    </nc>
  </rcc>
  <rcc rId="3839" sId="16" numFmtId="34">
    <nc r="AB32">
      <v>7298705</v>
    </nc>
  </rcc>
  <rcc rId="3840" sId="16" numFmtId="19">
    <oc r="X35">
      <f>X26</f>
    </oc>
    <nc r="X35">
      <v>44651</v>
    </nc>
  </rcc>
  <rcc rId="3841" sId="16" numFmtId="19">
    <oc r="Y35">
      <f>Y26</f>
    </oc>
    <nc r="Y35">
      <v>44742</v>
    </nc>
  </rcc>
  <rcc rId="3842" sId="16" numFmtId="19">
    <oc r="Z35">
      <f>Z26</f>
    </oc>
    <nc r="Z35">
      <v>44834</v>
    </nc>
  </rcc>
  <rcc rId="3843" sId="16" numFmtId="19">
    <oc r="AA35">
      <f>AA26</f>
    </oc>
    <nc r="AA35">
      <v>44926</v>
    </nc>
  </rcc>
  <rcc rId="3844" sId="16" numFmtId="19">
    <nc r="AB35">
      <v>45016</v>
    </nc>
  </rcc>
  <rcc rId="3845" sId="16" numFmtId="34">
    <nc r="AB36">
      <v>55979</v>
    </nc>
  </rcc>
  <rcc rId="3846" sId="16" numFmtId="34">
    <nc r="AB37">
      <v>1583184</v>
    </nc>
  </rcc>
  <rcc rId="3847" sId="16" numFmtId="34">
    <oc r="X38">
      <f>X36+X37</f>
    </oc>
    <nc r="X38">
      <v>1756888</v>
    </nc>
  </rcc>
  <rcc rId="3848" sId="16" numFmtId="34">
    <oc r="Y38">
      <f>Y36+Y37</f>
    </oc>
    <nc r="Y38">
      <v>2103731</v>
    </nc>
  </rcc>
  <rcc rId="3849" sId="16" numFmtId="34">
    <oc r="Z38">
      <f>Z36+Z37</f>
    </oc>
    <nc r="Z38">
      <v>2478269</v>
    </nc>
  </rcc>
  <rcc rId="3850" sId="16" numFmtId="34">
    <oc r="AA38">
      <f>AA36+AA37</f>
    </oc>
    <nc r="AA38">
      <v>1979089</v>
    </nc>
  </rcc>
  <rcc rId="3851" sId="16" numFmtId="34">
    <nc r="AB38">
      <v>1639163</v>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52" sId="11">
    <nc r="W2" t="inlineStr">
      <is>
        <t>1Q 2023</t>
      </is>
    </nc>
  </rcc>
  <rcc rId="3853" sId="11" numFmtId="34">
    <oc r="S3">
      <f>SUM(S4:S7)</f>
    </oc>
    <nc r="S3">
      <v>-21</v>
    </nc>
  </rcc>
  <rcc rId="3854" sId="11" numFmtId="34">
    <oc r="T3">
      <f>SUM(T4:T7)</f>
    </oc>
    <nc r="T3">
      <v>5</v>
    </nc>
  </rcc>
  <rcc rId="3855" sId="11" numFmtId="34">
    <oc r="U3">
      <f>SUM(U4:U7)</f>
    </oc>
    <nc r="U3">
      <v>41</v>
    </nc>
  </rcc>
  <rcc rId="3856" sId="11" numFmtId="34">
    <oc r="V3">
      <f>SUM(V4:V7)</f>
    </oc>
    <nc r="V3">
      <v>-63</v>
    </nc>
  </rcc>
  <rcc rId="3857" sId="11" numFmtId="34">
    <nc r="W3">
      <v>32</v>
    </nc>
  </rcc>
  <rcc rId="3858" sId="11" numFmtId="34">
    <nc r="W4">
      <v>32</v>
    </nc>
  </rcc>
  <rcc rId="3859" sId="11" numFmtId="34">
    <nc r="W5">
      <v>0</v>
    </nc>
  </rcc>
  <rcc rId="3860" sId="11" numFmtId="34">
    <nc r="W6">
      <v>0</v>
    </nc>
  </rcc>
  <rcc rId="3861" sId="11" numFmtId="34">
    <nc r="W7">
      <v>0</v>
    </nc>
  </rcc>
  <rcc rId="3862" sId="11" numFmtId="34">
    <oc r="S8">
      <f>SUM(S9:S12)</f>
    </oc>
    <nc r="S8">
      <v>-177907</v>
    </nc>
  </rcc>
  <rcc rId="3863" sId="11" numFmtId="34">
    <oc r="T8">
      <f>SUM(T9:T12)</f>
    </oc>
    <nc r="T8">
      <v>-97843</v>
    </nc>
  </rcc>
  <rcc rId="3864" sId="11" numFmtId="34">
    <oc r="U8">
      <f>SUM(U9:U12)</f>
    </oc>
    <nc r="U8">
      <v>-329919</v>
    </nc>
  </rcc>
  <rcc rId="3865" sId="11" numFmtId="34">
    <oc r="V8">
      <f>SUM(V9:V12)</f>
    </oc>
    <nc r="V8">
      <v>-340357</v>
    </nc>
  </rcc>
  <rcc rId="3866" sId="11" numFmtId="34">
    <nc r="W8">
      <v>-265785</v>
    </nc>
  </rcc>
  <rcc rId="3867" sId="11" numFmtId="34">
    <nc r="W9">
      <v>-33856</v>
    </nc>
  </rcc>
  <rcc rId="3868" sId="11" numFmtId="34">
    <nc r="W10">
      <v>-148125</v>
    </nc>
  </rcc>
  <rcc rId="3869" sId="11" numFmtId="34">
    <nc r="W11">
      <v>-101561</v>
    </nc>
  </rcc>
  <rcc rId="3870" sId="11" numFmtId="34">
    <nc r="W12">
      <v>17757</v>
    </nc>
  </rcc>
  <rcc rId="3871" sId="11" numFmtId="34">
    <oc r="S13">
      <f>SUM(S14:S17)</f>
    </oc>
    <nc r="S13">
      <v>49044</v>
    </nc>
  </rcc>
  <rcc rId="3872" sId="11" numFmtId="34">
    <oc r="T13">
      <f>SUM(T14:T17)</f>
    </oc>
    <nc r="T13">
      <v>-6993</v>
    </nc>
  </rcc>
  <rcc rId="3873" sId="11" numFmtId="34">
    <oc r="U13">
      <f>SUM(U14:U17)</f>
    </oc>
    <nc r="U13">
      <v>-6794</v>
    </nc>
  </rcc>
  <rcc rId="3874" sId="11" numFmtId="34">
    <oc r="V13">
      <f>SUM(V14:V17)</f>
    </oc>
    <nc r="V13">
      <v>16837</v>
    </nc>
  </rcc>
  <rcc rId="3875" sId="11" numFmtId="34">
    <nc r="W13">
      <v>34631</v>
    </nc>
  </rcc>
  <rcc rId="3876" sId="11" numFmtId="34">
    <nc r="W14">
      <v>0</v>
    </nc>
  </rcc>
  <rcc rId="3877" sId="11" numFmtId="34">
    <nc r="W15">
      <v>0</v>
    </nc>
  </rcc>
  <rcc rId="3878" sId="11" numFmtId="34">
    <nc r="W16">
      <v>34631</v>
    </nc>
  </rcc>
  <rcc rId="3879" sId="11" numFmtId="34">
    <nc r="W17">
      <v>0</v>
    </nc>
  </rcc>
  <rcc rId="3880" sId="11" numFmtId="34">
    <oc r="S18">
      <f>SUM(S19:S22)</f>
    </oc>
    <nc r="S18">
      <v>9603</v>
    </nc>
  </rcc>
  <rcc rId="3881" sId="11" numFmtId="34">
    <oc r="T18">
      <f>SUM(T19:T22)</f>
    </oc>
    <nc r="T18">
      <v>-5421</v>
    </nc>
  </rcc>
  <rcc rId="3882" sId="11" numFmtId="34">
    <oc r="U18">
      <f>SUM(U19:U22)</f>
    </oc>
    <nc r="U18">
      <v>-4616</v>
    </nc>
  </rcc>
  <rcc rId="3883" sId="11" numFmtId="34">
    <oc r="V18">
      <f>SUM(V19:V22)</f>
    </oc>
    <nc r="V18">
      <v>-281</v>
    </nc>
  </rcc>
  <rcc rId="3884" sId="11" numFmtId="34">
    <nc r="W18">
      <v>-1509</v>
    </nc>
  </rcc>
  <rcc rId="3885" sId="11" numFmtId="34">
    <nc r="W19">
      <v>-3203</v>
    </nc>
  </rcc>
  <rcc rId="3886" sId="11" numFmtId="34">
    <nc r="W20">
      <v>62</v>
    </nc>
  </rcc>
  <rcc rId="3887" sId="11" numFmtId="34">
    <nc r="W21">
      <v>1632</v>
    </nc>
  </rcc>
  <rcc rId="3888" sId="11" numFmtId="34">
    <nc r="W22">
      <v>0</v>
    </nc>
  </rcc>
  <rcc rId="3889" sId="11" numFmtId="34">
    <oc r="S23">
      <f>SUM(S3,S8,S13,S18)</f>
    </oc>
    <nc r="S23">
      <v>-119281</v>
    </nc>
  </rcc>
  <rcc rId="3890" sId="11" numFmtId="34">
    <oc r="T23">
      <f>SUM(T3,T8,T13,T18)</f>
    </oc>
    <nc r="T23">
      <v>-110252</v>
    </nc>
  </rcc>
  <rcc rId="3891" sId="11" numFmtId="34">
    <oc r="U23">
      <f>SUM(U3,U8,U13,U18)</f>
    </oc>
    <nc r="U23">
      <v>-341288</v>
    </nc>
  </rcc>
  <rcc rId="3892" sId="11" numFmtId="34">
    <oc r="V23">
      <f>SUM(V3,V8,V13,V18)</f>
    </oc>
    <nc r="V23">
      <v>-323864</v>
    </nc>
  </rcc>
  <rcc rId="3893" sId="11" numFmtId="34">
    <nc r="W23">
      <v>-232631</v>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94" sId="19" numFmtId="19">
    <nc r="T2">
      <v>45016</v>
    </nc>
  </rcc>
  <rcc rId="3895" sId="19" numFmtId="34">
    <nc r="T4">
      <v>141287346</v>
    </nc>
  </rcc>
  <rcc rId="3896" sId="19" numFmtId="34">
    <nc r="T5">
      <v>-682039</v>
    </nc>
  </rcc>
  <rcc rId="3897" sId="19" numFmtId="34">
    <nc r="T6">
      <v>0</v>
    </nc>
  </rcc>
  <rcc rId="3898" sId="19" numFmtId="34">
    <nc r="T7">
      <v>8445118</v>
    </nc>
  </rcc>
  <rcc rId="3899" sId="19" numFmtId="34">
    <nc r="T8">
      <v>-796936</v>
    </nc>
  </rcc>
  <rcc rId="3900" sId="19" numFmtId="34">
    <nc r="T9">
      <v>0</v>
    </nc>
  </rcc>
  <rcc rId="3901" sId="19" numFmtId="34">
    <nc r="T10">
      <v>6782523</v>
    </nc>
  </rcc>
  <rcc rId="3902" sId="19" numFmtId="34">
    <nc r="T11">
      <v>-4243167</v>
    </nc>
  </rcc>
  <rcc rId="3903" sId="19" numFmtId="34">
    <nc r="T12">
      <v>0</v>
    </nc>
  </rcc>
  <rcc rId="3904" sId="19" numFmtId="34">
    <nc r="T13">
      <v>794260</v>
    </nc>
  </rcc>
  <rcc rId="3905" sId="19" numFmtId="34">
    <nc r="T14">
      <v>-150658</v>
    </nc>
  </rcc>
  <rcc rId="3906" sId="19" numFmtId="34">
    <nc r="T15">
      <v>157309247</v>
    </nc>
  </rcc>
  <rcc rId="3907" sId="19" numFmtId="34">
    <nc r="T16">
      <v>-5872800</v>
    </nc>
  </rcc>
  <rcc rId="3908" sId="19" numFmtId="34">
    <nc r="T17">
      <v>151436447</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23" sId="20">
    <nc r="AE7">
      <f>('P:\DSP\DSG\Q1 2023\Final\[Robocze Q1 2023_19.03.2023.xlsx]karty+ATM'!$AH$4)/1000</f>
    </nc>
  </rcc>
  <rcc rId="3924" sId="20">
    <nc r="AE8">
      <f>('P:\DSP\DSG\Q1 2023\Final\[Robocze Q1 2023_19.03.2023.xlsx]karty+ATM'!$AH$33)/1000</f>
    </nc>
  </rcc>
  <rcc rId="3925" sId="20">
    <nc r="AE9">
      <f>'P:\DSP\DSG\Q1 2023\Final\[Robocze Q1 2023_19.03.2023.xlsx]Klienci '!$D$12/1000</f>
    </nc>
  </rcc>
  <rcc rId="3926" sId="20">
    <nc r="AE10">
      <f>('P:\DSP\DSG\Q1 2023\Final\[Robocze Q1 2023_19.03.2023.xlsx]karty+ATM'!$AH$26)/1000</f>
    </nc>
  </rcc>
  <rcc rId="3927" sId="20">
    <nc r="AE14">
      <f>'P:\DSP\DSG\Q1 2023\Final\[Robocze Q1 2023_19.03.2023.xlsx]karty+ATM'!$AH$16</f>
    </nc>
  </rcc>
  <rcc rId="3928" sId="20" numFmtId="4">
    <nc r="AE15">
      <v>11311</v>
    </nc>
  </rcc>
  <rcc rId="3929" sId="20">
    <nc r="AE16">
      <f>AE3</f>
    </nc>
  </rcc>
  <rcc rId="3930" sId="20" numFmtId="4">
    <oc r="AE17">
      <v>14131864</v>
    </oc>
    <nc r="AE17">
      <f>'P:\DSP\DSG\Q1 2023\Final\[Robocze Q1 2023_19.03.2023.xlsx]TFI '!$E$42</f>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V1" start="0" length="0">
    <dxf>
      <fill>
        <patternFill patternType="solid">
          <bgColor theme="0"/>
        </patternFill>
      </fill>
    </dxf>
  </rfmt>
  <rfmt sheetId="20" sqref="W1" start="0" length="0">
    <dxf>
      <fill>
        <patternFill patternType="solid">
          <bgColor theme="0"/>
        </patternFill>
      </fill>
    </dxf>
  </rfmt>
  <rfmt sheetId="20" sqref="X1" start="0" length="0">
    <dxf>
      <fill>
        <patternFill patternType="solid">
          <bgColor theme="0"/>
        </patternFill>
      </fill>
    </dxf>
  </rfmt>
  <rfmt sheetId="20" sqref="Y1" start="0" length="0">
    <dxf>
      <fill>
        <patternFill patternType="solid">
          <bgColor theme="0"/>
        </patternFill>
      </fill>
    </dxf>
  </rfmt>
  <rfmt sheetId="20" sqref="Z1" start="0" length="0">
    <dxf>
      <fill>
        <patternFill patternType="solid">
          <bgColor theme="0"/>
        </patternFill>
      </fill>
    </dxf>
  </rfmt>
  <rfmt sheetId="20" sqref="AA1" start="0" length="0">
    <dxf>
      <fill>
        <patternFill patternType="solid">
          <bgColor theme="0"/>
        </patternFill>
      </fill>
    </dxf>
  </rfmt>
  <rfmt sheetId="20" sqref="AB1" start="0" length="0">
    <dxf>
      <fill>
        <patternFill patternType="solid">
          <bgColor theme="0"/>
        </patternFill>
      </fill>
    </dxf>
  </rfmt>
  <rfmt sheetId="20" sqref="V2" start="0" length="0">
    <dxf>
      <fill>
        <patternFill>
          <bgColor theme="0"/>
        </patternFill>
      </fill>
    </dxf>
  </rfmt>
  <rfmt sheetId="20" sqref="W2" start="0" length="0">
    <dxf>
      <fill>
        <patternFill>
          <bgColor theme="0"/>
        </patternFill>
      </fill>
    </dxf>
  </rfmt>
  <rfmt sheetId="20" sqref="X2" start="0" length="0">
    <dxf>
      <fill>
        <patternFill>
          <bgColor theme="0"/>
        </patternFill>
      </fill>
    </dxf>
  </rfmt>
  <rfmt sheetId="20" sqref="Y2" start="0" length="0">
    <dxf>
      <fill>
        <patternFill>
          <bgColor theme="0"/>
        </patternFill>
      </fill>
    </dxf>
  </rfmt>
  <rfmt sheetId="20" sqref="Z2" start="0" length="0">
    <dxf>
      <fill>
        <patternFill>
          <bgColor theme="0"/>
        </patternFill>
      </fill>
    </dxf>
  </rfmt>
  <rfmt sheetId="20" sqref="AA2" start="0" length="0">
    <dxf>
      <fill>
        <patternFill>
          <bgColor theme="0"/>
        </patternFill>
      </fill>
    </dxf>
  </rfmt>
  <rfmt sheetId="20" sqref="AB2" start="0" length="0">
    <dxf>
      <fill>
        <patternFill>
          <bgColor theme="0"/>
        </patternFill>
      </fill>
    </dxf>
  </rfmt>
  <rfmt sheetId="20" sqref="V3" start="0" length="0">
    <dxf>
      <fill>
        <patternFill>
          <bgColor theme="0"/>
        </patternFill>
      </fill>
    </dxf>
  </rfmt>
  <rfmt sheetId="20" sqref="W3" start="0" length="0">
    <dxf>
      <fill>
        <patternFill>
          <bgColor theme="0"/>
        </patternFill>
      </fill>
    </dxf>
  </rfmt>
  <rfmt sheetId="20" sqref="X3" start="0" length="0">
    <dxf>
      <fill>
        <patternFill>
          <bgColor theme="0"/>
        </patternFill>
      </fill>
    </dxf>
  </rfmt>
  <rfmt sheetId="20" sqref="Y3" start="0" length="0">
    <dxf>
      <fill>
        <patternFill>
          <bgColor theme="0"/>
        </patternFill>
      </fill>
    </dxf>
  </rfmt>
  <rfmt sheetId="20" sqref="Z3" start="0" length="0">
    <dxf>
      <fill>
        <patternFill>
          <bgColor theme="0"/>
        </patternFill>
      </fill>
    </dxf>
  </rfmt>
  <rfmt sheetId="20" sqref="AA3" start="0" length="0">
    <dxf>
      <fill>
        <patternFill>
          <bgColor theme="0"/>
        </patternFill>
      </fill>
    </dxf>
  </rfmt>
  <rfmt sheetId="20" sqref="AB3" start="0" length="0">
    <dxf>
      <fill>
        <patternFill>
          <bgColor theme="0"/>
        </patternFill>
      </fill>
    </dxf>
  </rfmt>
  <rfmt sheetId="20" sqref="V4" start="0" length="0">
    <dxf>
      <fill>
        <patternFill patternType="solid">
          <bgColor theme="0"/>
        </patternFill>
      </fill>
    </dxf>
  </rfmt>
  <rfmt sheetId="20" sqref="W4" start="0" length="0">
    <dxf>
      <fill>
        <patternFill patternType="solid">
          <bgColor theme="0"/>
        </patternFill>
      </fill>
    </dxf>
  </rfmt>
  <rfmt sheetId="20" sqref="X4" start="0" length="0">
    <dxf>
      <fill>
        <patternFill patternType="solid">
          <bgColor theme="0"/>
        </patternFill>
      </fill>
    </dxf>
  </rfmt>
  <rfmt sheetId="20" sqref="Y4" start="0" length="0">
    <dxf>
      <fill>
        <patternFill patternType="solid">
          <bgColor theme="0"/>
        </patternFill>
      </fill>
    </dxf>
  </rfmt>
  <rfmt sheetId="20" sqref="Z4" start="0" length="0">
    <dxf>
      <fill>
        <patternFill patternType="solid">
          <bgColor theme="0"/>
        </patternFill>
      </fill>
    </dxf>
  </rfmt>
  <rfmt sheetId="20" sqref="AA4" start="0" length="0">
    <dxf>
      <fill>
        <patternFill patternType="solid">
          <bgColor theme="0"/>
        </patternFill>
      </fill>
    </dxf>
  </rfmt>
  <rfmt sheetId="20" sqref="AB4" start="0" length="0">
    <dxf>
      <fill>
        <patternFill patternType="solid">
          <bgColor theme="0"/>
        </patternFill>
      </fill>
    </dxf>
  </rfmt>
  <rfmt sheetId="20" sqref="V5" start="0" length="0">
    <dxf>
      <fill>
        <patternFill patternType="solid">
          <bgColor theme="0"/>
        </patternFill>
      </fill>
    </dxf>
  </rfmt>
  <rfmt sheetId="20" sqref="W5" start="0" length="0">
    <dxf>
      <fill>
        <patternFill patternType="solid">
          <bgColor theme="0"/>
        </patternFill>
      </fill>
    </dxf>
  </rfmt>
  <rfmt sheetId="20" sqref="X5" start="0" length="0">
    <dxf>
      <fill>
        <patternFill patternType="solid">
          <bgColor theme="0"/>
        </patternFill>
      </fill>
    </dxf>
  </rfmt>
  <rfmt sheetId="20" sqref="Y5" start="0" length="0">
    <dxf>
      <fill>
        <patternFill patternType="solid">
          <bgColor theme="0"/>
        </patternFill>
      </fill>
    </dxf>
  </rfmt>
  <rfmt sheetId="20" sqref="Z5" start="0" length="0">
    <dxf>
      <fill>
        <patternFill patternType="solid">
          <bgColor theme="0"/>
        </patternFill>
      </fill>
    </dxf>
  </rfmt>
  <rfmt sheetId="20" sqref="AA5" start="0" length="0">
    <dxf>
      <fill>
        <patternFill patternType="solid">
          <bgColor theme="0"/>
        </patternFill>
      </fill>
    </dxf>
  </rfmt>
  <rfmt sheetId="20" sqref="AB5" start="0" length="0">
    <dxf>
      <fill>
        <patternFill patternType="solid">
          <bgColor theme="0"/>
        </patternFill>
      </fill>
    </dxf>
  </rfmt>
  <rfmt sheetId="20" sqref="V6" start="0" length="0">
    <dxf>
      <fill>
        <patternFill patternType="solid">
          <bgColor theme="0"/>
        </patternFill>
      </fill>
    </dxf>
  </rfmt>
  <rfmt sheetId="20" sqref="W6" start="0" length="0">
    <dxf>
      <fill>
        <patternFill patternType="solid">
          <bgColor theme="0"/>
        </patternFill>
      </fill>
    </dxf>
  </rfmt>
  <rfmt sheetId="20" sqref="X6" start="0" length="0">
    <dxf>
      <fill>
        <patternFill patternType="solid">
          <bgColor theme="0"/>
        </patternFill>
      </fill>
    </dxf>
  </rfmt>
  <rfmt sheetId="20" sqref="Y6" start="0" length="0">
    <dxf>
      <fill>
        <patternFill patternType="solid">
          <bgColor theme="0"/>
        </patternFill>
      </fill>
    </dxf>
  </rfmt>
  <rfmt sheetId="20" sqref="Z6" start="0" length="0">
    <dxf>
      <fill>
        <patternFill patternType="solid">
          <bgColor theme="0"/>
        </patternFill>
      </fill>
    </dxf>
  </rfmt>
  <rfmt sheetId="20" sqref="AA6" start="0" length="0">
    <dxf>
      <fill>
        <patternFill patternType="solid">
          <bgColor theme="0"/>
        </patternFill>
      </fill>
    </dxf>
  </rfmt>
  <rfmt sheetId="20" sqref="AB6" start="0" length="0">
    <dxf>
      <fill>
        <patternFill patternType="solid">
          <bgColor theme="0"/>
        </patternFill>
      </fill>
    </dxf>
  </rfmt>
  <rfmt sheetId="20" sqref="V7" start="0" length="0">
    <dxf>
      <fill>
        <patternFill patternType="solid">
          <bgColor theme="0"/>
        </patternFill>
      </fill>
    </dxf>
  </rfmt>
  <rfmt sheetId="20" sqref="W7" start="0" length="0">
    <dxf>
      <fill>
        <patternFill patternType="solid">
          <bgColor theme="0"/>
        </patternFill>
      </fill>
    </dxf>
  </rfmt>
  <rfmt sheetId="20" sqref="X7" start="0" length="0">
    <dxf>
      <fill>
        <patternFill patternType="solid">
          <bgColor theme="0"/>
        </patternFill>
      </fill>
    </dxf>
  </rfmt>
  <rfmt sheetId="20" sqref="Y7" start="0" length="0">
    <dxf>
      <fill>
        <patternFill patternType="solid">
          <bgColor theme="0"/>
        </patternFill>
      </fill>
    </dxf>
  </rfmt>
  <rfmt sheetId="20" sqref="Z7" start="0" length="0">
    <dxf>
      <fill>
        <patternFill patternType="solid">
          <bgColor theme="0"/>
        </patternFill>
      </fill>
    </dxf>
  </rfmt>
  <rfmt sheetId="20" sqref="AA7" start="0" length="0">
    <dxf>
      <fill>
        <patternFill patternType="solid">
          <bgColor theme="0"/>
        </patternFill>
      </fill>
    </dxf>
  </rfmt>
  <rfmt sheetId="20" sqref="AB7" start="0" length="0">
    <dxf>
      <fill>
        <patternFill patternType="solid">
          <bgColor theme="0"/>
        </patternFill>
      </fill>
    </dxf>
  </rfmt>
  <rfmt sheetId="20" sqref="V8" start="0" length="0">
    <dxf>
      <fill>
        <patternFill patternType="solid">
          <bgColor theme="0"/>
        </patternFill>
      </fill>
    </dxf>
  </rfmt>
  <rfmt sheetId="20" sqref="W8" start="0" length="0">
    <dxf>
      <fill>
        <patternFill patternType="solid">
          <bgColor theme="0"/>
        </patternFill>
      </fill>
    </dxf>
  </rfmt>
  <rfmt sheetId="20" sqref="X8" start="0" length="0">
    <dxf>
      <fill>
        <patternFill patternType="solid">
          <bgColor theme="0"/>
        </patternFill>
      </fill>
    </dxf>
  </rfmt>
  <rfmt sheetId="20" sqref="Y8" start="0" length="0">
    <dxf>
      <fill>
        <patternFill patternType="solid">
          <bgColor theme="0"/>
        </patternFill>
      </fill>
    </dxf>
  </rfmt>
  <rfmt sheetId="20" sqref="Z8" start="0" length="0">
    <dxf>
      <fill>
        <patternFill patternType="solid">
          <bgColor theme="0"/>
        </patternFill>
      </fill>
    </dxf>
  </rfmt>
  <rfmt sheetId="20" sqref="AA8" start="0" length="0">
    <dxf>
      <fill>
        <patternFill patternType="solid">
          <bgColor theme="0"/>
        </patternFill>
      </fill>
    </dxf>
  </rfmt>
  <rfmt sheetId="20" sqref="AB8" start="0" length="0">
    <dxf>
      <fill>
        <patternFill patternType="solid">
          <bgColor theme="0"/>
        </patternFill>
      </fill>
    </dxf>
  </rfmt>
  <rfmt sheetId="20" sqref="V9" start="0" length="0">
    <dxf>
      <fill>
        <patternFill patternType="solid">
          <bgColor theme="0"/>
        </patternFill>
      </fill>
    </dxf>
  </rfmt>
  <rfmt sheetId="20" sqref="W9" start="0" length="0">
    <dxf>
      <fill>
        <patternFill patternType="solid">
          <bgColor theme="0"/>
        </patternFill>
      </fill>
    </dxf>
  </rfmt>
  <rfmt sheetId="20" sqref="X9" start="0" length="0">
    <dxf>
      <fill>
        <patternFill patternType="solid">
          <bgColor theme="0"/>
        </patternFill>
      </fill>
    </dxf>
  </rfmt>
  <rfmt sheetId="20" sqref="Y9" start="0" length="0">
    <dxf>
      <fill>
        <patternFill patternType="solid">
          <bgColor theme="0"/>
        </patternFill>
      </fill>
    </dxf>
  </rfmt>
  <rfmt sheetId="20" sqref="Z9" start="0" length="0">
    <dxf>
      <fill>
        <patternFill patternType="solid">
          <bgColor theme="0"/>
        </patternFill>
      </fill>
    </dxf>
  </rfmt>
  <rfmt sheetId="20" sqref="AA9" start="0" length="0">
    <dxf>
      <fill>
        <patternFill patternType="solid">
          <bgColor theme="0"/>
        </patternFill>
      </fill>
    </dxf>
  </rfmt>
  <rfmt sheetId="20" sqref="AB9" start="0" length="0">
    <dxf>
      <fill>
        <patternFill patternType="solid">
          <bgColor theme="0"/>
        </patternFill>
      </fill>
    </dxf>
  </rfmt>
  <rfmt sheetId="20" sqref="V10" start="0" length="0">
    <dxf>
      <fill>
        <patternFill patternType="solid">
          <bgColor theme="0"/>
        </patternFill>
      </fill>
    </dxf>
  </rfmt>
  <rfmt sheetId="20" sqref="W10" start="0" length="0">
    <dxf>
      <fill>
        <patternFill patternType="solid">
          <bgColor theme="0"/>
        </patternFill>
      </fill>
    </dxf>
  </rfmt>
  <rfmt sheetId="20" sqref="X10" start="0" length="0">
    <dxf>
      <fill>
        <patternFill patternType="solid">
          <bgColor theme="0"/>
        </patternFill>
      </fill>
    </dxf>
  </rfmt>
  <rfmt sheetId="20" sqref="Y10" start="0" length="0">
    <dxf>
      <fill>
        <patternFill patternType="solid">
          <bgColor theme="0"/>
        </patternFill>
      </fill>
    </dxf>
  </rfmt>
  <rfmt sheetId="20" sqref="Z10" start="0" length="0">
    <dxf>
      <fill>
        <patternFill patternType="solid">
          <bgColor theme="0"/>
        </patternFill>
      </fill>
    </dxf>
  </rfmt>
  <rfmt sheetId="20" sqref="AA10" start="0" length="0">
    <dxf>
      <fill>
        <patternFill patternType="solid">
          <bgColor theme="0"/>
        </patternFill>
      </fill>
    </dxf>
  </rfmt>
  <rfmt sheetId="20" sqref="AB10" start="0" length="0">
    <dxf>
      <fill>
        <patternFill patternType="solid">
          <bgColor theme="0"/>
        </patternFill>
      </fill>
    </dxf>
  </rfmt>
  <rfmt sheetId="20" sqref="V11" start="0" length="0">
    <dxf>
      <fill>
        <patternFill patternType="solid">
          <bgColor theme="0"/>
        </patternFill>
      </fill>
    </dxf>
  </rfmt>
  <rfmt sheetId="20" sqref="W11" start="0" length="0">
    <dxf>
      <fill>
        <patternFill patternType="solid">
          <bgColor theme="0"/>
        </patternFill>
      </fill>
    </dxf>
  </rfmt>
  <rfmt sheetId="20" sqref="X11" start="0" length="0">
    <dxf>
      <fill>
        <patternFill patternType="solid">
          <bgColor theme="0"/>
        </patternFill>
      </fill>
    </dxf>
  </rfmt>
  <rfmt sheetId="20" sqref="Y11" start="0" length="0">
    <dxf>
      <fill>
        <patternFill patternType="solid">
          <bgColor theme="0"/>
        </patternFill>
      </fill>
    </dxf>
  </rfmt>
  <rfmt sheetId="20" sqref="Z11" start="0" length="0">
    <dxf>
      <fill>
        <patternFill patternType="solid">
          <bgColor theme="0"/>
        </patternFill>
      </fill>
    </dxf>
  </rfmt>
  <rfmt sheetId="20" sqref="AA11" start="0" length="0">
    <dxf>
      <fill>
        <patternFill patternType="solid">
          <bgColor theme="0"/>
        </patternFill>
      </fill>
    </dxf>
  </rfmt>
  <rfmt sheetId="20" sqref="AB11" start="0" length="0">
    <dxf>
      <fill>
        <patternFill patternType="solid">
          <bgColor theme="0"/>
        </patternFill>
      </fill>
    </dxf>
  </rfmt>
  <rfmt sheetId="20" sqref="V12" start="0" length="0">
    <dxf>
      <fill>
        <patternFill patternType="solid">
          <bgColor theme="0"/>
        </patternFill>
      </fill>
    </dxf>
  </rfmt>
  <rfmt sheetId="20" sqref="W12" start="0" length="0">
    <dxf>
      <fill>
        <patternFill patternType="solid">
          <bgColor theme="0"/>
        </patternFill>
      </fill>
    </dxf>
  </rfmt>
  <rfmt sheetId="20" sqref="X12" start="0" length="0">
    <dxf>
      <fill>
        <patternFill patternType="solid">
          <bgColor theme="0"/>
        </patternFill>
      </fill>
    </dxf>
  </rfmt>
  <rfmt sheetId="20" sqref="Y12" start="0" length="0">
    <dxf>
      <fill>
        <patternFill patternType="solid">
          <bgColor theme="0"/>
        </patternFill>
      </fill>
    </dxf>
  </rfmt>
  <rfmt sheetId="20" sqref="Z12" start="0" length="0">
    <dxf>
      <fill>
        <patternFill patternType="solid">
          <bgColor theme="0"/>
        </patternFill>
      </fill>
    </dxf>
  </rfmt>
  <rfmt sheetId="20" sqref="AA12" start="0" length="0">
    <dxf>
      <fill>
        <patternFill patternType="solid">
          <bgColor theme="0"/>
        </patternFill>
      </fill>
    </dxf>
  </rfmt>
  <rfmt sheetId="20" sqref="AB12" start="0" length="0">
    <dxf>
      <fill>
        <patternFill patternType="solid">
          <bgColor theme="0"/>
        </patternFill>
      </fill>
    </dxf>
  </rfmt>
  <rfmt sheetId="20" sqref="V13" start="0" length="0">
    <dxf>
      <fill>
        <patternFill patternType="solid">
          <bgColor theme="0"/>
        </patternFill>
      </fill>
    </dxf>
  </rfmt>
  <rfmt sheetId="20" sqref="W13" start="0" length="0">
    <dxf>
      <fill>
        <patternFill patternType="solid">
          <bgColor theme="0"/>
        </patternFill>
      </fill>
    </dxf>
  </rfmt>
  <rfmt sheetId="20" sqref="X13" start="0" length="0">
    <dxf>
      <fill>
        <patternFill patternType="solid">
          <bgColor theme="0"/>
        </patternFill>
      </fill>
    </dxf>
  </rfmt>
  <rfmt sheetId="20" sqref="Y13" start="0" length="0">
    <dxf>
      <fill>
        <patternFill patternType="solid">
          <bgColor theme="0"/>
        </patternFill>
      </fill>
    </dxf>
  </rfmt>
  <rfmt sheetId="20" sqref="Z13" start="0" length="0">
    <dxf>
      <fill>
        <patternFill patternType="solid">
          <bgColor theme="0"/>
        </patternFill>
      </fill>
    </dxf>
  </rfmt>
  <rfmt sheetId="20" sqref="AA13" start="0" length="0">
    <dxf>
      <fill>
        <patternFill patternType="solid">
          <bgColor theme="0"/>
        </patternFill>
      </fill>
    </dxf>
  </rfmt>
  <rfmt sheetId="20" sqref="AB13" start="0" length="0">
    <dxf>
      <fill>
        <patternFill patternType="solid">
          <bgColor theme="0"/>
        </patternFill>
      </fill>
    </dxf>
  </rfmt>
  <rfmt sheetId="20" sqref="V14" start="0" length="0">
    <dxf>
      <fill>
        <patternFill patternType="solid">
          <bgColor theme="0"/>
        </patternFill>
      </fill>
    </dxf>
  </rfmt>
  <rfmt sheetId="20" sqref="W14" start="0" length="0">
    <dxf>
      <fill>
        <patternFill patternType="solid">
          <bgColor theme="0"/>
        </patternFill>
      </fill>
    </dxf>
  </rfmt>
  <rfmt sheetId="20" sqref="X14" start="0" length="0">
    <dxf>
      <fill>
        <patternFill patternType="solid">
          <bgColor theme="0"/>
        </patternFill>
      </fill>
    </dxf>
  </rfmt>
  <rfmt sheetId="20" sqref="Y14" start="0" length="0">
    <dxf>
      <fill>
        <patternFill patternType="solid">
          <bgColor theme="0"/>
        </patternFill>
      </fill>
    </dxf>
  </rfmt>
  <rfmt sheetId="20" sqref="Z14" start="0" length="0">
    <dxf>
      <fill>
        <patternFill patternType="solid">
          <bgColor theme="0"/>
        </patternFill>
      </fill>
    </dxf>
  </rfmt>
  <rfmt sheetId="20" sqref="AA14" start="0" length="0">
    <dxf>
      <fill>
        <patternFill patternType="solid">
          <bgColor theme="0"/>
        </patternFill>
      </fill>
    </dxf>
  </rfmt>
  <rfmt sheetId="20" sqref="AB14" start="0" length="0">
    <dxf>
      <fill>
        <patternFill patternType="solid">
          <bgColor theme="0"/>
        </patternFill>
      </fill>
    </dxf>
  </rfmt>
  <rfmt sheetId="20" sqref="V15" start="0" length="0">
    <dxf>
      <fill>
        <patternFill patternType="solid">
          <bgColor theme="0"/>
        </patternFill>
      </fill>
      <border outline="0">
        <bottom style="thin">
          <color rgb="FFCC0000"/>
        </bottom>
      </border>
    </dxf>
  </rfmt>
  <rfmt sheetId="20" sqref="W15" start="0" length="0">
    <dxf>
      <fill>
        <patternFill patternType="solid">
          <bgColor theme="0"/>
        </patternFill>
      </fill>
      <border outline="0">
        <bottom style="thin">
          <color rgb="FFCC0000"/>
        </bottom>
      </border>
    </dxf>
  </rfmt>
  <rfmt sheetId="20" sqref="X15" start="0" length="0">
    <dxf>
      <fill>
        <patternFill patternType="solid">
          <bgColor theme="0"/>
        </patternFill>
      </fill>
      <border outline="0">
        <bottom style="thin">
          <color rgb="FFCC0000"/>
        </bottom>
      </border>
    </dxf>
  </rfmt>
  <rfmt sheetId="20" sqref="Y15" start="0" length="0">
    <dxf>
      <fill>
        <patternFill patternType="solid">
          <bgColor theme="0"/>
        </patternFill>
      </fill>
      <border outline="0">
        <bottom style="thin">
          <color rgb="FFCC0000"/>
        </bottom>
      </border>
    </dxf>
  </rfmt>
  <rfmt sheetId="20" sqref="Z15" start="0" length="0">
    <dxf>
      <fill>
        <patternFill patternType="solid">
          <bgColor theme="0"/>
        </patternFill>
      </fill>
      <border outline="0">
        <bottom style="thin">
          <color rgb="FFCC0000"/>
        </bottom>
      </border>
    </dxf>
  </rfmt>
  <rfmt sheetId="20" sqref="AA15" start="0" length="0">
    <dxf>
      <fill>
        <patternFill patternType="solid">
          <bgColor theme="0"/>
        </patternFill>
      </fill>
      <border outline="0">
        <bottom style="thin">
          <color rgb="FFCC0000"/>
        </bottom>
      </border>
    </dxf>
  </rfmt>
  <rfmt sheetId="20" sqref="AB15" start="0" length="0">
    <dxf>
      <fill>
        <patternFill patternType="solid">
          <bgColor theme="0"/>
        </patternFill>
      </fill>
      <border outline="0">
        <bottom style="thin">
          <color rgb="FFCC0000"/>
        </bottom>
      </border>
    </dxf>
  </rfmt>
  <rfmt sheetId="20" sqref="V16" start="0" length="0">
    <dxf>
      <fill>
        <patternFill patternType="solid">
          <bgColor theme="0"/>
        </patternFill>
      </fill>
    </dxf>
  </rfmt>
  <rfmt sheetId="20" sqref="W16" start="0" length="0">
    <dxf>
      <fill>
        <patternFill patternType="solid">
          <bgColor theme="0"/>
        </patternFill>
      </fill>
    </dxf>
  </rfmt>
  <rfmt sheetId="20" sqref="X16" start="0" length="0">
    <dxf>
      <fill>
        <patternFill patternType="solid">
          <bgColor theme="0"/>
        </patternFill>
      </fill>
    </dxf>
  </rfmt>
  <rfmt sheetId="20" sqref="Y16" start="0" length="0">
    <dxf>
      <fill>
        <patternFill patternType="solid">
          <bgColor theme="0"/>
        </patternFill>
      </fill>
    </dxf>
  </rfmt>
  <rfmt sheetId="20" sqref="Z16" start="0" length="0">
    <dxf>
      <fill>
        <patternFill patternType="solid">
          <bgColor theme="0"/>
        </patternFill>
      </fill>
    </dxf>
  </rfmt>
  <rfmt sheetId="20" sqref="AA16" start="0" length="0">
    <dxf>
      <fill>
        <patternFill patternType="solid">
          <bgColor theme="0"/>
        </patternFill>
      </fill>
    </dxf>
  </rfmt>
  <rfmt sheetId="20" sqref="AB16" start="0" length="0">
    <dxf>
      <fill>
        <patternFill patternType="solid">
          <bgColor theme="0"/>
        </patternFill>
      </fill>
    </dxf>
  </rfmt>
  <rfmt sheetId="20" sqref="V1:V1048576" start="0" length="0">
    <dxf>
      <fill>
        <patternFill patternType="solid">
          <bgColor theme="0"/>
        </patternFill>
      </fill>
    </dxf>
  </rfmt>
  <rfmt sheetId="20" sqref="W1:W1048576" start="0" length="0">
    <dxf>
      <fill>
        <patternFill patternType="solid">
          <bgColor theme="0"/>
        </patternFill>
      </fill>
    </dxf>
  </rfmt>
  <rfmt sheetId="20" sqref="X1:X1048576" start="0" length="0">
    <dxf>
      <fill>
        <patternFill patternType="solid">
          <bgColor theme="0"/>
        </patternFill>
      </fill>
    </dxf>
  </rfmt>
  <rfmt sheetId="20" sqref="Y1:Y1048576" start="0" length="0">
    <dxf>
      <fill>
        <patternFill patternType="solid">
          <bgColor theme="0"/>
        </patternFill>
      </fill>
    </dxf>
  </rfmt>
  <rfmt sheetId="20" sqref="Z1:Z1048576" start="0" length="0">
    <dxf>
      <fill>
        <patternFill patternType="solid">
          <bgColor theme="0"/>
        </patternFill>
      </fill>
    </dxf>
  </rfmt>
  <rfmt sheetId="20" sqref="AA1:AA1048576" start="0" length="0">
    <dxf>
      <fill>
        <patternFill patternType="solid">
          <bgColor theme="0"/>
        </patternFill>
      </fill>
    </dxf>
  </rfmt>
  <rfmt sheetId="20" sqref="AB1:AB1048576" start="0" length="0">
    <dxf>
      <fill>
        <patternFill patternType="solid">
          <bgColor theme="0"/>
        </patternFill>
      </fill>
    </dxf>
  </rfmt>
  <rcc rId="3911" sId="20" numFmtId="4">
    <nc r="AE4">
      <v>6411</v>
    </nc>
  </rcc>
  <rcc rId="3912" sId="20" numFmtId="4">
    <nc r="AE5">
      <v>4134</v>
    </nc>
  </rcc>
  <rcc rId="3913" sId="20" numFmtId="4">
    <nc r="AE6">
      <v>2870</v>
    </nc>
  </rcc>
  <rcc rId="3914" sId="20" numFmtId="19">
    <nc r="AE3">
      <v>45016</v>
    </nc>
  </rcc>
  <rcc rId="3915" sId="20" numFmtId="4">
    <nc r="AE11">
      <v>382</v>
    </nc>
  </rcc>
  <rcc rId="3916" sId="20" numFmtId="4">
    <nc r="AE12">
      <v>427</v>
    </nc>
  </rcc>
  <rcc rId="3917" sId="20" numFmtId="4">
    <nc r="AE13">
      <v>15</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22" sId="20" numFmtId="4">
    <nc r="AE17">
      <v>14131864</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8" s="1" sqref="AB1" start="0" length="0">
    <dxf>
      <font>
        <b/>
        <sz val="8"/>
        <color rgb="FFCC0000"/>
        <name val="Open Sans"/>
        <scheme val="none"/>
      </font>
      <alignment horizontal="right" vertical="center" wrapText="1" readingOrder="0"/>
      <border outline="0">
        <bottom style="medium">
          <color rgb="FFCC0000"/>
        </bottom>
      </border>
    </dxf>
  </rfmt>
  <rfmt sheetId="18" s="1" sqref="AB2" start="0" length="0">
    <dxf>
      <font>
        <sz val="8"/>
        <color auto="1"/>
        <name val="Open Sans"/>
        <scheme val="none"/>
      </font>
      <numFmt numFmtId="168" formatCode="0.0%"/>
      <alignment vertical="center" readingOrder="0"/>
      <border outline="0">
        <top style="dotted">
          <color rgb="FF6F7779"/>
        </top>
      </border>
    </dxf>
  </rfmt>
  <rfmt sheetId="18" s="1" sqref="AB3"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B5"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6"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7"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B8"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B10"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11"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12" start="0" length="0">
    <dxf>
      <font>
        <sz val="8"/>
        <color auto="1"/>
        <name val="Open Sans"/>
        <scheme val="none"/>
      </font>
      <numFmt numFmtId="168" formatCode="0.0%"/>
      <alignment vertical="center" readingOrder="0"/>
      <border outline="0">
        <top style="dotted">
          <color theme="0" tint="-0.34998626667073579"/>
        </top>
        <bottom style="dotted">
          <color theme="0" tint="-0.34998626667073579"/>
        </bottom>
      </border>
    </dxf>
  </rfmt>
  <rfmt sheetId="18" s="1" sqref="AB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B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B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AB16" start="0" length="0">
    <dxf>
      <font>
        <sz val="8"/>
        <color auto="1"/>
        <name val="Open Sans"/>
        <scheme val="none"/>
      </font>
      <numFmt numFmtId="4" formatCode="#,##0.00"/>
      <alignment vertical="center" wrapText="1" readingOrder="0"/>
      <border outline="0">
        <bottom style="medium">
          <color rgb="FFCC0000"/>
        </bottom>
      </border>
    </dxf>
  </rfmt>
  <rcc rId="3047" sId="18" numFmtId="14">
    <nc r="AB2">
      <v>0.33800000000000002</v>
    </nc>
  </rcc>
  <rcc rId="3048" sId="18" numFmtId="14">
    <nc r="AB3">
      <v>0.82599999999999996</v>
    </nc>
  </rcc>
  <rcc rId="3049" sId="18" numFmtId="14">
    <nc r="AB4">
      <v>5.3999999999999999E-2</v>
    </nc>
  </rcc>
  <rcc rId="3050" sId="18" numFmtId="14">
    <nc r="AB5">
      <v>0.17699999999999999</v>
    </nc>
  </rcc>
  <rcc rId="3051" sId="18" numFmtId="14">
    <nc r="AB6">
      <v>0.78500000000000003</v>
    </nc>
  </rcc>
  <rcc rId="3052" sId="18" numFmtId="14">
    <nc r="AB7">
      <v>4.8000000000000001E-2</v>
    </nc>
  </rcc>
  <rcc rId="3053" sId="18" numFmtId="14">
    <nc r="AB8">
      <v>0.57999999999999996</v>
    </nc>
  </rcc>
  <rcc rId="3054" sId="18" numFmtId="14">
    <nc r="AB9">
      <v>6.4000000000000003E-3</v>
    </nc>
  </rcc>
  <rcc rId="3055" sId="18" numFmtId="14">
    <nc r="AB10">
      <v>0.128</v>
    </nc>
  </rcc>
  <rcc rId="3056" sId="18" numFmtId="14">
    <nc r="AB11">
      <v>0.13700000000000001</v>
    </nc>
  </rcc>
  <rcc rId="3057" sId="18" numFmtId="14">
    <nc r="AB12">
      <v>1.2E-2</v>
    </nc>
  </rcc>
  <rcc rId="3058" sId="18" numFmtId="14">
    <nc r="AB13">
      <v>0.2104</v>
    </nc>
  </rcc>
  <rcc rId="3059" sId="18" numFmtId="14">
    <nc r="AB14">
      <v>0.19389999999999999</v>
    </nc>
  </rcc>
  <rcc rId="3060" sId="18" numFmtId="4">
    <nc r="AB15">
      <v>312.64999999999998</v>
    </nc>
  </rcc>
  <rcc rId="3061" sId="18" numFmtId="4">
    <nc r="AB16">
      <v>11.66</v>
    </nc>
  </rcc>
  <rcc rId="3062" sId="18">
    <nc r="AB1" t="inlineStr">
      <is>
        <t>Q1 2023</t>
      </is>
    </nc>
  </rcc>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F1" start="0" length="0">
    <dxf>
      <fill>
        <patternFill patternType="solid">
          <bgColor theme="0"/>
        </patternFill>
      </fill>
    </dxf>
  </rfmt>
  <rfmt sheetId="20" sqref="AF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0" sqref="AF3" start="0" length="0">
    <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dxf>
  </rfmt>
  <rfmt sheetId="20" sqref="AF4" start="0" length="0">
    <dxf>
      <font>
        <sz val="7"/>
        <color auto="1"/>
        <name val="Open Sans"/>
        <scheme val="none"/>
      </font>
      <numFmt numFmtId="3" formatCode="#,##0"/>
      <fill>
        <patternFill patternType="solid">
          <bgColor theme="0"/>
        </patternFill>
      </fill>
      <alignment horizontal="right" vertical="center" wrapText="1" readingOrder="0"/>
    </dxf>
  </rfmt>
  <rfmt sheetId="20" sqref="AF5" start="0" length="0">
    <dxf>
      <font>
        <sz val="7"/>
        <color auto="1"/>
        <name val="Open Sans"/>
        <scheme val="none"/>
      </font>
      <numFmt numFmtId="3" formatCode="#,##0"/>
      <fill>
        <patternFill patternType="solid">
          <bgColor theme="0"/>
        </patternFill>
      </fill>
      <alignment horizontal="right" vertical="center" wrapText="1" readingOrder="0"/>
    </dxf>
  </rfmt>
  <rfmt sheetId="20" sqref="AF6" start="0" length="0">
    <dxf>
      <font>
        <sz val="7"/>
        <color auto="1"/>
        <name val="Open Sans"/>
        <scheme val="none"/>
      </font>
      <numFmt numFmtId="3" formatCode="#,##0"/>
      <fill>
        <patternFill patternType="solid">
          <bgColor theme="0"/>
        </patternFill>
      </fill>
      <alignment horizontal="right" vertical="center" wrapText="1" readingOrder="0"/>
    </dxf>
  </rfmt>
  <rfmt sheetId="20" sqref="AF7" start="0" length="0">
    <dxf>
      <font>
        <sz val="7"/>
        <color auto="1"/>
        <name val="Open Sans"/>
        <scheme val="none"/>
      </font>
      <numFmt numFmtId="3" formatCode="#,##0"/>
      <fill>
        <patternFill patternType="solid">
          <bgColor theme="0"/>
        </patternFill>
      </fill>
      <alignment horizontal="right" vertical="center" wrapText="1" readingOrder="0"/>
      <border outline="0">
        <top style="thin">
          <color rgb="FFC00000"/>
        </top>
      </border>
    </dxf>
  </rfmt>
  <rfmt sheetId="20" sqref="AF8"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F9" start="0" length="0">
    <dxf>
      <font>
        <sz val="7"/>
        <color auto="1"/>
        <name val="Open Sans"/>
        <scheme val="none"/>
      </font>
      <numFmt numFmtId="3" formatCode="#,##0"/>
      <fill>
        <patternFill patternType="solid">
          <bgColor theme="0"/>
        </patternFill>
      </fill>
      <alignment horizontal="right" vertical="center" wrapText="1" readingOrder="0"/>
    </dxf>
  </rfmt>
  <rfmt sheetId="20" sqref="AF10"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F11" start="0" length="0">
    <dxf>
      <font>
        <sz val="7"/>
        <color auto="1"/>
        <name val="Open Sans"/>
        <scheme val="none"/>
      </font>
      <numFmt numFmtId="3" formatCode="#,##0"/>
      <fill>
        <patternFill patternType="solid">
          <bgColor theme="0"/>
        </patternFill>
      </fill>
      <alignment horizontal="right" vertical="center" wrapText="1" readingOrder="0"/>
    </dxf>
  </rfmt>
  <rfmt sheetId="20" sqref="AF12" start="0" length="0">
    <dxf>
      <font>
        <sz val="7"/>
        <color auto="1"/>
        <name val="Open Sans"/>
        <scheme val="none"/>
      </font>
      <numFmt numFmtId="3" formatCode="#,##0"/>
      <fill>
        <patternFill patternType="solid">
          <bgColor theme="0"/>
        </patternFill>
      </fill>
      <alignment horizontal="right" vertical="center" wrapText="1" readingOrder="0"/>
    </dxf>
  </rfmt>
  <rfmt sheetId="20" sqref="AF13" start="0" length="0">
    <dxf>
      <font>
        <sz val="7"/>
        <color auto="1"/>
        <name val="Open Sans"/>
        <scheme val="none"/>
      </font>
      <numFmt numFmtId="3" formatCode="#,##0"/>
      <fill>
        <patternFill patternType="solid">
          <bgColor theme="0"/>
        </patternFill>
      </fill>
      <alignment horizontal="right" vertical="center" wrapText="1" readingOrder="0"/>
    </dxf>
  </rfmt>
  <rfmt sheetId="20" sqref="AF14"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dxf>
  </rfmt>
  <rfmt sheetId="20" sqref="AF15" start="0" length="0">
    <dxf>
      <font>
        <sz val="7"/>
        <color auto="1"/>
        <name val="Open Sans"/>
        <scheme val="none"/>
      </font>
      <numFmt numFmtId="3" formatCode="#,##0"/>
      <fill>
        <patternFill patternType="solid">
          <bgColor theme="0"/>
        </patternFill>
      </fill>
      <alignment horizontal="right" vertical="center" wrapText="1" readingOrder="0"/>
      <border outline="0">
        <bottom style="thin">
          <color rgb="FFCC0000"/>
        </bottom>
      </border>
    </dxf>
  </rfmt>
  <rfmt sheetId="20" sqref="AF16" start="0" length="0">
    <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dxf>
  </rfmt>
  <rfmt sheetId="20" sqref="AF17" start="0" length="0">
    <dxf>
      <font>
        <sz val="7"/>
        <color auto="1"/>
        <name val="Open Sans"/>
        <scheme val="none"/>
      </font>
      <numFmt numFmtId="3" formatCode="#,##0"/>
      <alignment horizontal="right" vertical="center" wrapText="1" readingOrder="0"/>
    </dxf>
  </rfmt>
  <rfmt sheetId="20" sqref="AF1:AF1048576" start="0" length="0">
    <dxf>
      <fill>
        <patternFill patternType="solid">
          <bgColor theme="0"/>
        </patternFill>
      </fill>
    </dxf>
  </rfmt>
  <rcc rId="3931" sId="20" numFmtId="4">
    <nc r="AF4">
      <v>6411</v>
    </nc>
  </rcc>
  <rcc rId="3932" sId="20" numFmtId="4">
    <nc r="AF5">
      <v>4134</v>
    </nc>
  </rcc>
  <rcc rId="3933" sId="20" numFmtId="4">
    <nc r="AF6">
      <v>2870</v>
    </nc>
  </rcc>
  <rcc rId="3934" sId="20">
    <nc r="AF7">
      <f>('P:\DSP\DSG\Q1 2023\Final\[Robocze Q1 2023_19.03.2023.xlsx]karty+ATM'!$AH$4)/1000</f>
    </nc>
  </rcc>
  <rcc rId="3935" sId="20">
    <nc r="AF8">
      <f>('P:\DSP\DSG\Q1 2023\Final\[Robocze Q1 2023_19.03.2023.xlsx]karty+ATM'!$AH$33)/1000</f>
    </nc>
  </rcc>
  <rcc rId="3936" sId="20">
    <nc r="AF9">
      <f>'P:\DSP\DSG\Q1 2023\Final\[Robocze Q1 2023_19.03.2023.xlsx]Klienci '!$D$12/1000</f>
    </nc>
  </rcc>
  <rcc rId="3937" sId="20">
    <nc r="AF10">
      <f>('P:\DSP\DSG\Q1 2023\Final\[Robocze Q1 2023_19.03.2023.xlsx]karty+ATM'!$AH$26)/1000</f>
    </nc>
  </rcc>
  <rcc rId="3938" sId="20" numFmtId="4">
    <nc r="AF11">
      <v>382</v>
    </nc>
  </rcc>
  <rcc rId="3939" sId="20" numFmtId="4">
    <nc r="AF12">
      <v>427</v>
    </nc>
  </rcc>
  <rcc rId="3940" sId="20" numFmtId="4">
    <nc r="AF13">
      <v>15</v>
    </nc>
  </rcc>
  <rcc rId="3941" sId="20">
    <nc r="AF14">
      <f>'P:\DSP\DSG\Q1 2023\Final\[Robocze Q1 2023_19.03.2023.xlsx]karty+ATM'!$AH$16</f>
    </nc>
  </rcc>
  <rcc rId="3942" sId="20" numFmtId="4">
    <nc r="AF15">
      <v>11311</v>
    </nc>
  </rcc>
  <rcc rId="3943" sId="20">
    <nc r="AF16">
      <f>AF3</f>
    </nc>
  </rcc>
  <rcc rId="3944" sId="20">
    <nc r="AF17">
      <f>'P:\DSP\DSG\Q1 2023\Final\[Robocze Q1 2023_19.03.2023.xlsx]TFI '!$E$42</f>
    </nc>
  </rcc>
  <rcc rId="3945" sId="20" numFmtId="19">
    <nc r="AF3">
      <v>45016</v>
    </nc>
  </rcc>
  <rrc rId="3946" sId="20" ref="AF1:AF1048576" action="deleteCol">
    <rfmt sheetId="20" xfDxf="1" s="1" sqref="AF1:AF1048576" start="0" length="0">
      <dxf>
        <font>
          <b val="0"/>
          <i val="0"/>
          <strike val="0"/>
          <condense val="0"/>
          <extend val="0"/>
          <outline val="0"/>
          <shadow val="0"/>
          <u val="none"/>
          <vertAlign val="baseline"/>
          <sz val="11"/>
          <color theme="1"/>
          <name val="Open Sans"/>
          <scheme val="none"/>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top/>
          <bottom/>
        </border>
        <protection locked="1" hidden="0"/>
      </dxf>
    </rfmt>
    <rfmt sheetId="20" sqref="AF2" start="0" length="0">
      <dxf>
        <font>
          <b/>
          <sz val="10"/>
          <color rgb="FFCC0000"/>
          <name val="Open Sans"/>
          <scheme val="none"/>
        </font>
        <alignment vertical="center" wrapText="1" readingOrder="0"/>
        <border outline="0">
          <bottom style="thin">
            <color rgb="FFCC0000"/>
          </bottom>
        </border>
      </dxf>
    </rfmt>
    <rcc rId="0" sId="20" dxf="1" numFmtId="19">
      <nc r="AF3">
        <v>45016</v>
      </nc>
      <ndxf>
        <font>
          <b/>
          <sz val="7"/>
          <color rgb="FFC00000"/>
          <name val="Open Sans"/>
          <scheme val="none"/>
        </font>
        <numFmt numFmtId="19" formatCode="dd/mm/yyyy"/>
        <alignment horizontal="right" vertical="center" wrapText="1" readingOrder="0"/>
        <border outline="0">
          <bottom style="medium">
            <color rgb="FFCC0000"/>
          </bottom>
        </border>
      </ndxf>
    </rcc>
    <rcc rId="0" sId="20" dxf="1" numFmtId="4">
      <nc r="AF4">
        <v>6411</v>
      </nc>
      <ndxf>
        <font>
          <sz val="7"/>
          <color auto="1"/>
          <name val="Open Sans"/>
          <scheme val="none"/>
        </font>
        <numFmt numFmtId="3" formatCode="#,##0"/>
        <alignment horizontal="right" vertical="center" wrapText="1" readingOrder="0"/>
      </ndxf>
    </rcc>
    <rcc rId="0" sId="20" dxf="1" numFmtId="4">
      <nc r="AF5">
        <v>4134</v>
      </nc>
      <ndxf>
        <font>
          <sz val="7"/>
          <color auto="1"/>
          <name val="Open Sans"/>
          <scheme val="none"/>
        </font>
        <numFmt numFmtId="3" formatCode="#,##0"/>
        <alignment horizontal="right" vertical="center" wrapText="1" readingOrder="0"/>
      </ndxf>
    </rcc>
    <rcc rId="0" sId="20" dxf="1" numFmtId="4">
      <nc r="AF6">
        <v>2870</v>
      </nc>
      <ndxf>
        <font>
          <sz val="7"/>
          <color auto="1"/>
          <name val="Open Sans"/>
          <scheme val="none"/>
        </font>
        <numFmt numFmtId="3" formatCode="#,##0"/>
        <alignment horizontal="right" vertical="center" wrapText="1" readingOrder="0"/>
      </ndxf>
    </rcc>
    <rcc rId="0" sId="20" dxf="1">
      <nc r="AF7">
        <f>('P:\DSP\DSG\Q1 2023\Final\[Robocze Q1 2023_19.03.2023.xlsx]karty+ATM'!$AH$4)/1000</f>
      </nc>
      <ndxf>
        <font>
          <sz val="7"/>
          <color auto="1"/>
          <name val="Open Sans"/>
          <scheme val="none"/>
        </font>
        <numFmt numFmtId="3" formatCode="#,##0"/>
        <alignment horizontal="right" vertical="center" wrapText="1" readingOrder="0"/>
        <border outline="0">
          <top style="thin">
            <color rgb="FFC00000"/>
          </top>
        </border>
      </ndxf>
    </rcc>
    <rcc rId="0" sId="20" dxf="1">
      <nc r="AF8">
        <f>('P:\DSP\DSG\Q1 2023\Final\[Robocze Q1 2023_19.03.2023.xlsx]karty+ATM'!$AH$33)/1000</f>
      </nc>
      <ndxf>
        <font>
          <sz val="7"/>
          <color auto="1"/>
          <name val="Open Sans"/>
          <scheme val="none"/>
        </font>
        <numFmt numFmtId="3" formatCode="#,##0"/>
        <alignment horizontal="right" vertical="center" wrapText="1" readingOrder="0"/>
        <border outline="0">
          <bottom style="thin">
            <color rgb="FFC00000"/>
          </bottom>
        </border>
      </ndxf>
    </rcc>
    <rcc rId="0" sId="20" dxf="1">
      <nc r="AF9">
        <f>'P:\DSP\DSG\Q1 2023\Final\[Robocze Q1 2023_19.03.2023.xlsx]Klienci '!$D$12/1000</f>
      </nc>
      <ndxf>
        <font>
          <sz val="7"/>
          <color auto="1"/>
          <name val="Open Sans"/>
          <scheme val="none"/>
        </font>
        <numFmt numFmtId="3" formatCode="#,##0"/>
        <alignment horizontal="right" vertical="center" wrapText="1" readingOrder="0"/>
      </ndxf>
    </rcc>
    <rcc rId="0" sId="20" dxf="1">
      <nc r="AF10">
        <f>('P:\DSP\DSG\Q1 2023\Final\[Robocze Q1 2023_19.03.2023.xlsx]karty+ATM'!$AH$26)/1000</f>
      </nc>
      <ndxf>
        <font>
          <sz val="7"/>
          <color auto="1"/>
          <name val="Open Sans"/>
          <scheme val="none"/>
        </font>
        <numFmt numFmtId="3" formatCode="#,##0"/>
        <alignment horizontal="right" vertical="center" wrapText="1" readingOrder="0"/>
        <border outline="0">
          <bottom style="thin">
            <color rgb="FFC00000"/>
          </bottom>
        </border>
      </ndxf>
    </rcc>
    <rcc rId="0" sId="20" dxf="1" numFmtId="4">
      <nc r="AF11">
        <v>382</v>
      </nc>
      <ndxf>
        <font>
          <sz val="7"/>
          <color auto="1"/>
          <name val="Open Sans"/>
          <scheme val="none"/>
        </font>
        <numFmt numFmtId="3" formatCode="#,##0"/>
        <alignment horizontal="right" vertical="center" wrapText="1" readingOrder="0"/>
      </ndxf>
    </rcc>
    <rcc rId="0" sId="20" dxf="1" numFmtId="4">
      <nc r="AF12">
        <v>427</v>
      </nc>
      <ndxf>
        <font>
          <sz val="7"/>
          <color auto="1"/>
          <name val="Open Sans"/>
          <scheme val="none"/>
        </font>
        <numFmt numFmtId="3" formatCode="#,##0"/>
        <alignment horizontal="right" vertical="center" wrapText="1" readingOrder="0"/>
      </ndxf>
    </rcc>
    <rcc rId="0" sId="20" dxf="1" numFmtId="4">
      <nc r="AF13">
        <v>15</v>
      </nc>
      <ndxf>
        <font>
          <sz val="7"/>
          <color auto="1"/>
          <name val="Open Sans"/>
          <scheme val="none"/>
        </font>
        <numFmt numFmtId="3" formatCode="#,##0"/>
        <alignment horizontal="right" vertical="center" wrapText="1" readingOrder="0"/>
      </ndxf>
    </rcc>
    <rcc rId="0" sId="20" dxf="1">
      <nc r="AF14">
        <f>'P:\DSP\DSG\Q1 2023\Final\[Robocze Q1 2023_19.03.2023.xlsx]karty+ATM'!$AH$16</f>
      </nc>
      <ndxf>
        <font>
          <sz val="7"/>
          <color auto="1"/>
          <name val="Open Sans"/>
          <scheme val="none"/>
        </font>
        <numFmt numFmtId="3" formatCode="#,##0"/>
        <alignment horizontal="right" vertical="center" wrapText="1" readingOrder="0"/>
        <border outline="0">
          <bottom style="thin">
            <color rgb="FFC00000"/>
          </bottom>
        </border>
      </ndxf>
    </rcc>
    <rcc rId="0" sId="20" dxf="1" numFmtId="4">
      <nc r="AF15">
        <v>11311</v>
      </nc>
      <ndxf>
        <font>
          <sz val="7"/>
          <color auto="1"/>
          <name val="Open Sans"/>
          <scheme val="none"/>
        </font>
        <numFmt numFmtId="3" formatCode="#,##0"/>
        <alignment horizontal="right" vertical="center" wrapText="1" readingOrder="0"/>
        <border outline="0">
          <bottom style="thin">
            <color rgb="FFCC0000"/>
          </bottom>
        </border>
      </ndxf>
    </rcc>
    <rcc rId="0" sId="20" dxf="1">
      <nc r="AF16">
        <f>AF3</f>
      </nc>
      <ndxf>
        <font>
          <b/>
          <sz val="7"/>
          <color rgb="FFC00000"/>
          <name val="Open Sans"/>
          <scheme val="none"/>
        </font>
        <numFmt numFmtId="19" formatCode="dd/mm/yyyy"/>
        <alignment horizontal="right" vertical="center" wrapText="1" readingOrder="0"/>
        <border outline="0">
          <bottom style="medium">
            <color rgb="FFCC0000"/>
          </bottom>
        </border>
      </ndxf>
    </rcc>
    <rcc rId="0" sId="20" dxf="1">
      <nc r="AF17">
        <f>'P:\DSP\DSG\Q1 2023\Final\[Robocze Q1 2023_19.03.2023.xlsx]TFI '!$E$42</f>
      </nc>
      <ndxf>
        <font>
          <sz val="7"/>
          <color auto="1"/>
          <name val="Open Sans"/>
          <scheme val="none"/>
        </font>
        <numFmt numFmtId="3" formatCode="#,##0"/>
        <fill>
          <patternFill patternType="none">
            <bgColor indexed="65"/>
          </patternFill>
        </fill>
        <alignment horizontal="right" vertical="center" wrapText="1" readingOrder="0"/>
      </ndxf>
    </rcc>
    <rfmt sheetId="20" sqref="AF18" start="0" length="0">
      <dxf>
        <fill>
          <patternFill patternType="none">
            <bgColor indexed="65"/>
          </patternFill>
        </fill>
      </dxf>
    </rfmt>
    <rfmt sheetId="20" sqref="AF19" start="0" length="0">
      <dxf>
        <fill>
          <patternFill patternType="none">
            <bgColor indexed="65"/>
          </patternFill>
        </fill>
      </dxf>
    </rfmt>
    <rfmt sheetId="20" sqref="AF20" start="0" length="0">
      <dxf>
        <fill>
          <patternFill patternType="none">
            <bgColor indexed="65"/>
          </patternFill>
        </fill>
      </dxf>
    </rfmt>
    <rfmt sheetId="20" sqref="AF21" start="0" length="0">
      <dxf>
        <fill>
          <patternFill patternType="none">
            <bgColor indexed="65"/>
          </patternFill>
        </fill>
      </dxf>
    </rfmt>
    <rfmt sheetId="20" sqref="AF22" start="0" length="0">
      <dxf>
        <fill>
          <patternFill patternType="none">
            <bgColor indexed="65"/>
          </patternFill>
        </fill>
      </dxf>
    </rfmt>
    <rfmt sheetId="20" sqref="AF23" start="0" length="0">
      <dxf>
        <fill>
          <patternFill patternType="none">
            <bgColor indexed="65"/>
          </patternFill>
        </fill>
      </dxf>
    </rfmt>
    <rfmt sheetId="20" sqref="AF24" start="0" length="0">
      <dxf>
        <fill>
          <patternFill patternType="none">
            <bgColor indexed="65"/>
          </patternFill>
        </fill>
      </dxf>
    </rfmt>
    <rfmt sheetId="20" sqref="AF25" start="0" length="0">
      <dxf>
        <fill>
          <patternFill patternType="none">
            <bgColor indexed="65"/>
          </patternFill>
        </fill>
      </dxf>
    </rfmt>
    <rfmt sheetId="20" sqref="AF26" start="0" length="0">
      <dxf>
        <fill>
          <patternFill patternType="none">
            <bgColor indexed="65"/>
          </patternFill>
        </fill>
      </dxf>
    </rfmt>
    <rfmt sheetId="20" sqref="AF27" start="0" length="0">
      <dxf>
        <fill>
          <patternFill patternType="none">
            <bgColor indexed="65"/>
          </patternFill>
        </fill>
      </dxf>
    </rfmt>
    <rfmt sheetId="20" sqref="AF28" start="0" length="0">
      <dxf>
        <fill>
          <patternFill patternType="none">
            <bgColor indexed="65"/>
          </patternFill>
        </fill>
      </dxf>
    </rfmt>
    <rfmt sheetId="20" sqref="AF29" start="0" length="0">
      <dxf>
        <fill>
          <patternFill patternType="none">
            <bgColor indexed="65"/>
          </patternFill>
        </fill>
      </dxf>
    </rfmt>
    <rfmt sheetId="20" sqref="AF30" start="0" length="0">
      <dxf>
        <fill>
          <patternFill patternType="none">
            <bgColor indexed="65"/>
          </patternFill>
        </fill>
      </dxf>
    </rfmt>
    <rfmt sheetId="20" sqref="AF31" start="0" length="0">
      <dxf>
        <fill>
          <patternFill patternType="none">
            <bgColor indexed="65"/>
          </patternFill>
        </fill>
      </dxf>
    </rfmt>
    <rfmt sheetId="20" sqref="AF32" start="0" length="0">
      <dxf>
        <fill>
          <patternFill patternType="none">
            <bgColor indexed="65"/>
          </patternFill>
        </fill>
      </dxf>
    </rfmt>
    <rfmt sheetId="20" sqref="AF33" start="0" length="0">
      <dxf>
        <fill>
          <patternFill patternType="none">
            <bgColor indexed="65"/>
          </patternFill>
        </fill>
      </dxf>
    </rfmt>
    <rfmt sheetId="20" sqref="AF34" start="0" length="0">
      <dxf>
        <fill>
          <patternFill patternType="none">
            <bgColor indexed="65"/>
          </patternFill>
        </fill>
      </dxf>
    </rfmt>
    <rfmt sheetId="20" sqref="AF35" start="0" length="0">
      <dxf>
        <fill>
          <patternFill patternType="none">
            <bgColor indexed="65"/>
          </patternFill>
        </fill>
      </dxf>
    </rfmt>
    <rfmt sheetId="20" sqref="AF36" start="0" length="0">
      <dxf>
        <fill>
          <patternFill patternType="none">
            <bgColor indexed="65"/>
          </patternFill>
        </fill>
      </dxf>
    </rfmt>
    <rfmt sheetId="20" sqref="AF37" start="0" length="0">
      <dxf>
        <fill>
          <patternFill patternType="none">
            <bgColor indexed="65"/>
          </patternFill>
        </fill>
      </dxf>
    </rfmt>
    <rfmt sheetId="20" sqref="AF38" start="0" length="0">
      <dxf>
        <fill>
          <patternFill patternType="none">
            <bgColor indexed="65"/>
          </patternFill>
        </fill>
      </dxf>
    </rfmt>
    <rfmt sheetId="20" sqref="AF39" start="0" length="0">
      <dxf>
        <fill>
          <patternFill patternType="none">
            <bgColor indexed="65"/>
          </patternFill>
        </fill>
      </dxf>
    </rfmt>
    <rfmt sheetId="20" sqref="AF40" start="0" length="0">
      <dxf>
        <fill>
          <patternFill patternType="none">
            <bgColor indexed="65"/>
          </patternFill>
        </fill>
      </dxf>
    </rfmt>
    <rfmt sheetId="20" sqref="AF41" start="0" length="0">
      <dxf>
        <fill>
          <patternFill patternType="none">
            <bgColor indexed="65"/>
          </patternFill>
        </fill>
      </dxf>
    </rfmt>
    <rfmt sheetId="20" sqref="AF42" start="0" length="0">
      <dxf>
        <fill>
          <patternFill patternType="none">
            <bgColor indexed="65"/>
          </patternFill>
        </fill>
      </dxf>
    </rfmt>
    <rfmt sheetId="20" sqref="AF43" start="0" length="0">
      <dxf>
        <fill>
          <patternFill patternType="none">
            <bgColor indexed="65"/>
          </patternFill>
        </fill>
      </dxf>
    </rfmt>
    <rfmt sheetId="20" sqref="AF44" start="0" length="0">
      <dxf>
        <fill>
          <patternFill patternType="none">
            <bgColor indexed="65"/>
          </patternFill>
        </fill>
      </dxf>
    </rfmt>
    <rfmt sheetId="20" sqref="AF45" start="0" length="0">
      <dxf>
        <fill>
          <patternFill patternType="none">
            <bgColor indexed="65"/>
          </patternFill>
        </fill>
      </dxf>
    </rfmt>
    <rfmt sheetId="20" sqref="AF46" start="0" length="0">
      <dxf>
        <fill>
          <patternFill patternType="none">
            <bgColor indexed="65"/>
          </patternFill>
        </fill>
      </dxf>
    </rfmt>
    <rfmt sheetId="20" sqref="AF47" start="0" length="0">
      <dxf>
        <fill>
          <patternFill patternType="none">
            <bgColor indexed="65"/>
          </patternFill>
        </fill>
      </dxf>
    </rfmt>
    <rfmt sheetId="20" sqref="AF48" start="0" length="0">
      <dxf>
        <fill>
          <patternFill patternType="none">
            <bgColor indexed="65"/>
          </patternFill>
        </fill>
      </dxf>
    </rfmt>
    <rfmt sheetId="20" sqref="AF49" start="0" length="0">
      <dxf>
        <fill>
          <patternFill patternType="none">
            <bgColor indexed="65"/>
          </patternFill>
        </fill>
      </dxf>
    </rfmt>
    <rfmt sheetId="20" sqref="AF50" start="0" length="0">
      <dxf>
        <fill>
          <patternFill patternType="none">
            <bgColor indexed="65"/>
          </patternFill>
        </fill>
      </dxf>
    </rfmt>
    <rfmt sheetId="20" sqref="AF51" start="0" length="0">
      <dxf>
        <fill>
          <patternFill patternType="none">
            <bgColor indexed="65"/>
          </patternFill>
        </fill>
      </dxf>
    </rfmt>
    <rfmt sheetId="20" sqref="AF52" start="0" length="0">
      <dxf>
        <fill>
          <patternFill patternType="none">
            <bgColor indexed="65"/>
          </patternFill>
        </fill>
      </dxf>
    </rfmt>
    <rfmt sheetId="20" sqref="AF53" start="0" length="0">
      <dxf>
        <fill>
          <patternFill patternType="none">
            <bgColor indexed="65"/>
          </patternFill>
        </fill>
      </dxf>
    </rfmt>
    <rfmt sheetId="20" sqref="AF54" start="0" length="0">
      <dxf>
        <fill>
          <patternFill patternType="none">
            <bgColor indexed="65"/>
          </patternFill>
        </fill>
      </dxf>
    </rfmt>
    <rfmt sheetId="20" sqref="AF55" start="0" length="0">
      <dxf>
        <fill>
          <patternFill patternType="none">
            <bgColor indexed="65"/>
          </patternFill>
        </fill>
      </dxf>
    </rfmt>
    <rfmt sheetId="20" sqref="AF56" start="0" length="0">
      <dxf>
        <fill>
          <patternFill patternType="none">
            <bgColor indexed="65"/>
          </patternFill>
        </fill>
      </dxf>
    </rfmt>
    <rfmt sheetId="20" sqref="AF57" start="0" length="0">
      <dxf>
        <fill>
          <patternFill patternType="none">
            <bgColor indexed="65"/>
          </patternFill>
        </fill>
      </dxf>
    </rfmt>
    <rfmt sheetId="20" sqref="AF58" start="0" length="0">
      <dxf>
        <fill>
          <patternFill patternType="none">
            <bgColor indexed="65"/>
          </patternFill>
        </fill>
      </dxf>
    </rfmt>
    <rfmt sheetId="20" sqref="AF59" start="0" length="0">
      <dxf>
        <fill>
          <patternFill patternType="none">
            <bgColor indexed="65"/>
          </patternFill>
        </fill>
      </dxf>
    </rfmt>
    <rfmt sheetId="20" sqref="AF60" start="0" length="0">
      <dxf>
        <fill>
          <patternFill patternType="none">
            <bgColor indexed="65"/>
          </patternFill>
        </fill>
      </dxf>
    </rfmt>
    <rfmt sheetId="20" sqref="AF61" start="0" length="0">
      <dxf>
        <fill>
          <patternFill patternType="none">
            <bgColor indexed="65"/>
          </patternFill>
        </fill>
      </dxf>
    </rfmt>
    <rfmt sheetId="20" sqref="AF62" start="0" length="0">
      <dxf>
        <fill>
          <patternFill patternType="none">
            <bgColor indexed="65"/>
          </patternFill>
        </fill>
      </dxf>
    </rfmt>
    <rfmt sheetId="20" sqref="AF63" start="0" length="0">
      <dxf>
        <fill>
          <patternFill patternType="none">
            <bgColor indexed="65"/>
          </patternFill>
        </fill>
      </dxf>
    </rfmt>
    <rfmt sheetId="20" sqref="AF64" start="0" length="0">
      <dxf>
        <fill>
          <patternFill patternType="none">
            <bgColor indexed="65"/>
          </patternFill>
        </fill>
      </dxf>
    </rfmt>
    <rfmt sheetId="20" sqref="AF65" start="0" length="0">
      <dxf>
        <fill>
          <patternFill patternType="none">
            <bgColor indexed="65"/>
          </patternFill>
        </fill>
      </dxf>
    </rfmt>
    <rfmt sheetId="20" sqref="AF66" start="0" length="0">
      <dxf>
        <fill>
          <patternFill patternType="none">
            <bgColor indexed="65"/>
          </patternFill>
        </fill>
      </dxf>
    </rfmt>
    <rfmt sheetId="20" sqref="AF67" start="0" length="0">
      <dxf>
        <fill>
          <patternFill patternType="none">
            <bgColor indexed="65"/>
          </patternFill>
        </fill>
      </dxf>
    </rfmt>
    <rfmt sheetId="20" sqref="AF68" start="0" length="0">
      <dxf>
        <fill>
          <patternFill patternType="none">
            <bgColor indexed="65"/>
          </patternFill>
        </fill>
      </dxf>
    </rfmt>
    <rfmt sheetId="20" sqref="AF69" start="0" length="0">
      <dxf>
        <fill>
          <patternFill patternType="none">
            <bgColor indexed="65"/>
          </patternFill>
        </fill>
      </dxf>
    </rfmt>
    <rfmt sheetId="20" sqref="AF70" start="0" length="0">
      <dxf>
        <fill>
          <patternFill patternType="none">
            <bgColor indexed="65"/>
          </patternFill>
        </fill>
      </dxf>
    </rfmt>
    <rfmt sheetId="20" sqref="AF71" start="0" length="0">
      <dxf>
        <fill>
          <patternFill patternType="none">
            <bgColor indexed="65"/>
          </patternFill>
        </fill>
      </dxf>
    </rfmt>
    <rfmt sheetId="20" sqref="AF72" start="0" length="0">
      <dxf>
        <fill>
          <patternFill patternType="none">
            <bgColor indexed="65"/>
          </patternFill>
        </fill>
      </dxf>
    </rfmt>
    <rfmt sheetId="20" sqref="AF73" start="0" length="0">
      <dxf>
        <fill>
          <patternFill patternType="none">
            <bgColor indexed="65"/>
          </patternFill>
        </fill>
      </dxf>
    </rfmt>
    <rfmt sheetId="20" sqref="AF74" start="0" length="0">
      <dxf>
        <fill>
          <patternFill patternType="none">
            <bgColor indexed="65"/>
          </patternFill>
        </fill>
      </dxf>
    </rfmt>
    <rfmt sheetId="20" sqref="AF75" start="0" length="0">
      <dxf>
        <fill>
          <patternFill patternType="none">
            <bgColor indexed="65"/>
          </patternFill>
        </fill>
      </dxf>
    </rfmt>
    <rfmt sheetId="20" sqref="AF76" start="0" length="0">
      <dxf>
        <fill>
          <patternFill patternType="none">
            <bgColor indexed="65"/>
          </patternFill>
        </fill>
      </dxf>
    </rfmt>
    <rfmt sheetId="20" sqref="AF77" start="0" length="0">
      <dxf>
        <fill>
          <patternFill patternType="none">
            <bgColor indexed="65"/>
          </patternFill>
        </fill>
      </dxf>
    </rfmt>
    <rfmt sheetId="20" sqref="AF78" start="0" length="0">
      <dxf>
        <fill>
          <patternFill patternType="none">
            <bgColor indexed="65"/>
          </patternFill>
        </fill>
      </dxf>
    </rfmt>
    <rfmt sheetId="20" sqref="AF79" start="0" length="0">
      <dxf>
        <fill>
          <patternFill patternType="none">
            <bgColor indexed="65"/>
          </patternFill>
        </fill>
      </dxf>
    </rfmt>
    <rfmt sheetId="20" sqref="AF80" start="0" length="0">
      <dxf>
        <fill>
          <patternFill patternType="none">
            <bgColor indexed="65"/>
          </patternFill>
        </fill>
      </dxf>
    </rfmt>
    <rfmt sheetId="20" sqref="AF81" start="0" length="0">
      <dxf>
        <fill>
          <patternFill patternType="none">
            <bgColor indexed="65"/>
          </patternFill>
        </fill>
      </dxf>
    </rfmt>
    <rfmt sheetId="20" sqref="AF82" start="0" length="0">
      <dxf>
        <fill>
          <patternFill patternType="none">
            <bgColor indexed="65"/>
          </patternFill>
        </fill>
      </dxf>
    </rfmt>
    <rfmt sheetId="20" sqref="AF83" start="0" length="0">
      <dxf>
        <fill>
          <patternFill patternType="none">
            <bgColor indexed="65"/>
          </patternFill>
        </fill>
      </dxf>
    </rfmt>
    <rfmt sheetId="20" sqref="AF84" start="0" length="0">
      <dxf>
        <fill>
          <patternFill patternType="none">
            <bgColor indexed="65"/>
          </patternFill>
        </fill>
      </dxf>
    </rfmt>
    <rfmt sheetId="20" sqref="AF85" start="0" length="0">
      <dxf>
        <fill>
          <patternFill patternType="none">
            <bgColor indexed="65"/>
          </patternFill>
        </fill>
      </dxf>
    </rfmt>
    <rfmt sheetId="20" sqref="AF86" start="0" length="0">
      <dxf>
        <fill>
          <patternFill patternType="none">
            <bgColor indexed="65"/>
          </patternFill>
        </fill>
      </dxf>
    </rfmt>
    <rfmt sheetId="20" sqref="AF87" start="0" length="0">
      <dxf>
        <fill>
          <patternFill patternType="none">
            <bgColor indexed="65"/>
          </patternFill>
        </fill>
      </dxf>
    </rfmt>
    <rfmt sheetId="20" sqref="AF88" start="0" length="0">
      <dxf>
        <fill>
          <patternFill patternType="none">
            <bgColor indexed="65"/>
          </patternFill>
        </fill>
      </dxf>
    </rfmt>
    <rfmt sheetId="20" sqref="AF89" start="0" length="0">
      <dxf>
        <fill>
          <patternFill patternType="none">
            <bgColor indexed="65"/>
          </patternFill>
        </fill>
      </dxf>
    </rfmt>
    <rfmt sheetId="20" sqref="AF90" start="0" length="0">
      <dxf>
        <fill>
          <patternFill patternType="none">
            <bgColor indexed="65"/>
          </patternFill>
        </fill>
      </dxf>
    </rfmt>
    <rfmt sheetId="20" sqref="AF91" start="0" length="0">
      <dxf>
        <fill>
          <patternFill patternType="none">
            <bgColor indexed="65"/>
          </patternFill>
        </fill>
      </dxf>
    </rfmt>
    <rfmt sheetId="20" sqref="AF92" start="0" length="0">
      <dxf>
        <fill>
          <patternFill patternType="none">
            <bgColor indexed="65"/>
          </patternFill>
        </fill>
      </dxf>
    </rfmt>
    <rfmt sheetId="20" sqref="AF93" start="0" length="0">
      <dxf>
        <fill>
          <patternFill patternType="none">
            <bgColor indexed="65"/>
          </patternFill>
        </fill>
      </dxf>
    </rfmt>
    <rfmt sheetId="20" sqref="AF94" start="0" length="0">
      <dxf>
        <fill>
          <patternFill patternType="none">
            <bgColor indexed="65"/>
          </patternFill>
        </fill>
      </dxf>
    </rfmt>
    <rfmt sheetId="20" sqref="AF95" start="0" length="0">
      <dxf>
        <fill>
          <patternFill patternType="none">
            <bgColor indexed="65"/>
          </patternFill>
        </fill>
      </dxf>
    </rfmt>
    <rfmt sheetId="20" sqref="AF96" start="0" length="0">
      <dxf>
        <fill>
          <patternFill patternType="none">
            <bgColor indexed="65"/>
          </patternFill>
        </fill>
      </dxf>
    </rfmt>
    <rfmt sheetId="20" sqref="AF97" start="0" length="0">
      <dxf>
        <fill>
          <patternFill patternType="none">
            <bgColor indexed="65"/>
          </patternFill>
        </fill>
      </dxf>
    </rfmt>
    <rfmt sheetId="20" sqref="AF98" start="0" length="0">
      <dxf>
        <fill>
          <patternFill patternType="none">
            <bgColor indexed="65"/>
          </patternFill>
        </fill>
      </dxf>
    </rfmt>
    <rfmt sheetId="20" sqref="AF99" start="0" length="0">
      <dxf>
        <fill>
          <patternFill patternType="none">
            <bgColor indexed="65"/>
          </patternFill>
        </fill>
      </dxf>
    </rfmt>
    <rfmt sheetId="20" sqref="AF100" start="0" length="0">
      <dxf>
        <fill>
          <patternFill patternType="none">
            <bgColor indexed="65"/>
          </patternFill>
        </fill>
      </dxf>
    </rfmt>
    <rfmt sheetId="20" sqref="AF101" start="0" length="0">
      <dxf>
        <fill>
          <patternFill patternType="none">
            <bgColor indexed="65"/>
          </patternFill>
        </fill>
      </dxf>
    </rfmt>
    <rfmt sheetId="20" sqref="AF102" start="0" length="0">
      <dxf>
        <fill>
          <patternFill patternType="none">
            <bgColor indexed="65"/>
          </patternFill>
        </fill>
      </dxf>
    </rfmt>
    <rfmt sheetId="20" sqref="AF103" start="0" length="0">
      <dxf>
        <fill>
          <patternFill patternType="none">
            <bgColor indexed="65"/>
          </patternFill>
        </fill>
      </dxf>
    </rfmt>
    <rfmt sheetId="20" sqref="AF104" start="0" length="0">
      <dxf>
        <fill>
          <patternFill patternType="none">
            <bgColor indexed="65"/>
          </patternFill>
        </fill>
      </dxf>
    </rfmt>
    <rfmt sheetId="20" sqref="AF105" start="0" length="0">
      <dxf>
        <fill>
          <patternFill patternType="none">
            <bgColor indexed="65"/>
          </patternFill>
        </fill>
      </dxf>
    </rfmt>
    <rfmt sheetId="20" sqref="AF106" start="0" length="0">
      <dxf>
        <fill>
          <patternFill patternType="none">
            <bgColor indexed="65"/>
          </patternFill>
        </fill>
      </dxf>
    </rfmt>
    <rfmt sheetId="20" sqref="AF107" start="0" length="0">
      <dxf>
        <fill>
          <patternFill patternType="none">
            <bgColor indexed="65"/>
          </patternFill>
        </fill>
      </dxf>
    </rfmt>
    <rfmt sheetId="20" sqref="AF108" start="0" length="0">
      <dxf>
        <fill>
          <patternFill patternType="none">
            <bgColor indexed="65"/>
          </patternFill>
        </fill>
      </dxf>
    </rfmt>
    <rfmt sheetId="20" sqref="AF109" start="0" length="0">
      <dxf>
        <fill>
          <patternFill patternType="none">
            <bgColor indexed="65"/>
          </patternFill>
        </fill>
      </dxf>
    </rfmt>
    <rfmt sheetId="20" sqref="AF110" start="0" length="0">
      <dxf>
        <fill>
          <patternFill patternType="none">
            <bgColor indexed="65"/>
          </patternFill>
        </fill>
      </dxf>
    </rfmt>
    <rfmt sheetId="20" sqref="AF111" start="0" length="0">
      <dxf>
        <fill>
          <patternFill patternType="none">
            <bgColor indexed="65"/>
          </patternFill>
        </fill>
      </dxf>
    </rfmt>
    <rfmt sheetId="20" sqref="AF112" start="0" length="0">
      <dxf>
        <fill>
          <patternFill patternType="none">
            <bgColor indexed="65"/>
          </patternFill>
        </fill>
      </dxf>
    </rfmt>
    <rfmt sheetId="20" sqref="AF113" start="0" length="0">
      <dxf>
        <fill>
          <patternFill patternType="none">
            <bgColor indexed="65"/>
          </patternFill>
        </fill>
      </dxf>
    </rfmt>
    <rfmt sheetId="20" sqref="AF114" start="0" length="0">
      <dxf>
        <fill>
          <patternFill patternType="none">
            <bgColor indexed="65"/>
          </patternFill>
        </fill>
      </dxf>
    </rfmt>
    <rfmt sheetId="20" sqref="AF115" start="0" length="0">
      <dxf>
        <fill>
          <patternFill patternType="none">
            <bgColor indexed="65"/>
          </patternFill>
        </fill>
      </dxf>
    </rfmt>
    <rfmt sheetId="20" sqref="AF116" start="0" length="0">
      <dxf>
        <fill>
          <patternFill patternType="none">
            <bgColor indexed="65"/>
          </patternFill>
        </fill>
      </dxf>
    </rfmt>
    <rfmt sheetId="20" sqref="AF117" start="0" length="0">
      <dxf>
        <fill>
          <patternFill patternType="none">
            <bgColor indexed="65"/>
          </patternFill>
        </fill>
      </dxf>
    </rfmt>
    <rfmt sheetId="20" sqref="AF118" start="0" length="0">
      <dxf>
        <fill>
          <patternFill patternType="none">
            <bgColor indexed="65"/>
          </patternFill>
        </fill>
      </dxf>
    </rfmt>
    <rfmt sheetId="20" sqref="AF119" start="0" length="0">
      <dxf>
        <fill>
          <patternFill patternType="none">
            <bgColor indexed="65"/>
          </patternFill>
        </fill>
      </dxf>
    </rfmt>
    <rfmt sheetId="20" sqref="AF120" start="0" length="0">
      <dxf>
        <fill>
          <patternFill patternType="none">
            <bgColor indexed="65"/>
          </patternFill>
        </fill>
      </dxf>
    </rfmt>
    <rfmt sheetId="20" sqref="AF121" start="0" length="0">
      <dxf>
        <fill>
          <patternFill patternType="none">
            <bgColor indexed="65"/>
          </patternFill>
        </fill>
      </dxf>
    </rfmt>
    <rfmt sheetId="20" sqref="AF122" start="0" length="0">
      <dxf>
        <fill>
          <patternFill patternType="none">
            <bgColor indexed="65"/>
          </patternFill>
        </fill>
      </dxf>
    </rfmt>
    <rfmt sheetId="20" sqref="AF123" start="0" length="0">
      <dxf>
        <fill>
          <patternFill patternType="none">
            <bgColor indexed="65"/>
          </patternFill>
        </fill>
      </dxf>
    </rfmt>
    <rfmt sheetId="20" sqref="AF124" start="0" length="0">
      <dxf>
        <fill>
          <patternFill patternType="none">
            <bgColor indexed="65"/>
          </patternFill>
        </fill>
      </dxf>
    </rfmt>
    <rfmt sheetId="20" sqref="AF125" start="0" length="0">
      <dxf>
        <fill>
          <patternFill patternType="none">
            <bgColor indexed="65"/>
          </patternFill>
        </fill>
      </dxf>
    </rfmt>
    <rfmt sheetId="20" sqref="AF126" start="0" length="0">
      <dxf>
        <fill>
          <patternFill patternType="none">
            <bgColor indexed="65"/>
          </patternFill>
        </fill>
      </dxf>
    </rfmt>
    <rfmt sheetId="20" sqref="AF127" start="0" length="0">
      <dxf>
        <fill>
          <patternFill patternType="none">
            <bgColor indexed="65"/>
          </patternFill>
        </fill>
      </dxf>
    </rfmt>
    <rfmt sheetId="20" sqref="AF128" start="0" length="0">
      <dxf>
        <fill>
          <patternFill patternType="none">
            <bgColor indexed="65"/>
          </patternFill>
        </fill>
      </dxf>
    </rfmt>
    <rfmt sheetId="20" sqref="AF129" start="0" length="0">
      <dxf>
        <fill>
          <patternFill patternType="none">
            <bgColor indexed="65"/>
          </patternFill>
        </fill>
      </dxf>
    </rfmt>
    <rfmt sheetId="20" sqref="AF130" start="0" length="0">
      <dxf>
        <fill>
          <patternFill patternType="none">
            <bgColor indexed="65"/>
          </patternFill>
        </fill>
      </dxf>
    </rfmt>
    <rfmt sheetId="20" sqref="AF131" start="0" length="0">
      <dxf>
        <fill>
          <patternFill patternType="none">
            <bgColor indexed="65"/>
          </patternFill>
        </fill>
      </dxf>
    </rfmt>
    <rfmt sheetId="20" sqref="AF132" start="0" length="0">
      <dxf>
        <fill>
          <patternFill patternType="none">
            <bgColor indexed="65"/>
          </patternFill>
        </fill>
      </dxf>
    </rfmt>
    <rfmt sheetId="20" sqref="AF133" start="0" length="0">
      <dxf>
        <fill>
          <patternFill patternType="none">
            <bgColor indexed="65"/>
          </patternFill>
        </fill>
      </dxf>
    </rfmt>
    <rfmt sheetId="20" sqref="AF134" start="0" length="0">
      <dxf>
        <fill>
          <patternFill patternType="none">
            <bgColor indexed="65"/>
          </patternFill>
        </fill>
      </dxf>
    </rfmt>
    <rfmt sheetId="20" sqref="AF135" start="0" length="0">
      <dxf>
        <fill>
          <patternFill patternType="none">
            <bgColor indexed="65"/>
          </patternFill>
        </fill>
      </dxf>
    </rfmt>
    <rfmt sheetId="20" sqref="AF136" start="0" length="0">
      <dxf>
        <fill>
          <patternFill patternType="none">
            <bgColor indexed="65"/>
          </patternFill>
        </fill>
      </dxf>
    </rfmt>
    <rfmt sheetId="20" sqref="AF137" start="0" length="0">
      <dxf>
        <fill>
          <patternFill patternType="none">
            <bgColor indexed="65"/>
          </patternFill>
        </fill>
      </dxf>
    </rfmt>
    <rfmt sheetId="20" sqref="AF138" start="0" length="0">
      <dxf>
        <fill>
          <patternFill patternType="none">
            <bgColor indexed="65"/>
          </patternFill>
        </fill>
      </dxf>
    </rfmt>
    <rfmt sheetId="20" sqref="AF139" start="0" length="0">
      <dxf>
        <fill>
          <patternFill patternType="none">
            <bgColor indexed="65"/>
          </patternFill>
        </fill>
      </dxf>
    </rfmt>
    <rfmt sheetId="20" sqref="AF140" start="0" length="0">
      <dxf>
        <fill>
          <patternFill patternType="none">
            <bgColor indexed="65"/>
          </patternFill>
        </fill>
      </dxf>
    </rfmt>
    <rfmt sheetId="20" sqref="AF141" start="0" length="0">
      <dxf>
        <fill>
          <patternFill patternType="none">
            <bgColor indexed="65"/>
          </patternFill>
        </fill>
      </dxf>
    </rfmt>
    <rfmt sheetId="20" sqref="AF142" start="0" length="0">
      <dxf>
        <fill>
          <patternFill patternType="none">
            <bgColor indexed="65"/>
          </patternFill>
        </fill>
      </dxf>
    </rfmt>
    <rfmt sheetId="20" sqref="AF143" start="0" length="0">
      <dxf>
        <fill>
          <patternFill patternType="none">
            <bgColor indexed="65"/>
          </patternFill>
        </fill>
      </dxf>
    </rfmt>
    <rfmt sheetId="20" sqref="AF144" start="0" length="0">
      <dxf>
        <fill>
          <patternFill patternType="none">
            <bgColor indexed="65"/>
          </patternFill>
        </fill>
      </dxf>
    </rfmt>
    <rfmt sheetId="20" sqref="AF145" start="0" length="0">
      <dxf>
        <fill>
          <patternFill patternType="none">
            <bgColor indexed="65"/>
          </patternFill>
        </fill>
      </dxf>
    </rfmt>
    <rfmt sheetId="20" sqref="AF146" start="0" length="0">
      <dxf>
        <fill>
          <patternFill patternType="none">
            <bgColor indexed="65"/>
          </patternFill>
        </fill>
      </dxf>
    </rfmt>
    <rfmt sheetId="20" sqref="AF147" start="0" length="0">
      <dxf>
        <fill>
          <patternFill patternType="none">
            <bgColor indexed="65"/>
          </patternFill>
        </fill>
      </dxf>
    </rfmt>
    <rfmt sheetId="20" sqref="AF148" start="0" length="0">
      <dxf>
        <fill>
          <patternFill patternType="none">
            <bgColor indexed="65"/>
          </patternFill>
        </fill>
      </dxf>
    </rfmt>
    <rfmt sheetId="20" sqref="AF149" start="0" length="0">
      <dxf>
        <fill>
          <patternFill patternType="none">
            <bgColor indexed="65"/>
          </patternFill>
        </fill>
      </dxf>
    </rfmt>
    <rfmt sheetId="20" sqref="AF150" start="0" length="0">
      <dxf>
        <fill>
          <patternFill patternType="none">
            <bgColor indexed="65"/>
          </patternFill>
        </fill>
      </dxf>
    </rfmt>
    <rfmt sheetId="20" sqref="AF151" start="0" length="0">
      <dxf>
        <fill>
          <patternFill patternType="none">
            <bgColor indexed="65"/>
          </patternFill>
        </fill>
      </dxf>
    </rfmt>
    <rfmt sheetId="20" sqref="AF152" start="0" length="0">
      <dxf>
        <fill>
          <patternFill patternType="none">
            <bgColor indexed="65"/>
          </patternFill>
        </fill>
      </dxf>
    </rfmt>
    <rfmt sheetId="20" sqref="AF153" start="0" length="0">
      <dxf>
        <fill>
          <patternFill patternType="none">
            <bgColor indexed="65"/>
          </patternFill>
        </fill>
      </dxf>
    </rfmt>
    <rfmt sheetId="20" sqref="AF154" start="0" length="0">
      <dxf>
        <fill>
          <patternFill patternType="none">
            <bgColor indexed="65"/>
          </patternFill>
        </fill>
      </dxf>
    </rfmt>
    <rfmt sheetId="20" sqref="AF155" start="0" length="0">
      <dxf>
        <fill>
          <patternFill patternType="none">
            <bgColor indexed="65"/>
          </patternFill>
        </fill>
      </dxf>
    </rfmt>
    <rfmt sheetId="20" sqref="AF156" start="0" length="0">
      <dxf>
        <fill>
          <patternFill patternType="none">
            <bgColor indexed="65"/>
          </patternFill>
        </fill>
      </dxf>
    </rfmt>
    <rfmt sheetId="20" sqref="AF157" start="0" length="0">
      <dxf>
        <fill>
          <patternFill patternType="none">
            <bgColor indexed="65"/>
          </patternFill>
        </fill>
      </dxf>
    </rfmt>
    <rfmt sheetId="20" sqref="AF158" start="0" length="0">
      <dxf>
        <fill>
          <patternFill patternType="none">
            <bgColor indexed="65"/>
          </patternFill>
        </fill>
      </dxf>
    </rfmt>
  </rrc>
  <rcc rId="3947" sId="20">
    <oc r="C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is>
    </oc>
    <nc r="C20" t="inlineStr">
      <is>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Od I kwartału 2023 r. Santander Consumer Bank S.A. uwzględnia w tej kategorii klientów e-commerce. </t>
      </is>
    </nc>
  </rcc>
  <rcc rId="3948" sId="20">
    <oc r="D20" t="inlineStr">
      <is>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is>
    </oc>
    <nc r="D20" t="inlineStr">
      <is>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From Q1 2023, this category also includes e-commerce customers. </t>
      </is>
    </nc>
  </rcc>
  <rcc rId="3949" sId="18">
    <oc r="B22" t="inlineStr">
      <is>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is>
    </oc>
    <nc r="B22" t="inlineStr">
      <is>
        <t>Zysk należny akcjonariuszom jednostki dominującej za cztery kolejne kwartały do średniego stanu kapitałów (z końca poprzedniego roku i końca bieżącego okresu sprawozdawczego) z wyłączeniem udziałów niekontrolujących, wyniku roku bieżącego, rekomendowanej dywidendy i kapitału dywidendowego.</t>
      </is>
    </nc>
  </rcc>
  <rcc rId="3950" sId="18">
    <oc r="C22" t="inlineStr">
      <is>
        <t>Profit attributable to the parent’s shareholders (for four consecutive quarters) to average equity (as at the end of the preceding year and the end of the current reporting period), net of non-controlling interests, current period profit and the undistributed portion of the profit.</t>
      </is>
    </oc>
    <nc r="C22" t="inlineStr">
      <is>
        <t xml:space="preserve">Profit attributable to the parent’s shareholders (for four consecutive quarters) to average equity (as at the end of the preceding year and the end of the current reporting period), net of non-controlling interests, current period profit, recommended dividend and the dividend capital. </t>
      </is>
    </nc>
  </rcc>
  <rcc rId="3951" sId="18">
    <o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is>
    </oc>
    <nc r="B23" t="inlineStr">
      <is>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rekomendowaną dywidendę, kapitał dywidendowy, wartości niematerialne i prawne oraz wartość firmy.</t>
      </is>
    </nc>
  </rcc>
  <rcc rId="3952" sId="18">
    <o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oc>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recommended dividend, dividend capital, intangible assets and goodwill.</t>
      </is>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53" sId="18" numFmtId="14">
    <oc r="AB10">
      <v>0.128</v>
    </oc>
    <nc r="AB10">
      <v>0.124</v>
    </nc>
  </rcc>
  <rcc rId="3954" sId="18" numFmtId="14">
    <oc r="AB11">
      <v>0.13700000000000001</v>
    </oc>
    <nc r="AB11">
      <v>0.13300000000000001</v>
    </nc>
  </rcc>
  <rfmt sheetId="19" sqref="U1" start="0" length="0">
    <dxf>
      <alignment horizontal="right" vertical="top" readingOrder="0"/>
    </dxf>
  </rfmt>
  <rfmt sheetId="19" sqref="U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U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U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U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U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U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U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U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U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U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U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U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U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U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U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U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U18" start="0" length="0">
    <dxf>
      <alignment horizontal="right" vertical="top" readingOrder="0"/>
    </dxf>
  </rfmt>
  <rfmt sheetId="19" sqref="U19" start="0" length="0">
    <dxf>
      <alignment horizontal="right" vertical="top" readingOrder="0"/>
    </dxf>
  </rfmt>
  <rfmt sheetId="19" sqref="U20" start="0" length="0">
    <dxf>
      <alignment horizontal="right" vertical="top" readingOrder="0"/>
    </dxf>
  </rfmt>
  <rfmt sheetId="19" sqref="U1:U1048576" start="0" length="0">
    <dxf>
      <alignment horizontal="right" vertical="top" readingOrder="0"/>
    </dxf>
  </rfmt>
  <rfmt sheetId="19" sqref="U1" start="0" length="0">
    <dxf>
      <alignment horizontal="general" vertical="bottom" readingOrder="0"/>
    </dxf>
  </rfmt>
  <rfmt sheetId="19" sqref="U2" start="0" length="0">
    <dxf>
      <font>
        <b val="0"/>
        <sz val="10"/>
        <color rgb="FFCC0000"/>
        <name val="Open Sans"/>
        <scheme val="none"/>
      </font>
      <numFmt numFmtId="0" formatCode="General"/>
      <alignment horizontal="general" vertical="bottom" wrapText="0" readingOrder="0"/>
      <border outline="0">
        <top/>
        <bottom/>
      </border>
    </dxf>
  </rfmt>
  <rfmt sheetId="19" sqref="U3" start="0" length="0">
    <dxf>
      <font>
        <b val="0"/>
        <sz val="10"/>
        <color auto="1"/>
        <name val="Open Sans"/>
        <scheme val="none"/>
      </font>
      <numFmt numFmtId="0" formatCode="General"/>
      <alignment horizontal="general" vertical="bottom" readingOrder="0"/>
      <border outline="0">
        <top/>
        <bottom/>
      </border>
    </dxf>
  </rfmt>
  <rfmt sheetId="19" sqref="U4" start="0" length="0">
    <dxf>
      <font>
        <sz val="10"/>
        <color auto="1"/>
        <name val="Open Sans"/>
        <scheme val="none"/>
      </font>
      <numFmt numFmtId="0" formatCode="General"/>
      <alignment horizontal="general" vertical="bottom" readingOrder="0"/>
      <border outline="0">
        <bottom/>
      </border>
    </dxf>
  </rfmt>
  <rfmt sheetId="19" sqref="U5" start="0" length="0">
    <dxf>
      <font>
        <sz val="10"/>
        <color auto="1"/>
        <name val="Open Sans"/>
        <scheme val="none"/>
      </font>
      <numFmt numFmtId="0" formatCode="General"/>
      <alignment horizontal="general" vertical="bottom" readingOrder="0"/>
      <border outline="0">
        <top/>
      </border>
    </dxf>
  </rfmt>
  <rfmt sheetId="19" sqref="U6" start="0" length="0">
    <dxf>
      <font>
        <b val="0"/>
        <sz val="10"/>
        <color auto="1"/>
        <name val="Open Sans"/>
        <scheme val="none"/>
      </font>
      <numFmt numFmtId="0" formatCode="General"/>
      <alignment horizontal="general" vertical="bottom" readingOrder="0"/>
      <border outline="0">
        <top/>
        <bottom/>
      </border>
    </dxf>
  </rfmt>
  <rfmt sheetId="19" sqref="U7" start="0" length="0">
    <dxf>
      <font>
        <sz val="10"/>
        <color auto="1"/>
        <name val="Open Sans"/>
        <scheme val="none"/>
      </font>
      <numFmt numFmtId="0" formatCode="General"/>
      <alignment horizontal="general" vertical="bottom" readingOrder="0"/>
      <border outline="0">
        <bottom/>
      </border>
    </dxf>
  </rfmt>
  <rfmt sheetId="19" sqref="U8" start="0" length="0">
    <dxf>
      <font>
        <sz val="10"/>
        <color auto="1"/>
        <name val="Open Sans"/>
        <scheme val="none"/>
      </font>
      <numFmt numFmtId="0" formatCode="General"/>
      <alignment horizontal="general" vertical="bottom" readingOrder="0"/>
      <border outline="0">
        <top/>
      </border>
    </dxf>
  </rfmt>
  <rfmt sheetId="19" sqref="U9" start="0" length="0">
    <dxf>
      <font>
        <b val="0"/>
        <sz val="10"/>
        <color auto="1"/>
        <name val="Open Sans"/>
        <scheme val="none"/>
      </font>
      <numFmt numFmtId="0" formatCode="General"/>
      <alignment horizontal="general" vertical="bottom" readingOrder="0"/>
      <border outline="0">
        <top/>
        <bottom/>
      </border>
    </dxf>
  </rfmt>
  <rfmt sheetId="19" sqref="U10" start="0" length="0">
    <dxf>
      <font>
        <sz val="10"/>
        <color auto="1"/>
        <name val="Open Sans"/>
        <scheme val="none"/>
      </font>
      <numFmt numFmtId="0" formatCode="General"/>
      <alignment horizontal="general" vertical="bottom" readingOrder="0"/>
      <border outline="0">
        <bottom/>
      </border>
    </dxf>
  </rfmt>
  <rfmt sheetId="19" sqref="U11" start="0" length="0">
    <dxf>
      <font>
        <sz val="10"/>
        <color auto="1"/>
        <name val="Open Sans"/>
        <scheme val="none"/>
      </font>
      <numFmt numFmtId="0" formatCode="General"/>
      <alignment horizontal="general" vertical="bottom" readingOrder="0"/>
      <border outline="0">
        <top/>
      </border>
    </dxf>
  </rfmt>
  <rfmt sheetId="19" sqref="U12" start="0" length="0">
    <dxf>
      <font>
        <b val="0"/>
        <sz val="10"/>
        <color auto="1"/>
        <name val="Open Sans"/>
        <scheme val="none"/>
      </font>
      <numFmt numFmtId="0" formatCode="General"/>
      <alignment horizontal="general" vertical="bottom" readingOrder="0"/>
      <border outline="0">
        <top/>
        <bottom/>
      </border>
    </dxf>
  </rfmt>
  <rfmt sheetId="19" sqref="U13" start="0" length="0">
    <dxf>
      <font>
        <sz val="10"/>
        <color auto="1"/>
        <name val="Open Sans"/>
        <scheme val="none"/>
      </font>
      <numFmt numFmtId="0" formatCode="General"/>
      <alignment horizontal="general" vertical="bottom" readingOrder="0"/>
      <border outline="0">
        <bottom/>
      </border>
    </dxf>
  </rfmt>
  <rfmt sheetId="19" sqref="U14" start="0" length="0">
    <dxf>
      <font>
        <sz val="10"/>
        <color auto="1"/>
        <name val="Open Sans"/>
        <scheme val="none"/>
      </font>
      <numFmt numFmtId="0" formatCode="General"/>
      <alignment horizontal="general" vertical="bottom" readingOrder="0"/>
      <border outline="0">
        <top/>
        <bottom/>
      </border>
    </dxf>
  </rfmt>
  <rfmt sheetId="19" sqref="U15" start="0" length="0">
    <dxf>
      <font>
        <b val="0"/>
        <sz val="10"/>
        <color auto="1"/>
        <name val="Open Sans"/>
        <scheme val="none"/>
      </font>
      <numFmt numFmtId="0" formatCode="General"/>
      <alignment horizontal="general" vertical="bottom" readingOrder="0"/>
      <border outline="0">
        <bottom/>
      </border>
    </dxf>
  </rfmt>
  <rfmt sheetId="19" sqref="U16" start="0" length="0">
    <dxf>
      <font>
        <b val="0"/>
        <sz val="10"/>
        <color auto="1"/>
        <name val="Open Sans"/>
        <scheme val="none"/>
      </font>
      <numFmt numFmtId="0" formatCode="General"/>
      <alignment horizontal="general" vertical="bottom" readingOrder="0"/>
      <border outline="0">
        <top/>
      </border>
    </dxf>
  </rfmt>
  <rfmt sheetId="19" sqref="U17" start="0" length="0">
    <dxf>
      <font>
        <b val="0"/>
        <sz val="10"/>
        <color rgb="FFEC0000"/>
        <name val="Open Sans"/>
        <scheme val="none"/>
      </font>
      <numFmt numFmtId="0" formatCode="General"/>
      <alignment horizontal="general" vertical="bottom" readingOrder="0"/>
      <border outline="0">
        <top/>
        <bottom/>
      </border>
    </dxf>
  </rfmt>
  <rfmt sheetId="19" sqref="U18" start="0" length="0">
    <dxf>
      <alignment horizontal="general" vertical="bottom" readingOrder="0"/>
    </dxf>
  </rfmt>
  <rfmt sheetId="19" sqref="U19" start="0" length="0">
    <dxf>
      <alignment horizontal="general" vertical="bottom" readingOrder="0"/>
    </dxf>
  </rfmt>
  <rfmt sheetId="19" sqref="U20" start="0" length="0">
    <dxf>
      <alignment horizontal="general" vertical="bottom" readingOrder="0"/>
    </dxf>
  </rfmt>
  <rfmt sheetId="19" sqref="U1:U1048576" start="0" length="0">
    <dxf>
      <alignment horizontal="general" vertical="bottom" readingOrder="0"/>
    </dxf>
  </rfmt>
  <rcv guid="{12F8D032-8143-430B-8DFF-852E8796C402}" action="delete"/>
  <rdn rId="0" localSheetId="3" customView="1" name="Z_12F8D032_8143_430B_8DFF_852E8796C402_.wvu.PrintArea" hidden="1" oldHidden="1">
    <formula>BS!$A$1:$P$53</formula>
    <oldFormula>BS!$A$1:$P$53</oldFormula>
  </rdn>
  <rdn rId="0" localSheetId="16" customView="1" name="Z_12F8D032_8143_430B_8DFF_852E8796C402_.wvu.Cols" hidden="1" oldHidden="1">
    <formula>'Aktywa i zobow. fin. do obrotu'!$M:$P</formula>
    <oldFormula>'Aktywa i zobow. fin. do obrotu'!$M:$P</oldFormula>
  </rdn>
  <rcv guid="{12F8D032-8143-430B-8DFF-852E8796C402}"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57" sId="18" numFmtId="14">
    <oc r="X9">
      <v>5.7999999999999996E-3</v>
    </oc>
    <nc r="X9">
      <v>5.8999999999999999E-3</v>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58" sId="20">
    <oc r="AE7">
      <f>('P:\DSP\DSG\Q1 2023\Final\[Robocze Q1 2023_19.03.2023.xlsx]karty+ATM'!$AH$4)/1000</f>
    </oc>
    <nc r="AE7">
      <f>('P:\DSP\DSG\Q1 2023\Final\[Robocze Q1 2023_19.03.2023.xlsx]karty+ATM'!$AH$4)/1000</f>
    </nc>
  </rcc>
  <rcc rId="3959" sId="20">
    <oc r="AE8">
      <f>('P:\DSP\DSG\Q1 2023\Final\[Robocze Q1 2023_19.03.2023.xlsx]karty+ATM'!$AH$33)/1000</f>
    </oc>
    <nc r="AE8">
      <f>('P:\DSP\DSG\Q1 2023\Final\[Robocze Q1 2023_19.03.2023.xlsx]karty+ATM'!$AH$33)/1000</f>
    </nc>
  </rcc>
  <rcc rId="3960" sId="20">
    <oc r="AE10">
      <f>('P:\DSP\DSG\Q1 2023\Final\[Robocze Q1 2023_19.03.2023.xlsx]karty+ATM'!$AH$26)/1000</f>
    </oc>
    <nc r="AE10">
      <f>('P:\DSP\DSG\Q1 2023\Final\[Robocze Q1 2023_19.03.2023.xlsx]karty+ATM'!$AH$26)/1000</f>
    </nc>
  </rcc>
  <rcc rId="3961" sId="20">
    <oc r="AE14">
      <f>'P:\DSP\DSG\Q1 2023\Final\[Robocze Q1 2023_19.03.2023.xlsx]karty+ATM'!$AH$16</f>
    </oc>
    <nc r="AE14">
      <f>'P:\DSP\DSG\Q1 2023\Final\[Robocze Q1 2023_19.03.2023.xlsx]karty+ATM'!$AH$16</f>
    </nc>
  </rcc>
  <rcc rId="3962" sId="20">
    <oc r="AE9">
      <f>'P:\DSP\DSG\Q1 2023\Final\[Robocze Q1 2023_19.03.2023.xlsx]Klienci '!$D$12/1000</f>
    </oc>
    <nc r="AE9">
      <f>'P:\DSP\DSG\Q1 2023\Final\[Robocze Q1 2023_19.03.2023.xlsx]Klienci '!$D$12/1000</f>
    </nc>
  </rcc>
  <rcc rId="3963" sId="20">
    <oc r="AE17">
      <f>'P:\DSP\DSG\Q1 2023\Final\[Robocze Q1 2023_19.03.2023.xlsx]TFI '!$E$42</f>
    </oc>
    <nc r="AE17">
      <f>'P:\DSP\DSG\Q1 2023\Final\[Robocze Q1 2023_19.03.2023.xlsx]TFI '!$E$42</f>
    </nc>
  </rcc>
  <rcc rId="3964" sId="20" numFmtId="4">
    <oc r="AE13">
      <v>15</v>
    </oc>
    <nc r="AE13">
      <v>17</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965" sId="2" numFmtId="34">
    <oc r="O2">
      <f>O3+O4+O5</f>
    </oc>
    <nc r="O2">
      <v>2040719</v>
    </nc>
  </rcc>
  <rcc rId="3966" sId="2" numFmtId="34">
    <oc r="P2">
      <f>P3+P4+P5</f>
    </oc>
    <nc r="P2">
      <v>1748376</v>
    </nc>
  </rcc>
  <rcc rId="3967" sId="2" numFmtId="34">
    <oc r="Q2">
      <f>Q3+Q4+Q5</f>
    </oc>
    <nc r="Q2">
      <v>1538368</v>
    </nc>
  </rcc>
  <rcc rId="3968" sId="2" numFmtId="34">
    <oc r="R2">
      <f>R3+R4+R5</f>
    </oc>
    <nc r="R2">
      <v>1529697</v>
    </nc>
  </rcc>
  <rcc rId="3969" sId="2" numFmtId="34">
    <oc r="S2">
      <f>S3+S4+S5+S6</f>
    </oc>
    <nc r="S2">
      <v>1482078</v>
    </nc>
  </rcc>
  <rcc rId="3970" sId="2" numFmtId="34">
    <oc r="T2">
      <f>T3+T4+T5+T6</f>
    </oc>
    <nc r="T2">
      <v>1503872</v>
    </nc>
  </rcc>
  <rcc rId="3971" sId="2" numFmtId="34">
    <oc r="U2">
      <f>U3+U4+U5+U6</f>
    </oc>
    <nc r="U2">
      <v>1532526</v>
    </nc>
  </rcc>
  <rcc rId="3972" sId="2" numFmtId="34">
    <oc r="V2">
      <f>V3+V4+V5+V6</f>
    </oc>
    <nc r="V2">
      <v>1843809</v>
    </nc>
  </rcc>
  <rcc rId="3973" sId="2" numFmtId="34">
    <oc r="W2">
      <f>W3+W4+W5+W6</f>
    </oc>
    <nc r="W2">
      <v>2462698</v>
    </nc>
  </rcc>
  <rcc rId="3974" sId="2" numFmtId="34">
    <oc r="X2">
      <f>X3+X4+X5+X6</f>
    </oc>
    <nc r="X2">
      <v>3438855</v>
    </nc>
  </rcc>
  <rcc rId="3975" sId="2" numFmtId="34">
    <oc r="Y2">
      <f>Y3+Y4+Y5+Y6</f>
    </oc>
    <nc r="Y2">
      <v>2589494</v>
    </nc>
  </rcc>
  <rcc rId="3976" sId="2" numFmtId="34">
    <oc r="Z2">
      <f>Z3+Z4+Z5+Z6</f>
    </oc>
    <nc r="Z2">
      <v>4047537</v>
    </nc>
  </rcc>
  <rcc rId="3977" sId="2" numFmtId="34">
    <oc r="AA2">
      <f>AA3+AA4+AA5+AA6</f>
    </oc>
    <nc r="AA2">
      <v>4338449</v>
    </nc>
  </rcc>
  <rcc rId="3978" sId="2" numFmtId="34">
    <oc r="O3">
      <f>1816161-9371</f>
    </oc>
    <nc r="O3">
      <v>1806790</v>
    </nc>
  </rcc>
  <rcc rId="3979" sId="2" numFmtId="34">
    <oc r="P3">
      <f>1535340-9864</f>
    </oc>
    <nc r="P3">
      <v>1525476</v>
    </nc>
  </rcc>
  <rcc rId="3980" sId="2" numFmtId="34">
    <oc r="Q3">
      <f>1323301-10474</f>
    </oc>
    <nc r="Q3">
      <v>1312827</v>
    </nc>
  </rcc>
  <rcc rId="3981" sId="2" numFmtId="34">
    <oc r="R3">
      <f>1320165-8599-9883</f>
    </oc>
    <nc r="R3">
      <v>1301683</v>
    </nc>
  </rcc>
  <rcc rId="3982" sId="2" numFmtId="34">
    <oc r="R5">
      <f>1667+8599</f>
    </oc>
    <nc r="R5">
      <v>10266</v>
    </nc>
  </rcc>
  <rcc rId="3983" sId="2" numFmtId="34">
    <oc r="T5">
      <f>4043-117</f>
    </oc>
    <nc r="T5">
      <v>3926</v>
    </nc>
  </rcc>
  <rcc rId="3984" sId="2" numFmtId="34">
    <oc r="O7">
      <f>-413777+9371</f>
    </oc>
    <nc r="O7">
      <v>-404406</v>
    </nc>
  </rcc>
  <rcc rId="3985" sId="2" numFmtId="34">
    <oc r="P7">
      <f>-299805+9864</f>
    </oc>
    <nc r="P7">
      <v>-289941</v>
    </nc>
  </rcc>
  <rcc rId="3986" sId="2" numFmtId="34">
    <oc r="Q7">
      <f>-166160+10474</f>
    </oc>
    <nc r="Q7">
      <v>-155686</v>
    </nc>
  </rcc>
  <rcc rId="3987" sId="2" numFmtId="34">
    <oc r="R7">
      <f>-128861+9883</f>
    </oc>
    <nc r="R7">
      <v>-118978</v>
    </nc>
  </rcc>
  <rcc rId="3988" sId="2" numFmtId="34">
    <oc r="S7">
      <f>-115519+9605</f>
    </oc>
    <nc r="S7">
      <v>-105914</v>
    </nc>
  </rcc>
  <rcc rId="3989" sId="2" numFmtId="34">
    <oc r="T7">
      <f>-100965+7347+117</f>
    </oc>
    <nc r="T7">
      <v>-93501</v>
    </nc>
  </rcc>
  <rcc rId="3990" sId="2" numFmtId="34">
    <oc r="W7">
      <f>-210867-7882</f>
    </oc>
    <nc r="W7">
      <v>-218749</v>
    </nc>
  </rcc>
  <rcc rId="3991" sId="2" numFmtId="34">
    <oc r="C8">
      <f>C2+C7</f>
    </oc>
    <nc r="C8">
      <v>1253996</v>
    </nc>
  </rcc>
  <rcc rId="3992" sId="2" numFmtId="34">
    <oc r="D8">
      <f>D2+D7</f>
    </oc>
    <nc r="D8">
      <v>1302487</v>
    </nc>
  </rcc>
  <rcc rId="3993" sId="2" numFmtId="34">
    <oc r="E8">
      <f>E2+E7</f>
    </oc>
    <nc r="E8">
      <v>1340966</v>
    </nc>
  </rcc>
  <rcc rId="3994" sId="2" numFmtId="34">
    <oc r="F8">
      <f>F2+F7</f>
    </oc>
    <nc r="F8">
      <v>1379448</v>
    </nc>
  </rcc>
  <rcc rId="3995" sId="2" numFmtId="34">
    <oc r="O8">
      <f>O2+O7</f>
    </oc>
    <nc r="O8">
      <v>1636313</v>
    </nc>
  </rcc>
  <rcc rId="3996" sId="2" numFmtId="34">
    <oc r="P8">
      <f>P2+P7</f>
    </oc>
    <nc r="P8">
      <v>1458435</v>
    </nc>
  </rcc>
  <rcc rId="3997" sId="2" numFmtId="34">
    <oc r="Q8">
      <f>Q2+Q7</f>
    </oc>
    <nc r="Q8">
      <v>1382682</v>
    </nc>
  </rcc>
  <rcc rId="3998" sId="2" numFmtId="34">
    <oc r="R8">
      <f>R2+R7</f>
    </oc>
    <nc r="R8">
      <v>1410719</v>
    </nc>
  </rcc>
  <rcc rId="3999" sId="2" numFmtId="34">
    <oc r="S8">
      <f>S2+S7</f>
    </oc>
    <nc r="S8">
      <v>1376164</v>
    </nc>
  </rcc>
  <rcc rId="4000" sId="2" numFmtId="34">
    <oc r="T8">
      <f>T2+T7</f>
    </oc>
    <nc r="T8">
      <v>1410371</v>
    </nc>
  </rcc>
  <rcc rId="4001" sId="2" numFmtId="34">
    <oc r="U8">
      <f>U2+U7</f>
    </oc>
    <nc r="U8">
      <v>1443413</v>
    </nc>
  </rcc>
  <rcc rId="4002" sId="2" numFmtId="34">
    <oc r="V8">
      <f>V2+V7</f>
    </oc>
    <nc r="V8">
      <v>1732198</v>
    </nc>
  </rcc>
  <rcc rId="4003" sId="2" numFmtId="34">
    <oc r="W8">
      <f>W2+W7</f>
    </oc>
    <nc r="W8">
      <v>2243949</v>
    </nc>
  </rcc>
  <rcc rId="4004" sId="2" numFmtId="34">
    <oc r="X8">
      <f>X2+X7</f>
    </oc>
    <nc r="X8">
      <v>2934845</v>
    </nc>
  </rcc>
  <rcc rId="4005" sId="2" numFmtId="34">
    <oc r="Y8">
      <f>Y2+Y7</f>
    </oc>
    <nc r="Y8">
      <v>1640703</v>
    </nc>
  </rcc>
  <rcc rId="4006" sId="2" numFmtId="34">
    <oc r="Z8">
      <f>Z2+Z7</f>
    </oc>
    <nc r="Z8">
      <v>2832810</v>
    </nc>
  </rcc>
  <rcc rId="4007" sId="2" numFmtId="34">
    <oc r="AA8">
      <f>AA2+AA7</f>
    </oc>
    <nc r="AA8">
      <v>3092291</v>
    </nc>
  </rcc>
  <rcc rId="4008" sId="2" numFmtId="34">
    <oc r="C11">
      <f>C9+C10</f>
    </oc>
    <nc r="C11">
      <v>475193</v>
    </nc>
  </rcc>
  <rcc rId="4009" sId="2" numFmtId="34">
    <oc r="D11">
      <f>D9+D10</f>
    </oc>
    <nc r="D11">
      <v>495642</v>
    </nc>
  </rcc>
  <rcc rId="4010" sId="2" numFmtId="34">
    <oc r="E11">
      <f>E9+E10</f>
    </oc>
    <nc r="E11">
      <v>526905</v>
    </nc>
  </rcc>
  <rcc rId="4011" sId="2" numFmtId="34">
    <oc r="Q11">
      <f>Q9+Q10</f>
    </oc>
    <nc r="Q11">
      <v>552730</v>
    </nc>
  </rcc>
  <rcc rId="4012" sId="2" numFmtId="34">
    <oc r="R11">
      <f>R9+R10</f>
    </oc>
    <nc r="R11">
      <v>569301</v>
    </nc>
  </rcc>
  <rcc rId="4013" sId="2" numFmtId="34">
    <oc r="S11">
      <f>S9+S10</f>
    </oc>
    <nc r="S11">
      <v>611274</v>
    </nc>
  </rcc>
  <rcc rId="4014" sId="2" numFmtId="34">
    <oc r="T11">
      <f>T9+T10</f>
    </oc>
    <nc r="T11">
      <v>600080</v>
    </nc>
  </rcc>
  <rcc rId="4015" sId="2" numFmtId="34">
    <oc r="U11">
      <f>U9+U10</f>
    </oc>
    <nc r="U11">
      <v>634853</v>
    </nc>
  </rcc>
  <rcc rId="4016" sId="2" numFmtId="34">
    <oc r="V11">
      <f>V9+V10</f>
    </oc>
    <nc r="V11">
      <v>640878</v>
    </nc>
  </rcc>
  <rcc rId="4017" sId="2" numFmtId="34">
    <oc r="W11">
      <f>W9+W10</f>
    </oc>
    <nc r="W11">
      <v>660727</v>
    </nc>
  </rcc>
  <rcc rId="4018" sId="2" numFmtId="34">
    <oc r="X11">
      <f>X9+X10</f>
    </oc>
    <nc r="X11">
      <v>620701</v>
    </nc>
  </rcc>
  <rcc rId="4019" sId="2" numFmtId="34">
    <oc r="Y11">
      <f>Y9+Y10</f>
    </oc>
    <nc r="Y11">
      <v>665802</v>
    </nc>
  </rcc>
  <rcc rId="4020" sId="2" numFmtId="34">
    <oc r="Z11">
      <f>Z9+Z10</f>
    </oc>
    <nc r="Z11">
      <v>619188</v>
    </nc>
  </rcc>
  <rcc rId="4021" sId="2" numFmtId="34">
    <oc r="AA11">
      <f>AA9+AA10</f>
    </oc>
    <nc r="AA11">
      <v>662395</v>
    </nc>
  </rcc>
  <rcc rId="4022" sId="2" numFmtId="34">
    <oc r="N17">
      <f>79259-9427</f>
    </oc>
    <nc r="N17">
      <v>69832</v>
    </nc>
  </rcc>
  <rcc rId="4023" sId="2" numFmtId="34">
    <oc r="U17">
      <f>25843-1</f>
    </oc>
    <nc r="U17">
      <v>25842</v>
    </nc>
  </rcc>
  <rcc rId="4024" sId="2" numFmtId="34">
    <oc r="C21">
      <f>SUM(C22:C25)</f>
    </oc>
    <nc r="C21">
      <v>-865972</v>
    </nc>
  </rcc>
  <rcc rId="4025" sId="2" numFmtId="34">
    <oc r="D21">
      <f>SUM(D22:D25)</f>
    </oc>
    <nc r="D21">
      <v>-828582</v>
    </nc>
  </rcc>
  <rcc rId="4026" sId="2" numFmtId="34">
    <oc r="N21">
      <f>N22+N23+N24+N25</f>
    </oc>
    <nc r="N21">
      <v>-1231429</v>
    </nc>
  </rcc>
  <rcc rId="4027" sId="2" numFmtId="34">
    <oc r="Q21">
      <f>Q22+Q23+Q24+Q25</f>
    </oc>
    <nc r="Q21">
      <v>-929893</v>
    </nc>
  </rcc>
  <rcc rId="4028" sId="2" numFmtId="34">
    <oc r="R21">
      <f>R22+R23+R24+R25</f>
    </oc>
    <nc r="R21">
      <v>-1328984</v>
    </nc>
  </rcc>
  <rcc rId="4029" sId="2" numFmtId="34">
    <oc r="S21">
      <f>S22+S23+S24+S25</f>
    </oc>
    <nc r="S21">
      <v>-1052500</v>
    </nc>
  </rcc>
  <rcc rId="4030" sId="2" numFmtId="34">
    <oc r="T21">
      <f>T22+T23+T24+T25</f>
    </oc>
    <nc r="T21">
      <v>-909559</v>
    </nc>
  </rcc>
  <rcc rId="4031" sId="2" numFmtId="34">
    <oc r="U21">
      <f>U22+U23+U24+U25</f>
    </oc>
    <nc r="U21">
      <v>-925583</v>
    </nc>
  </rcc>
  <rcc rId="4032" sId="2" numFmtId="34">
    <oc r="V21">
      <f>V22+V23+V24+V25</f>
    </oc>
    <nc r="V21">
      <v>-1100617</v>
    </nc>
  </rcc>
  <rcc rId="4033" sId="2" numFmtId="34">
    <oc r="W21">
      <f>W22+W23+W24+W25</f>
    </oc>
    <nc r="W21">
      <v>-1189295</v>
    </nc>
  </rcc>
  <rcc rId="4034" sId="2" numFmtId="34">
    <oc r="X21">
      <f>X22+X23+X24+X25</f>
    </oc>
    <nc r="X21">
      <v>-1342797</v>
    </nc>
  </rcc>
  <rcc rId="4035" sId="2" numFmtId="34">
    <oc r="Y21">
      <f>Y22+Y23+Y24+Y25</f>
    </oc>
    <nc r="Y21">
      <v>-1179317</v>
    </nc>
  </rcc>
  <rcc rId="4036" sId="2" numFmtId="34">
    <oc r="Z21">
      <f>Z22+Z23+Z24+Z25</f>
    </oc>
    <nc r="Z21">
      <v>-986297</v>
    </nc>
  </rcc>
  <rcc rId="4037" sId="2" numFmtId="34">
    <oc r="AA21">
      <f>AA22+AA23+AA24+AA25</f>
    </oc>
    <nc r="AA21">
      <v>-1265874</v>
    </nc>
  </rcc>
  <rcc rId="4038" sId="2" numFmtId="34">
    <oc r="N25">
      <f>-303639</f>
    </oc>
    <nc r="N25">
      <v>-303639</v>
    </nc>
  </rcc>
  <rcc rId="4039" sId="2" numFmtId="34">
    <oc r="U25">
      <f>-45747-3</f>
    </oc>
    <nc r="U25">
      <v>-45750</v>
    </nc>
  </rcc>
  <rcc rId="4040" sId="2" numFmtId="34">
    <oc r="C28">
      <f>SUM(C8+C11+C12+C13+C14+C17+C19+C21+C16+C18,C26,C27)</f>
    </oc>
    <nc r="C28">
      <v>739445</v>
    </nc>
  </rcc>
  <rcc rId="4041" sId="2" numFmtId="34">
    <oc r="D28">
      <f>SUM(D8+D11+D12+D13+D14+D17+D19+D21+D16+D18,D26,D27)</f>
    </oc>
    <nc r="D28">
      <v>930799</v>
    </nc>
  </rcc>
  <rcc rId="4042" sId="2" numFmtId="34">
    <oc r="E28">
      <f>SUM(E8+E11+E12+E13+E14+E17+E19+E21+E16+E18,E26,E27)</f>
    </oc>
    <nc r="E28">
      <v>817797</v>
    </nc>
  </rcc>
  <rcc rId="4043" sId="2" numFmtId="34">
    <oc r="F28">
      <f>SUM(F8+F11+F12+F13+F14+F17+F19+F21+F16+F18,F26,F27)</f>
    </oc>
    <nc r="F28">
      <v>833439</v>
    </nc>
  </rcc>
  <rcc rId="4044" sId="2" numFmtId="34">
    <oc r="L28">
      <f>L8+L11+L12+L13+L14+L17+L19+L21+L26+L27</f>
    </oc>
    <nc r="L28">
      <v>876914</v>
    </nc>
  </rcc>
  <rcc rId="4045" sId="2" numFmtId="34">
    <oc r="M28">
      <f>M8+M11+M12+M13+M14+M17+M19+M21+M26+M27</f>
    </oc>
    <nc r="M28">
      <v>1006936</v>
    </nc>
  </rcc>
  <rcc rId="4046" sId="2" numFmtId="34">
    <oc r="N28">
      <f>N8+N11+N12+N13+N14+N17+N19+N21+N26+N27</f>
    </oc>
    <nc r="N28">
      <v>756556</v>
    </nc>
  </rcc>
  <rcc rId="4047" sId="2" numFmtId="34">
    <oc r="O28">
      <f>O8+O11+O12+O13+O14+O17+O19+O21+O26+O27</f>
    </oc>
    <nc r="O28">
      <v>384954</v>
    </nc>
  </rcc>
  <rcc rId="4048" sId="2" numFmtId="34">
    <oc r="P28">
      <f>P8+P11+P12+P13+P14+P17+P19+P21+P26+P27</f>
    </oc>
    <nc r="P28">
      <v>504920</v>
    </nc>
  </rcc>
  <rcc rId="4049" sId="2" numFmtId="34">
    <oc r="Q28">
      <f>Q8+Q11+Q12+Q13+Q14+Q17+Q19+Q21+Q26+Q27</f>
    </oc>
    <nc r="Q28">
      <v>729427</v>
    </nc>
  </rcc>
  <rcc rId="4050" sId="2" numFmtId="34">
    <oc r="R28">
      <f>R8+R11+R12+R13+R14+R17+R19+R21+R26+R27</f>
    </oc>
    <nc r="R28">
      <v>261596</v>
    </nc>
  </rcc>
  <rcc rId="4051" sId="2" numFmtId="34">
    <oc r="S28">
      <f>S8+S11+S12+S13+S14+S17+S19+S21+S26+S27+S15+S20</f>
    </oc>
    <nc r="S28">
      <v>361526</v>
    </nc>
  </rcc>
  <rcc rId="4052" sId="2" numFmtId="34">
    <oc r="T28">
      <f>T8+T11+T12+T13+T14+T17+T19+T21+T26+T27+T15+T20</f>
    </oc>
    <nc r="T28">
      <v>430883</v>
    </nc>
  </rcc>
  <rcc rId="4053" sId="2" numFmtId="34">
    <oc r="U28">
      <f>U8+U11+U12+U13+U14+U17+U19+U21+U26+U27+U15+U20</f>
    </oc>
    <nc r="U28">
      <v>817485</v>
    </nc>
  </rcc>
  <rcc rId="4054" sId="2" numFmtId="34">
    <oc r="V28">
      <f>V8+V11+V12+V13+V14+V17+V19+V21+V26+V27+V15+V20</f>
    </oc>
    <nc r="V28">
      <v>447930</v>
    </nc>
  </rcc>
  <rcc rId="4055" sId="2" numFmtId="34">
    <oc r="W28">
      <f>W8+W11+W12+W13+W14+W17+W19+W21+W26+W27+W15+W20</f>
    </oc>
    <nc r="W28">
      <v>1426064</v>
    </nc>
  </rcc>
  <rcc rId="4056" sId="2" numFmtId="34">
    <oc r="X28">
      <f>X8+X11+X12+X13+X14+X17+X19+X21+X26+X27+X15+X20</f>
    </oc>
    <nc r="X28">
      <v>1046630</v>
    </nc>
  </rcc>
  <rcc rId="4057" sId="2" numFmtId="34">
    <oc r="Y28">
      <f>Y8+Y11+Y12+Y13+Y14+Y17+Y19+Y21+Y26+Y27+Y15+Y20</f>
    </oc>
    <nc r="Y28">
      <v>531231</v>
    </nc>
  </rcc>
  <rcc rId="4058" sId="2" numFmtId="34">
    <oc r="Z28">
      <f>Z8+Z11+Z12+Z13+Z14+Z17+Z19+Z21+Z26+Z27+Z15+Z20</f>
    </oc>
    <nc r="Z28">
      <v>1349022</v>
    </nc>
  </rcc>
  <rcc rId="4059" sId="2" numFmtId="34">
    <oc r="AA28">
      <f>AA8+AA11+AA12+AA13+AA14+AA17+AA19+AA21+AA26+AA27+AA15+AA20</f>
    </oc>
    <nc r="AA28">
      <v>1656007</v>
    </nc>
  </rcc>
  <rcc rId="4060" sId="2" numFmtId="34">
    <oc r="C30">
      <f>C28+C29</f>
    </oc>
    <nc r="C30">
      <v>526633</v>
    </nc>
  </rcc>
  <rcc rId="4061" sId="2" numFmtId="34">
    <oc r="D30">
      <f>D28+D29</f>
    </oc>
    <nc r="D30">
      <v>731062</v>
    </nc>
  </rcc>
  <rcc rId="4062" sId="2" numFmtId="34">
    <oc r="E30">
      <f>E28+E29</f>
    </oc>
    <nc r="E30">
      <v>629187</v>
    </nc>
  </rcc>
  <rcc rId="4063" sId="2" numFmtId="34">
    <oc r="F30">
      <f>F28+F29</f>
    </oc>
    <nc r="F30">
      <v>617891</v>
    </nc>
  </rcc>
  <rcc rId="4064" sId="2" numFmtId="34">
    <oc r="Q30">
      <f>Q28+Q29</f>
    </oc>
    <nc r="Q30">
      <v>539968</v>
    </nc>
  </rcc>
  <rcc rId="4065" sId="2" numFmtId="34">
    <oc r="R30">
      <f>R28+R29</f>
    </oc>
    <nc r="R30">
      <v>117188</v>
    </nc>
  </rcc>
  <rcc rId="4066" sId="2" numFmtId="34">
    <oc r="S30">
      <f>S28+S29</f>
    </oc>
    <nc r="S30">
      <v>192858</v>
    </nc>
  </rcc>
  <rcc rId="4067" sId="2" numFmtId="34">
    <oc r="T30">
      <f>T28+T29</f>
    </oc>
    <nc r="T30">
      <v>245521</v>
    </nc>
  </rcc>
  <rcc rId="4068" sId="2" numFmtId="34">
    <oc r="U30">
      <f>U28+U29</f>
    </oc>
    <nc r="U30">
      <v>604828</v>
    </nc>
  </rcc>
  <rcc rId="4069" sId="2" numFmtId="34">
    <oc r="V30">
      <f>V28+V29</f>
    </oc>
    <nc r="V30">
      <v>209195</v>
    </nc>
  </rcc>
  <rcc rId="4070" sId="2" numFmtId="34">
    <oc r="W30">
      <f>W28+W29</f>
    </oc>
    <nc r="W30">
      <v>1029266</v>
    </nc>
  </rcc>
  <rcc rId="4071" sId="2" numFmtId="34">
    <oc r="X30">
      <f>X28+X29</f>
    </oc>
    <nc r="X30">
      <v>710999</v>
    </nc>
  </rcc>
  <rcc rId="4072" sId="2" numFmtId="34">
    <oc r="Y30">
      <f>Y28+Y29</f>
    </oc>
    <nc r="Y30">
      <v>321726</v>
    </nc>
  </rcc>
  <rcc rId="4073" sId="2" numFmtId="34">
    <oc r="Z30">
      <f>Z28+Z29</f>
    </oc>
    <nc r="Z30">
      <v>946784</v>
    </nc>
  </rcc>
  <rcc rId="4074" sId="2" numFmtId="34">
    <oc r="AA30">
      <f>AA28+AA29</f>
    </oc>
    <nc r="AA30">
      <v>1216808</v>
    </nc>
  </rcc>
  <rcc rId="4075" sId="2" numFmtId="34">
    <oc r="C32">
      <f>C30-C33</f>
    </oc>
    <nc r="C32">
      <v>452461</v>
    </nc>
  </rcc>
  <rcc rId="4076" sId="2" numFmtId="34">
    <oc r="D32">
      <f>D30-D33</f>
    </oc>
    <nc r="D32">
      <v>647914</v>
    </nc>
  </rcc>
  <rcc rId="4077" sId="2" numFmtId="34">
    <oc r="E32">
      <f>E30-E33</f>
    </oc>
    <nc r="E32">
      <v>556427</v>
    </nc>
  </rcc>
  <rcc rId="4078" sId="2" numFmtId="34">
    <oc r="F32">
      <f>F30-F33</f>
    </oc>
    <nc r="F32">
      <v>542511</v>
    </nc>
  </rcc>
  <rcc rId="4079" sId="2" numFmtId="34">
    <oc r="R32">
      <f>R30-R33</f>
    </oc>
    <nc r="R32">
      <v>81546</v>
    </nc>
  </rcc>
  <rcc rId="4080" sId="2" numFmtId="34">
    <oc r="S32">
      <f>S30-S33</f>
    </oc>
    <nc r="S32">
      <v>151753</v>
    </nc>
  </rcc>
  <rcc rId="4081" sId="2" numFmtId="34">
    <oc r="T32">
      <f>T30-T33</f>
    </oc>
    <nc r="T32">
      <v>222543</v>
    </nc>
  </rcc>
  <rcc rId="4082" sId="2" numFmtId="34">
    <oc r="U32">
      <f>U30-U33</f>
    </oc>
    <nc r="U32">
      <v>543826</v>
    </nc>
  </rcc>
  <rcc rId="4083" sId="2" numFmtId="34">
    <oc r="V32">
      <f>V30-V33</f>
    </oc>
    <nc r="V32">
      <v>193558</v>
    </nc>
  </rcc>
  <rcc rId="4084" sId="2" numFmtId="34">
    <oc r="W32">
      <f>W30-W33</f>
    </oc>
    <nc r="W32">
      <v>959532</v>
    </nc>
  </rcc>
  <rcc rId="4085" sId="2" numFmtId="34">
    <oc r="X32">
      <f>X30-X33</f>
    </oc>
    <nc r="X32">
      <v>656858</v>
    </nc>
  </rcc>
  <rcc rId="4086" sId="2" numFmtId="34">
    <oc r="Y32">
      <f>Y30-Y33</f>
    </oc>
    <nc r="Y32">
      <v>279383</v>
    </nc>
  </rcc>
  <rcc rId="4087" sId="2" numFmtId="34">
    <oc r="Z32">
      <f>Z30-Z33</f>
    </oc>
    <nc r="Z32">
      <v>903325</v>
    </nc>
  </rcc>
  <rcc rId="4088" sId="2" numFmtId="34">
    <oc r="AA32">
      <f>AA30-AA33</f>
    </oc>
    <nc r="AA32">
      <v>1191989</v>
    </nc>
  </rcc>
  <rfmt sheetId="2" sqref="W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X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Y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Z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AA33" start="0" length="0">
    <dxf>
      <numFmt numFmtId="166" formatCode="_(* #\ ###\ ##0_);_(* \(#\ ###\ ##0\);_(* &quot;-&quot;_);_(@_)"/>
      <alignment horizontal="center" indent="0" readingOrder="0"/>
      <border outline="0">
        <right style="thin">
          <color indexed="9"/>
        </right>
        <top style="dotted">
          <color rgb="FF6F7779"/>
        </top>
        <bottom style="dotted">
          <color rgb="FF6F7779"/>
        </bottom>
      </border>
    </dxf>
  </rfmt>
  <rfmt sheetId="2" sqref="C33:AA33" start="0" length="0">
    <dxf>
      <border>
        <bottom style="thin">
          <color rgb="FFFF0000"/>
        </bottom>
      </border>
    </dxf>
  </rfmt>
  <rfmt sheetId="2" sqref="A33:B33" start="0" length="0">
    <dxf>
      <border>
        <bottom style="thin">
          <color rgb="FFFF0000"/>
        </bottom>
      </border>
    </dxf>
  </rfmt>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91" sId="1" odxf="1" s="1" dxf="1">
    <oc r="A1" t="inlineStr">
      <is>
        <t>I Q 2020</t>
      </is>
    </oc>
    <nc r="A1"/>
    <ndxf>
      <font>
        <b val="0"/>
        <sz val="11"/>
        <color theme="1"/>
        <name val="Calibri"/>
        <scheme val="minor"/>
      </font>
      <alignment horizontal="general" wrapText="0" readingOrder="0"/>
      <border outline="0">
        <left/>
        <right/>
        <top/>
        <bottom/>
      </border>
    </ndxf>
  </rcc>
  <rfmt sheetId="1" s="1" sqref="B1" start="0" length="0">
    <dxf>
      <font>
        <b val="0"/>
        <sz val="11"/>
        <color theme="1"/>
        <name val="Calibri"/>
        <scheme val="minor"/>
      </font>
      <alignment horizontal="general" wrapText="0" readingOrder="0"/>
      <border outline="0">
        <left/>
        <right/>
        <top/>
        <bottom/>
      </border>
    </dxf>
  </rfmt>
  <rfmt sheetId="1" sqref="C1" start="0" length="0">
    <dxf>
      <font>
        <b val="0"/>
        <sz val="11"/>
        <color theme="1"/>
        <name val="Calibri"/>
        <scheme val="minor"/>
      </font>
      <numFmt numFmtId="0" formatCode="General"/>
    </dxf>
  </rfmt>
  <rcc rId="4092" sId="1" odxf="1" s="1" dxf="1">
    <oc r="D1" t="inlineStr">
      <is>
        <t>II Q 2020</t>
      </is>
    </oc>
    <nc r="D1"/>
    <ndxf>
      <font>
        <b val="0"/>
        <sz val="11"/>
        <color theme="1"/>
        <name val="Calibri"/>
        <scheme val="minor"/>
      </font>
      <alignment horizontal="general" wrapText="0" readingOrder="0"/>
      <border outline="0">
        <left/>
        <right/>
        <top/>
        <bottom/>
      </border>
    </ndxf>
  </rcc>
  <rcc rId="4093" sId="1" odxf="1" s="1" dxf="1">
    <oc r="E1" t="inlineStr">
      <is>
        <t>III Q 2020</t>
      </is>
    </oc>
    <nc r="E1"/>
    <ndxf>
      <font>
        <b val="0"/>
        <sz val="11"/>
        <color theme="1"/>
        <name val="Calibri"/>
        <scheme val="minor"/>
      </font>
      <alignment horizontal="general" wrapText="0" readingOrder="0"/>
      <border outline="0">
        <left/>
        <right/>
        <top/>
        <bottom/>
      </border>
    </ndxf>
  </rcc>
  <rcc rId="4094" sId="1" odxf="1" s="1" dxf="1">
    <oc r="F1" t="inlineStr">
      <is>
        <t>IV Q 2020</t>
      </is>
    </oc>
    <nc r="F1"/>
    <ndxf>
      <font>
        <b val="0"/>
        <sz val="11"/>
        <color theme="1"/>
        <name val="Calibri"/>
        <scheme val="minor"/>
      </font>
      <alignment horizontal="general" wrapText="0" readingOrder="0"/>
      <border outline="0">
        <left/>
        <right/>
        <top/>
        <bottom/>
      </border>
    </ndxf>
  </rcc>
  <rcc rId="4095" sId="1" odxf="1" s="1" dxf="1">
    <oc r="G1" t="inlineStr">
      <is>
        <t>I Q 2021</t>
      </is>
    </oc>
    <nc r="G1"/>
    <ndxf>
      <font>
        <b val="0"/>
        <sz val="11"/>
        <color theme="1"/>
        <name val="Calibri"/>
        <scheme val="minor"/>
      </font>
      <alignment horizontal="general" wrapText="0" readingOrder="0"/>
      <border outline="0">
        <left/>
        <right/>
        <top/>
        <bottom/>
      </border>
    </ndxf>
  </rcc>
  <rfmt sheetId="1" s="1" sqref="H1" start="0" length="0">
    <dxf>
      <font>
        <b val="0"/>
        <sz val="11"/>
        <color theme="1"/>
        <name val="Calibri"/>
        <scheme val="minor"/>
      </font>
      <alignment horizontal="general" wrapText="0" readingOrder="0"/>
    </dxf>
  </rfmt>
  <rfmt sheetId="1" s="1" sqref="I1" start="0" length="0">
    <dxf>
      <font>
        <b val="0"/>
        <sz val="11"/>
        <color theme="1"/>
        <name val="Calibri"/>
        <scheme val="minor"/>
      </font>
      <alignment horizontal="general" wrapText="0" readingOrder="0"/>
    </dxf>
  </rfmt>
  <rfmt sheetId="1" s="1" sqref="J1" start="0" length="0">
    <dxf>
      <font>
        <b val="0"/>
        <sz val="11"/>
        <color theme="1"/>
        <name val="Calibri"/>
        <scheme val="minor"/>
      </font>
      <alignment horizontal="general" wrapText="0" readingOrder="0"/>
    </dxf>
  </rfmt>
  <rfmt sheetId="1" s="1" sqref="K1" start="0" length="0">
    <dxf>
      <font>
        <b val="0"/>
        <sz val="11"/>
        <color theme="1"/>
        <name val="Calibri"/>
        <scheme val="minor"/>
      </font>
      <alignment horizontal="general" wrapText="0" readingOrder="0"/>
    </dxf>
  </rfmt>
  <rcc rId="4096" sId="1" odxf="1" s="1" dxf="1">
    <oc r="L1" t="inlineStr">
      <is>
        <t>Wynik z tytułu odsetek</t>
      </is>
    </oc>
    <nc r="L1"/>
    <ndxf>
      <font>
        <b val="0"/>
        <sz val="11"/>
        <color theme="1"/>
        <name val="Calibri"/>
        <scheme val="minor"/>
      </font>
      <alignment horizontal="general" wrapText="0" readingOrder="0"/>
      <border outline="0">
        <top/>
        <bottom/>
      </border>
    </ndxf>
  </rcc>
  <rcc rId="4097" sId="1" odxf="1" dxf="1">
    <oc r="A2">
      <f>SUM(A3:A4,A6,A7:A10)</f>
    </oc>
    <nc r="A2"/>
    <ndxf>
      <font>
        <b val="0"/>
        <sz val="11"/>
        <color theme="1"/>
        <name val="Calibri"/>
        <scheme val="minor"/>
      </font>
      <numFmt numFmtId="0" formatCode="General"/>
    </ndxf>
  </rcc>
  <rfmt sheetId="1" sqref="B2" start="0" length="0">
    <dxf>
      <font>
        <b val="0"/>
        <sz val="11"/>
        <color theme="1"/>
        <name val="Calibri"/>
        <scheme val="minor"/>
      </font>
      <numFmt numFmtId="0" formatCode="General"/>
    </dxf>
  </rfmt>
  <rfmt sheetId="1" sqref="C2" start="0" length="0">
    <dxf>
      <font>
        <sz val="11"/>
        <color theme="1"/>
        <name val="Calibri"/>
        <scheme val="minor"/>
      </font>
      <numFmt numFmtId="0" formatCode="General"/>
      <alignment horizontal="general" vertical="bottom" indent="0" readingOrder="0"/>
      <border outline="0">
        <left/>
        <right/>
        <top/>
        <bottom/>
      </border>
    </dxf>
  </rfmt>
  <rcc rId="4098" sId="1" odxf="1" dxf="1">
    <oc r="D2">
      <f>SUM(D3:D4,D6,D7:D10)</f>
    </oc>
    <nc r="D2"/>
    <ndxf>
      <font>
        <b val="0"/>
        <sz val="11"/>
        <color theme="1"/>
        <name val="Calibri"/>
        <scheme val="minor"/>
      </font>
      <numFmt numFmtId="0" formatCode="General"/>
    </ndxf>
  </rcc>
  <rcc rId="4099" sId="1" odxf="1" dxf="1">
    <oc r="E2">
      <f>SUM(E3:E4,E6,E7:E10)</f>
    </oc>
    <nc r="E2"/>
    <ndxf>
      <font>
        <b val="0"/>
        <sz val="11"/>
        <color theme="1"/>
        <name val="Calibri"/>
        <scheme val="minor"/>
      </font>
      <numFmt numFmtId="0" formatCode="General"/>
    </ndxf>
  </rcc>
  <rcc rId="4100" sId="1" odxf="1" dxf="1">
    <oc r="F2">
      <f>SUM(F3:F4,F6,F7:F10)</f>
    </oc>
    <nc r="F2"/>
    <ndxf>
      <font>
        <b val="0"/>
        <sz val="11"/>
        <color theme="1"/>
        <name val="Calibri"/>
        <scheme val="minor"/>
      </font>
      <numFmt numFmtId="0" formatCode="General"/>
    </ndxf>
  </rcc>
  <rcc rId="4101" sId="1" odxf="1" dxf="1">
    <oc r="G2">
      <f>SUM(G3:G4,G6,G7:G10)</f>
    </oc>
    <nc r="G2"/>
    <ndxf>
      <font>
        <b val="0"/>
        <sz val="11"/>
        <color theme="1"/>
        <name val="Calibri"/>
        <scheme val="minor"/>
      </font>
      <numFmt numFmtId="0" formatCode="General"/>
    </ndxf>
  </rcc>
  <rcc rId="4102" sId="1" odxf="1" dxf="1">
    <oc r="H2">
      <f>G2/A2-1</f>
    </oc>
    <nc r="H2"/>
    <ndxf>
      <font>
        <b val="0"/>
        <sz val="11"/>
        <color theme="1"/>
        <name val="Calibri"/>
        <scheme val="minor"/>
      </font>
      <numFmt numFmtId="0" formatCode="General"/>
      <alignment horizontal="general" vertical="bottom" indent="0" readingOrder="0"/>
      <border outline="0">
        <left/>
        <right/>
        <top/>
        <bottom/>
      </border>
    </ndxf>
  </rcc>
  <rfmt sheetId="1" sqref="I2" start="0" length="0">
    <dxf>
      <font>
        <b val="0"/>
        <sz val="11"/>
        <color theme="1"/>
        <name val="Calibri"/>
        <scheme val="minor"/>
      </font>
      <numFmt numFmtId="0" formatCode="General"/>
    </dxf>
  </rfmt>
  <rfmt sheetId="1" sqref="J2" start="0" length="0">
    <dxf>
      <font>
        <b val="0"/>
        <sz val="11"/>
        <color theme="1"/>
        <name val="Calibri"/>
        <scheme val="minor"/>
      </font>
      <numFmt numFmtId="0" formatCode="General"/>
    </dxf>
  </rfmt>
  <rfmt sheetId="1" sqref="K2" start="0" length="0">
    <dxf>
      <font>
        <b val="0"/>
        <sz val="11"/>
        <color theme="1"/>
        <name val="Calibri"/>
        <scheme val="minor"/>
      </font>
      <numFmt numFmtId="0" formatCode="General"/>
    </dxf>
  </rfmt>
  <rcc rId="4103" sId="1" odxf="1" s="1" dxf="1">
    <oc r="L2" t="inlineStr">
      <is>
        <t>Przychody odsetkowe i o charakterze zbliżonym do odsetek z tytułu:</t>
      </is>
    </oc>
    <nc r="L2"/>
    <ndxf>
      <font>
        <b val="0"/>
        <sz val="11"/>
        <color theme="1"/>
        <name val="Calibri"/>
        <scheme val="minor"/>
      </font>
      <alignment horizontal="general" vertical="bottom" wrapText="0" readingOrder="0"/>
      <border outline="0">
        <left/>
        <right/>
        <top/>
        <bottom/>
      </border>
    </ndxf>
  </rcc>
  <rcc rId="4104" sId="1" odxf="1" dxf="1">
    <oc r="A3">
      <f>A14+A22+A25</f>
    </oc>
    <nc r="A3"/>
    <ndxf>
      <font>
        <sz val="11"/>
        <color theme="1"/>
        <name val="Calibri"/>
        <scheme val="minor"/>
      </font>
      <numFmt numFmtId="0" formatCode="General"/>
      <alignment horizontal="general" vertical="bottom" indent="0" readingOrder="0"/>
      <border outline="0">
        <left/>
        <right/>
        <top/>
        <bottom/>
      </border>
    </ndxf>
  </rcc>
  <rfmt sheetId="1" sqref="B3" start="0" length="0">
    <dxf>
      <font>
        <sz val="11"/>
        <color theme="1"/>
        <name val="Calibri"/>
        <scheme val="minor"/>
      </font>
      <numFmt numFmtId="0" formatCode="General"/>
      <alignment horizontal="general" vertical="bottom" indent="0" readingOrder="0"/>
      <border outline="0">
        <left/>
        <right/>
        <top/>
        <bottom/>
      </border>
    </dxf>
  </rfmt>
  <rfmt sheetId="1" sqref="C3" start="0" length="0">
    <dxf>
      <font>
        <b val="0"/>
        <sz val="11"/>
        <color theme="1"/>
        <name val="Calibri"/>
        <scheme val="minor"/>
      </font>
      <numFmt numFmtId="0" formatCode="General"/>
      <alignment horizontal="general" vertical="bottom" indent="0" readingOrder="0"/>
      <border outline="0">
        <left/>
        <right/>
        <top/>
        <bottom/>
      </border>
    </dxf>
  </rfmt>
  <rcc rId="4105" sId="1" odxf="1" dxf="1">
    <oc r="D3">
      <f>D14+D22+D25</f>
    </oc>
    <nc r="D3"/>
    <ndxf>
      <font>
        <sz val="11"/>
        <color theme="1"/>
        <name val="Calibri"/>
        <scheme val="minor"/>
      </font>
      <numFmt numFmtId="0" formatCode="General"/>
      <alignment horizontal="general" vertical="bottom" indent="0" readingOrder="0"/>
      <border outline="0">
        <left/>
        <right/>
        <top/>
        <bottom/>
      </border>
    </ndxf>
  </rcc>
  <rcc rId="4106" sId="1" odxf="1" dxf="1">
    <oc r="E3">
      <f>E14+E22+E25</f>
    </oc>
    <nc r="E3"/>
    <ndxf>
      <font>
        <sz val="11"/>
        <color theme="1"/>
        <name val="Calibri"/>
        <scheme val="minor"/>
      </font>
      <numFmt numFmtId="0" formatCode="General"/>
      <alignment horizontal="general" vertical="bottom" indent="0" readingOrder="0"/>
      <border outline="0">
        <left/>
        <right/>
        <top/>
        <bottom/>
      </border>
    </ndxf>
  </rcc>
  <rcc rId="4107" sId="1" odxf="1" dxf="1">
    <oc r="F3">
      <f>F14+F22+F25</f>
    </oc>
    <nc r="F3"/>
    <ndxf>
      <font>
        <sz val="11"/>
        <color theme="1"/>
        <name val="Calibri"/>
        <scheme val="minor"/>
      </font>
      <numFmt numFmtId="0" formatCode="General"/>
      <alignment horizontal="general" vertical="bottom" indent="0" readingOrder="0"/>
      <border outline="0">
        <left/>
        <right/>
        <top/>
        <bottom/>
      </border>
    </ndxf>
  </rcc>
  <rcc rId="4108" sId="1" odxf="1" dxf="1">
    <oc r="G3">
      <f>G14+G22+G25</f>
    </oc>
    <nc r="G3"/>
    <ndxf>
      <font>
        <sz val="11"/>
        <color theme="1"/>
        <name val="Calibri"/>
        <scheme val="minor"/>
      </font>
      <numFmt numFmtId="0" formatCode="General"/>
      <alignment horizontal="general" vertical="bottom" indent="0" readingOrder="0"/>
      <border outline="0">
        <left/>
        <right/>
        <top/>
        <bottom/>
      </border>
    </ndxf>
  </rcc>
  <rcc rId="4109" sId="1" odxf="1" dxf="1">
    <oc r="H3">
      <f>G3/A3-1</f>
    </oc>
    <nc r="H3"/>
    <ndxf>
      <font>
        <b val="0"/>
        <sz val="11"/>
        <color theme="1"/>
        <name val="Calibri"/>
        <scheme val="minor"/>
      </font>
      <numFmt numFmtId="0" formatCode="General"/>
      <alignment horizontal="general" vertical="bottom" indent="0" readingOrder="0"/>
      <border outline="0">
        <left/>
        <right/>
        <top/>
        <bottom/>
      </border>
    </ndxf>
  </rcc>
  <rfmt sheetId="1" sqref="I3" start="0" length="0">
    <dxf>
      <font>
        <sz val="11"/>
        <color theme="1"/>
        <name val="Calibri"/>
        <scheme val="minor"/>
      </font>
      <numFmt numFmtId="0" formatCode="General"/>
      <alignment horizontal="general" vertical="bottom" indent="0" readingOrder="0"/>
      <border outline="0">
        <left/>
        <right/>
        <top/>
        <bottom/>
      </border>
    </dxf>
  </rfmt>
  <rfmt sheetId="1" sqref="J3" start="0" length="0">
    <dxf>
      <font>
        <sz val="11"/>
        <color theme="1"/>
        <name val="Calibri"/>
        <scheme val="minor"/>
      </font>
      <numFmt numFmtId="0" formatCode="General"/>
      <alignment horizontal="general" vertical="bottom" indent="0" readingOrder="0"/>
      <border outline="0">
        <left/>
        <right/>
        <top/>
        <bottom/>
      </border>
    </dxf>
  </rfmt>
  <rfmt sheetId="1" sqref="K3" start="0" length="0">
    <dxf>
      <font>
        <sz val="11"/>
        <color theme="1"/>
        <name val="Calibri"/>
        <scheme val="minor"/>
      </font>
      <numFmt numFmtId="0" formatCode="General"/>
      <alignment horizontal="general" vertical="bottom" indent="0" readingOrder="0"/>
      <border outline="0">
        <left/>
        <right/>
        <top/>
        <bottom/>
      </border>
    </dxf>
  </rfmt>
  <rcc rId="4110" sId="1" odxf="1" s="1" dxf="1">
    <oc r="L3" t="inlineStr">
      <is>
        <t>Należności od podmiotów gospodarczych i z tytułu leasingu</t>
      </is>
    </oc>
    <nc r="L3"/>
    <ndxf>
      <font>
        <sz val="11"/>
        <color theme="1"/>
        <name val="Calibri"/>
        <scheme val="minor"/>
      </font>
      <alignment horizontal="general" vertical="bottom" wrapText="0" readingOrder="0"/>
      <border outline="0">
        <left/>
        <right/>
        <top/>
        <bottom/>
      </border>
    </ndxf>
  </rcc>
  <rcc rId="4111" sId="1" odxf="1" dxf="1">
    <oc r="A4">
      <f>A15+A26</f>
    </oc>
    <nc r="A4"/>
    <ndxf>
      <font>
        <sz val="11"/>
        <color theme="1"/>
        <name val="Calibri"/>
        <scheme val="minor"/>
      </font>
      <numFmt numFmtId="0" formatCode="General"/>
      <alignment horizontal="general" vertical="bottom" indent="0" readingOrder="0"/>
      <border outline="0">
        <left/>
        <right/>
        <top/>
        <bottom/>
      </border>
    </ndxf>
  </rcc>
  <rfmt sheetId="1" sqref="B4" start="0" length="0">
    <dxf>
      <font>
        <sz val="11"/>
        <color theme="1"/>
        <name val="Calibri"/>
        <scheme val="minor"/>
      </font>
      <numFmt numFmtId="0" formatCode="General"/>
      <alignment horizontal="general" vertical="bottom" indent="0" readingOrder="0"/>
      <border outline="0">
        <left/>
        <right/>
        <top/>
        <bottom/>
      </border>
    </dxf>
  </rfmt>
  <rcc rId="4112" sId="1" odxf="1" dxf="1">
    <oc r="C4">
      <f>A4/A2</f>
    </oc>
    <nc r="C4"/>
    <ndxf>
      <font>
        <b val="0"/>
        <sz val="11"/>
        <color theme="1"/>
        <name val="Calibri"/>
        <scheme val="minor"/>
      </font>
      <numFmt numFmtId="0" formatCode="General"/>
      <alignment horizontal="general" vertical="bottom" indent="0" readingOrder="0"/>
      <border outline="0">
        <left/>
        <right/>
        <top/>
        <bottom/>
      </border>
    </ndxf>
  </rcc>
  <rcc rId="4113" sId="1" odxf="1" dxf="1">
    <oc r="D4">
      <f>D15+D26</f>
    </oc>
    <nc r="D4"/>
    <ndxf>
      <font>
        <sz val="11"/>
        <color theme="1"/>
        <name val="Calibri"/>
        <scheme val="minor"/>
      </font>
      <numFmt numFmtId="0" formatCode="General"/>
      <alignment horizontal="general" vertical="bottom" indent="0" readingOrder="0"/>
      <border outline="0">
        <left/>
        <right/>
        <top/>
        <bottom/>
      </border>
    </ndxf>
  </rcc>
  <rcc rId="4114" sId="1" odxf="1" dxf="1">
    <oc r="E4">
      <f>E15+E26</f>
    </oc>
    <nc r="E4"/>
    <ndxf>
      <font>
        <sz val="11"/>
        <color theme="1"/>
        <name val="Calibri"/>
        <scheme val="minor"/>
      </font>
      <numFmt numFmtId="0" formatCode="General"/>
      <alignment horizontal="general" vertical="bottom" indent="0" readingOrder="0"/>
      <border outline="0">
        <left/>
        <right/>
        <top/>
        <bottom/>
      </border>
    </ndxf>
  </rcc>
  <rcc rId="4115" sId="1" odxf="1" dxf="1">
    <oc r="F4">
      <f>F15+F26</f>
    </oc>
    <nc r="F4"/>
    <ndxf>
      <font>
        <sz val="11"/>
        <color theme="1"/>
        <name val="Calibri"/>
        <scheme val="minor"/>
      </font>
      <numFmt numFmtId="0" formatCode="General"/>
      <alignment horizontal="general" vertical="bottom" indent="0" readingOrder="0"/>
      <border outline="0">
        <left/>
        <right/>
        <top/>
        <bottom/>
      </border>
    </ndxf>
  </rcc>
  <rcc rId="4116" sId="1" odxf="1" dxf="1">
    <oc r="G4">
      <f>G15+G26</f>
    </oc>
    <nc r="G4"/>
    <ndxf>
      <font>
        <sz val="11"/>
        <color theme="1"/>
        <name val="Calibri"/>
        <scheme val="minor"/>
      </font>
      <numFmt numFmtId="0" formatCode="General"/>
      <alignment horizontal="general" vertical="bottom" indent="0" readingOrder="0"/>
      <border outline="0">
        <left/>
        <right/>
        <top/>
        <bottom/>
      </border>
    </ndxf>
  </rcc>
  <rcc rId="4117" sId="1" odxf="1" dxf="1">
    <oc r="H4">
      <f>G4/A4-1</f>
    </oc>
    <nc r="H4"/>
    <ndxf>
      <font>
        <b val="0"/>
        <sz val="11"/>
        <color theme="1"/>
        <name val="Calibri"/>
        <scheme val="minor"/>
      </font>
      <numFmt numFmtId="0" formatCode="General"/>
      <alignment horizontal="general" vertical="bottom" indent="0" readingOrder="0"/>
      <border outline="0">
        <left/>
        <right/>
        <top/>
        <bottom/>
      </border>
    </ndxf>
  </rcc>
  <rcc rId="4118" sId="1" odxf="1" dxf="1">
    <oc r="I4">
      <f>G4/G2</f>
    </oc>
    <nc r="I4"/>
    <ndxf>
      <font>
        <b val="0"/>
        <sz val="11"/>
        <color theme="1"/>
        <name val="Calibri"/>
        <scheme val="minor"/>
      </font>
      <numFmt numFmtId="0" formatCode="General"/>
      <alignment horizontal="general" vertical="bottom" indent="0" readingOrder="0"/>
      <border outline="0">
        <left/>
        <right/>
        <top/>
        <bottom/>
      </border>
    </ndxf>
  </rcc>
  <rfmt sheetId="1" sqref="J4" start="0" length="0">
    <dxf>
      <font>
        <b val="0"/>
        <sz val="11"/>
        <color theme="1"/>
        <name val="Calibri"/>
        <scheme val="minor"/>
      </font>
      <numFmt numFmtId="0" formatCode="General"/>
      <alignment horizontal="general" vertical="bottom" indent="0" readingOrder="0"/>
      <border outline="0">
        <left/>
        <right/>
        <top/>
        <bottom/>
      </border>
    </dxf>
  </rfmt>
  <rfmt sheetId="1" sqref="K4" start="0" length="0">
    <dxf>
      <font>
        <b val="0"/>
        <sz val="11"/>
        <color theme="1"/>
        <name val="Calibri"/>
        <scheme val="minor"/>
      </font>
      <numFmt numFmtId="0" formatCode="General"/>
      <alignment horizontal="general" vertical="bottom" indent="0" readingOrder="0"/>
      <border outline="0">
        <left/>
        <right/>
        <top/>
        <bottom/>
      </border>
    </dxf>
  </rfmt>
  <rcc rId="4119" sId="1" odxf="1" s="1" dxf="1">
    <oc r="L4" t="inlineStr">
      <is>
        <t>Należności od klientów indywidualnych, w tym:</t>
      </is>
    </oc>
    <nc r="L4"/>
    <ndxf>
      <font>
        <sz val="11"/>
        <color theme="1"/>
        <name val="Calibri"/>
        <scheme val="minor"/>
      </font>
      <alignment horizontal="general" vertical="bottom" wrapText="0" readingOrder="0"/>
      <border outline="0">
        <left/>
        <right/>
        <top/>
        <bottom/>
      </border>
    </ndxf>
  </rcc>
  <rcc rId="4120" sId="1" odxf="1" dxf="1">
    <oc r="A5">
      <f>A16+A27</f>
    </oc>
    <nc r="A5"/>
    <ndxf>
      <font>
        <sz val="11"/>
        <color theme="1"/>
        <name val="Calibri"/>
        <scheme val="minor"/>
      </font>
      <numFmt numFmtId="0" formatCode="General"/>
      <alignment horizontal="general" vertical="bottom" indent="0" readingOrder="0"/>
      <border outline="0">
        <left/>
        <right/>
        <top/>
        <bottom/>
      </border>
    </ndxf>
  </rcc>
  <rfmt sheetId="1" sqref="B5" start="0" length="0">
    <dxf>
      <font>
        <sz val="11"/>
        <color theme="1"/>
        <name val="Calibri"/>
        <scheme val="minor"/>
      </font>
      <numFmt numFmtId="0" formatCode="General"/>
      <alignment horizontal="general" vertical="bottom" indent="0" readingOrder="0"/>
      <border outline="0">
        <left/>
        <right/>
        <top/>
        <bottom/>
      </border>
    </dxf>
  </rfmt>
  <rfmt sheetId="1" sqref="C5" start="0" length="0">
    <dxf>
      <font>
        <sz val="11"/>
        <color theme="1"/>
        <name val="Calibri"/>
        <scheme val="minor"/>
      </font>
      <numFmt numFmtId="0" formatCode="General"/>
      <alignment horizontal="general" vertical="bottom" indent="0" readingOrder="0"/>
      <border outline="0">
        <left/>
        <right/>
        <top/>
        <bottom/>
      </border>
    </dxf>
  </rfmt>
  <rcc rId="4121" sId="1" odxf="1" dxf="1">
    <oc r="D5">
      <f>D16+D27</f>
    </oc>
    <nc r="D5"/>
    <ndxf>
      <font>
        <sz val="11"/>
        <color theme="1"/>
        <name val="Calibri"/>
        <scheme val="minor"/>
      </font>
      <numFmt numFmtId="0" formatCode="General"/>
      <alignment horizontal="general" vertical="bottom" indent="0" readingOrder="0"/>
      <border outline="0">
        <left/>
        <right/>
        <top/>
        <bottom/>
      </border>
    </ndxf>
  </rcc>
  <rcc rId="4122" sId="1" odxf="1" dxf="1">
    <oc r="E5">
      <f>E16+E27</f>
    </oc>
    <nc r="E5"/>
    <ndxf>
      <font>
        <sz val="11"/>
        <color theme="1"/>
        <name val="Calibri"/>
        <scheme val="minor"/>
      </font>
      <numFmt numFmtId="0" formatCode="General"/>
      <alignment horizontal="general" vertical="bottom" indent="0" readingOrder="0"/>
      <border outline="0">
        <left/>
        <right/>
        <top/>
        <bottom/>
      </border>
    </ndxf>
  </rcc>
  <rcc rId="4123" sId="1" odxf="1" dxf="1">
    <oc r="F5">
      <f>F16+F27</f>
    </oc>
    <nc r="F5"/>
    <ndxf>
      <font>
        <sz val="11"/>
        <color theme="1"/>
        <name val="Calibri"/>
        <scheme val="minor"/>
      </font>
      <numFmt numFmtId="0" formatCode="General"/>
      <alignment horizontal="general" vertical="bottom" indent="0" readingOrder="0"/>
      <border outline="0">
        <left/>
        <right/>
        <top/>
        <bottom/>
      </border>
    </ndxf>
  </rcc>
  <rcc rId="4124" sId="1" odxf="1" dxf="1">
    <oc r="G5">
      <f>G16+G27</f>
    </oc>
    <nc r="G5"/>
    <ndxf>
      <font>
        <sz val="11"/>
        <color theme="1"/>
        <name val="Calibri"/>
        <scheme val="minor"/>
      </font>
      <numFmt numFmtId="0" formatCode="General"/>
      <alignment horizontal="general" vertical="bottom" indent="0" readingOrder="0"/>
      <border outline="0">
        <left/>
        <right/>
        <top/>
        <bottom/>
      </border>
    </ndxf>
  </rcc>
  <rcc rId="4125" sId="1" odxf="1" dxf="1">
    <oc r="H5">
      <f>G5/A5-1</f>
    </oc>
    <nc r="H5"/>
    <ndxf>
      <font>
        <b val="0"/>
        <sz val="11"/>
        <color theme="1"/>
        <name val="Calibri"/>
        <scheme val="minor"/>
      </font>
      <numFmt numFmtId="0" formatCode="General"/>
      <alignment horizontal="general" vertical="bottom" indent="0" readingOrder="0"/>
      <border outline="0">
        <left/>
        <right/>
        <top/>
        <bottom/>
      </border>
    </ndxf>
  </rcc>
  <rfmt sheetId="1" sqref="I5" start="0" length="0">
    <dxf>
      <font>
        <sz val="11"/>
        <color theme="1"/>
        <name val="Calibri"/>
        <scheme val="minor"/>
      </font>
      <numFmt numFmtId="0" formatCode="General"/>
      <alignment horizontal="general" vertical="bottom" indent="0" readingOrder="0"/>
      <border outline="0">
        <left/>
        <right/>
        <top/>
        <bottom/>
      </border>
    </dxf>
  </rfmt>
  <rfmt sheetId="1" sqref="J5" start="0" length="0">
    <dxf>
      <font>
        <sz val="11"/>
        <color theme="1"/>
        <name val="Calibri"/>
        <scheme val="minor"/>
      </font>
      <numFmt numFmtId="0" formatCode="General"/>
      <alignment horizontal="general" vertical="bottom" indent="0" readingOrder="0"/>
      <border outline="0">
        <left/>
        <right/>
        <top/>
        <bottom/>
      </border>
    </dxf>
  </rfmt>
  <rfmt sheetId="1" sqref="K5" start="0" length="0">
    <dxf>
      <font>
        <sz val="11"/>
        <color theme="1"/>
        <name val="Calibri"/>
        <scheme val="minor"/>
      </font>
      <numFmt numFmtId="0" formatCode="General"/>
      <alignment horizontal="general" vertical="bottom" indent="0" readingOrder="0"/>
      <border outline="0">
        <left/>
        <right/>
        <top/>
        <bottom/>
      </border>
    </dxf>
  </rfmt>
  <rcc rId="4126" sId="1" odxf="1" s="1" dxf="1">
    <oc r="L5" t="inlineStr">
      <is>
        <t>Należności z tytułu kredytów hipotecznych</t>
      </is>
    </oc>
    <nc r="L5"/>
    <ndxf>
      <font>
        <i val="0"/>
        <sz val="11"/>
        <color theme="1"/>
        <name val="Calibri"/>
        <scheme val="minor"/>
      </font>
      <alignment horizontal="general" vertical="bottom" wrapText="0" readingOrder="0"/>
      <border outline="0">
        <left/>
        <right/>
        <top/>
        <bottom/>
      </border>
    </ndxf>
  </rcc>
  <rcc rId="4127" sId="1" odxf="1" dxf="1">
    <oc r="A6">
      <f>A23+A28</f>
    </oc>
    <nc r="A6"/>
    <ndxf>
      <font>
        <sz val="11"/>
        <color theme="1"/>
        <name val="Calibri"/>
        <scheme val="minor"/>
      </font>
      <numFmt numFmtId="0" formatCode="General"/>
      <alignment horizontal="general" vertical="bottom" indent="0" readingOrder="0"/>
      <border outline="0">
        <left/>
        <right/>
        <top/>
        <bottom/>
      </border>
    </ndxf>
  </rcc>
  <rfmt sheetId="1" sqref="B6" start="0" length="0">
    <dxf>
      <font>
        <sz val="11"/>
        <color theme="1"/>
        <name val="Calibri"/>
        <scheme val="minor"/>
      </font>
      <numFmt numFmtId="0" formatCode="General"/>
      <alignment horizontal="general" vertical="bottom" indent="0" readingOrder="0"/>
      <border outline="0">
        <left/>
        <right/>
        <top/>
        <bottom/>
      </border>
    </dxf>
  </rfmt>
  <rfmt sheetId="1" sqref="C6" start="0" length="0">
    <dxf>
      <font>
        <sz val="11"/>
        <color theme="1"/>
        <name val="Calibri"/>
        <scheme val="minor"/>
      </font>
      <numFmt numFmtId="0" formatCode="General"/>
      <alignment horizontal="general" vertical="bottom" indent="0" readingOrder="0"/>
      <border outline="0">
        <left/>
        <right/>
        <top/>
        <bottom/>
      </border>
    </dxf>
  </rfmt>
  <rcc rId="4128" sId="1" odxf="1" dxf="1">
    <oc r="D6">
      <f>D23+D28</f>
    </oc>
    <nc r="D6"/>
    <ndxf>
      <font>
        <sz val="11"/>
        <color theme="1"/>
        <name val="Calibri"/>
        <scheme val="minor"/>
      </font>
      <numFmt numFmtId="0" formatCode="General"/>
      <alignment horizontal="general" vertical="bottom" indent="0" readingOrder="0"/>
      <border outline="0">
        <left/>
        <right/>
        <top/>
        <bottom/>
      </border>
    </ndxf>
  </rcc>
  <rcc rId="4129" sId="1" odxf="1" dxf="1">
    <oc r="E6">
      <f>E23+E28</f>
    </oc>
    <nc r="E6"/>
    <ndxf>
      <font>
        <sz val="11"/>
        <color theme="1"/>
        <name val="Calibri"/>
        <scheme val="minor"/>
      </font>
      <numFmt numFmtId="0" formatCode="General"/>
      <alignment horizontal="general" vertical="bottom" indent="0" readingOrder="0"/>
      <border outline="0">
        <left/>
        <right/>
        <top/>
        <bottom/>
      </border>
    </ndxf>
  </rcc>
  <rcc rId="4130" sId="1" odxf="1" dxf="1">
    <oc r="F6">
      <f>F23+F28</f>
    </oc>
    <nc r="F6"/>
    <ndxf>
      <font>
        <sz val="11"/>
        <color theme="1"/>
        <name val="Calibri"/>
        <scheme val="minor"/>
      </font>
      <numFmt numFmtId="0" formatCode="General"/>
      <alignment horizontal="general" vertical="bottom" indent="0" readingOrder="0"/>
      <border outline="0">
        <left/>
        <right/>
        <top/>
        <bottom/>
      </border>
    </ndxf>
  </rcc>
  <rcc rId="4131" sId="1" odxf="1" dxf="1">
    <oc r="G6">
      <f>G23+G28</f>
    </oc>
    <nc r="G6"/>
    <ndxf>
      <font>
        <sz val="11"/>
        <color theme="1"/>
        <name val="Calibri"/>
        <scheme val="minor"/>
      </font>
      <numFmt numFmtId="0" formatCode="General"/>
      <alignment horizontal="general" vertical="bottom" indent="0" readingOrder="0"/>
      <border outline="0">
        <left/>
        <right/>
        <top/>
        <bottom/>
      </border>
    </ndxf>
  </rcc>
  <rcc rId="4132" sId="1" odxf="1" dxf="1">
    <oc r="H6">
      <f>G6/A6-1</f>
    </oc>
    <nc r="H6"/>
    <ndxf>
      <font>
        <b val="0"/>
        <sz val="11"/>
        <color theme="1"/>
        <name val="Calibri"/>
        <scheme val="minor"/>
      </font>
      <numFmt numFmtId="0" formatCode="General"/>
      <alignment horizontal="general" vertical="bottom" indent="0" readingOrder="0"/>
      <border outline="0">
        <left/>
        <right/>
        <top/>
        <bottom/>
      </border>
    </ndxf>
  </rcc>
  <rfmt sheetId="1" sqref="I6" start="0" length="0">
    <dxf>
      <font>
        <sz val="11"/>
        <color theme="1"/>
        <name val="Calibri"/>
        <scheme val="minor"/>
      </font>
      <numFmt numFmtId="0" formatCode="General"/>
      <alignment horizontal="general" vertical="bottom" indent="0" readingOrder="0"/>
      <border outline="0">
        <left/>
        <right/>
        <top/>
        <bottom/>
      </border>
    </dxf>
  </rfmt>
  <rfmt sheetId="1" sqref="J6" start="0" length="0">
    <dxf>
      <font>
        <sz val="11"/>
        <color theme="1"/>
        <name val="Calibri"/>
        <scheme val="minor"/>
      </font>
      <numFmt numFmtId="0" formatCode="General"/>
      <alignment horizontal="general" vertical="bottom" indent="0" readingOrder="0"/>
      <border outline="0">
        <left/>
        <right/>
        <top/>
        <bottom/>
      </border>
    </dxf>
  </rfmt>
  <rfmt sheetId="1" sqref="K6" start="0" length="0">
    <dxf>
      <font>
        <sz val="11"/>
        <color theme="1"/>
        <name val="Calibri"/>
        <scheme val="minor"/>
      </font>
      <numFmt numFmtId="0" formatCode="General"/>
      <alignment horizontal="general" vertical="bottom" indent="0" readingOrder="0"/>
      <border outline="0">
        <left/>
        <right/>
        <top/>
        <bottom/>
      </border>
    </dxf>
  </rfmt>
  <rcc rId="4133" sId="1" odxf="1" s="1" dxf="1">
    <oc r="L6" t="inlineStr">
      <is>
        <t xml:space="preserve">Dłużnych papierów wartościowych </t>
      </is>
    </oc>
    <nc r="L6"/>
    <ndxf>
      <font>
        <sz val="11"/>
        <color theme="1"/>
        <name val="Calibri"/>
        <scheme val="minor"/>
      </font>
      <alignment horizontal="general" vertical="bottom" wrapText="0" readingOrder="0"/>
      <border outline="0">
        <left/>
        <right/>
        <top/>
        <bottom/>
      </border>
    </ndxf>
  </rcc>
  <rcc rId="4134" sId="1" odxf="1" dxf="1">
    <oc r="A7">
      <f>A17</f>
    </oc>
    <nc r="A7"/>
    <ndxf>
      <font>
        <sz val="11"/>
        <color theme="1"/>
        <name val="Calibri"/>
        <scheme val="minor"/>
      </font>
      <numFmt numFmtId="0" formatCode="General"/>
      <alignment horizontal="general" vertical="bottom" indent="0" readingOrder="0"/>
      <border outline="0">
        <left/>
        <right/>
        <top/>
        <bottom/>
      </border>
    </ndxf>
  </rcc>
  <rfmt sheetId="1" sqref="B7" start="0" length="0">
    <dxf>
      <font>
        <sz val="11"/>
        <color theme="1"/>
        <name val="Calibri"/>
        <scheme val="minor"/>
      </font>
      <numFmt numFmtId="0" formatCode="General"/>
      <alignment horizontal="general" vertical="bottom" indent="0" readingOrder="0"/>
      <border outline="0">
        <left/>
        <right/>
        <top/>
        <bottom/>
      </border>
    </dxf>
  </rfmt>
  <rfmt sheetId="1" sqref="C7" start="0" length="0">
    <dxf>
      <font>
        <sz val="11"/>
        <color theme="1"/>
        <name val="Calibri"/>
        <scheme val="minor"/>
      </font>
      <numFmt numFmtId="0" formatCode="General"/>
      <alignment horizontal="general" vertical="bottom" indent="0" readingOrder="0"/>
      <border outline="0">
        <left/>
        <right/>
        <top/>
        <bottom/>
      </border>
    </dxf>
  </rfmt>
  <rcc rId="4135" sId="1" odxf="1" dxf="1">
    <oc r="D7">
      <f>D17</f>
    </oc>
    <nc r="D7"/>
    <ndxf>
      <font>
        <sz val="11"/>
        <color theme="1"/>
        <name val="Calibri"/>
        <scheme val="minor"/>
      </font>
      <numFmt numFmtId="0" formatCode="General"/>
      <alignment horizontal="general" vertical="bottom" indent="0" readingOrder="0"/>
      <border outline="0">
        <left/>
        <right/>
        <top/>
        <bottom/>
      </border>
    </ndxf>
  </rcc>
  <rcc rId="4136" sId="1" odxf="1" dxf="1">
    <oc r="E7">
      <f>E17</f>
    </oc>
    <nc r="E7"/>
    <ndxf>
      <font>
        <sz val="11"/>
        <color theme="1"/>
        <name val="Calibri"/>
        <scheme val="minor"/>
      </font>
      <numFmt numFmtId="0" formatCode="General"/>
      <alignment horizontal="general" vertical="bottom" indent="0" readingOrder="0"/>
      <border outline="0">
        <left/>
        <right/>
        <top/>
        <bottom/>
      </border>
    </ndxf>
  </rcc>
  <rcc rId="4137" sId="1" odxf="1" dxf="1">
    <oc r="F7">
      <f>F17</f>
    </oc>
    <nc r="F7"/>
    <ndxf>
      <font>
        <sz val="11"/>
        <color theme="1"/>
        <name val="Calibri"/>
        <scheme val="minor"/>
      </font>
      <numFmt numFmtId="0" formatCode="General"/>
      <alignment horizontal="general" vertical="bottom" indent="0" readingOrder="0"/>
      <border outline="0">
        <left/>
        <right/>
        <top/>
        <bottom/>
      </border>
    </ndxf>
  </rcc>
  <rcc rId="4138" sId="1" odxf="1" dxf="1">
    <oc r="G7">
      <f>G17</f>
    </oc>
    <nc r="G7"/>
    <ndxf>
      <font>
        <sz val="11"/>
        <color theme="1"/>
        <name val="Calibri"/>
        <scheme val="minor"/>
      </font>
      <numFmt numFmtId="0" formatCode="General"/>
      <alignment horizontal="general" vertical="bottom" indent="0" readingOrder="0"/>
      <border outline="0">
        <left/>
        <right/>
        <top/>
        <bottom/>
      </border>
    </ndxf>
  </rcc>
  <rcc rId="4139" sId="1" odxf="1" dxf="1">
    <oc r="H7">
      <f>G7/A7-1</f>
    </oc>
    <nc r="H7"/>
    <ndxf>
      <font>
        <b val="0"/>
        <sz val="11"/>
        <color theme="1"/>
        <name val="Calibri"/>
        <scheme val="minor"/>
      </font>
      <numFmt numFmtId="0" formatCode="General"/>
      <alignment horizontal="general" vertical="bottom" indent="0" readingOrder="0"/>
      <border outline="0">
        <left/>
        <right/>
        <top/>
        <bottom/>
      </border>
    </ndxf>
  </rcc>
  <rfmt sheetId="1" sqref="I7" start="0" length="0">
    <dxf>
      <font>
        <sz val="11"/>
        <color theme="1"/>
        <name val="Calibri"/>
        <scheme val="minor"/>
      </font>
      <numFmt numFmtId="0" formatCode="General"/>
      <alignment horizontal="general" vertical="bottom" indent="0" readingOrder="0"/>
      <border outline="0">
        <left/>
        <right/>
        <top/>
        <bottom/>
      </border>
    </dxf>
  </rfmt>
  <rfmt sheetId="1" sqref="J7" start="0" length="0">
    <dxf>
      <font>
        <sz val="11"/>
        <color theme="1"/>
        <name val="Calibri"/>
        <scheme val="minor"/>
      </font>
      <numFmt numFmtId="0" formatCode="General"/>
      <alignment horizontal="general" vertical="bottom" indent="0" readingOrder="0"/>
      <border outline="0">
        <left/>
        <right/>
        <top/>
        <bottom/>
      </border>
    </dxf>
  </rfmt>
  <rfmt sheetId="1" sqref="K7" start="0" length="0">
    <dxf>
      <font>
        <sz val="11"/>
        <color theme="1"/>
        <name val="Calibri"/>
        <scheme val="minor"/>
      </font>
      <numFmt numFmtId="0" formatCode="General"/>
      <alignment horizontal="general" vertical="bottom" indent="0" readingOrder="0"/>
      <border outline="0">
        <left/>
        <right/>
        <top/>
        <bottom/>
      </border>
    </dxf>
  </rfmt>
  <rcc rId="4140" sId="1" odxf="1" s="1" dxf="1">
    <oc r="L7" t="inlineStr">
      <is>
        <t>Należności z otrzymanym przyrzeczeniem odkupu</t>
      </is>
    </oc>
    <nc r="L7"/>
    <ndxf>
      <font>
        <sz val="11"/>
        <color theme="1"/>
        <name val="Calibri"/>
        <scheme val="minor"/>
      </font>
      <alignment horizontal="general" vertical="bottom" wrapText="0" readingOrder="0"/>
      <border outline="0">
        <left/>
        <right/>
        <top/>
        <bottom/>
      </border>
    </ndxf>
  </rcc>
  <rcc rId="4141" sId="1" odxf="1" dxf="1">
    <oc r="A8">
      <f>A18</f>
    </oc>
    <nc r="A8"/>
    <ndxf>
      <font>
        <sz val="11"/>
        <color theme="1"/>
        <name val="Calibri"/>
        <scheme val="minor"/>
      </font>
      <numFmt numFmtId="0" formatCode="General"/>
      <alignment horizontal="general" vertical="bottom" indent="0" readingOrder="0"/>
      <border outline="0">
        <left/>
        <right/>
        <top/>
        <bottom/>
      </border>
    </ndxf>
  </rcc>
  <rfmt sheetId="1" sqref="B8" start="0" length="0">
    <dxf>
      <font>
        <sz val="11"/>
        <color theme="1"/>
        <name val="Calibri"/>
        <scheme val="minor"/>
      </font>
      <numFmt numFmtId="0" formatCode="General"/>
      <alignment horizontal="general" vertical="bottom" indent="0" readingOrder="0"/>
      <border outline="0">
        <left/>
        <right/>
        <top/>
        <bottom/>
      </border>
    </dxf>
  </rfmt>
  <rfmt sheetId="1" sqref="C8" start="0" length="0">
    <dxf>
      <font>
        <sz val="11"/>
        <color theme="1"/>
        <name val="Calibri"/>
        <scheme val="minor"/>
      </font>
      <numFmt numFmtId="0" formatCode="General"/>
      <alignment horizontal="general" vertical="bottom" indent="0" readingOrder="0"/>
      <border outline="0">
        <left/>
        <right/>
        <top/>
        <bottom/>
      </border>
    </dxf>
  </rfmt>
  <rcc rId="4142" sId="1" odxf="1" dxf="1">
    <oc r="D8">
      <f>D18</f>
    </oc>
    <nc r="D8"/>
    <ndxf>
      <font>
        <sz val="11"/>
        <color theme="1"/>
        <name val="Calibri"/>
        <scheme val="minor"/>
      </font>
      <numFmt numFmtId="0" formatCode="General"/>
      <alignment horizontal="general" vertical="bottom" indent="0" readingOrder="0"/>
      <border outline="0">
        <left/>
        <right/>
        <top/>
        <bottom/>
      </border>
    </ndxf>
  </rcc>
  <rcc rId="4143" sId="1" odxf="1" dxf="1">
    <oc r="E8">
      <f>E18</f>
    </oc>
    <nc r="E8"/>
    <ndxf>
      <font>
        <sz val="11"/>
        <color theme="1"/>
        <name val="Calibri"/>
        <scheme val="minor"/>
      </font>
      <numFmt numFmtId="0" formatCode="General"/>
      <alignment horizontal="general" vertical="bottom" indent="0" readingOrder="0"/>
      <border outline="0">
        <left/>
        <right/>
        <top/>
        <bottom/>
      </border>
    </ndxf>
  </rcc>
  <rcc rId="4144" sId="1" odxf="1" dxf="1">
    <oc r="F8">
      <f>F18</f>
    </oc>
    <nc r="F8"/>
    <ndxf>
      <font>
        <sz val="11"/>
        <color theme="1"/>
        <name val="Calibri"/>
        <scheme val="minor"/>
      </font>
      <numFmt numFmtId="0" formatCode="General"/>
      <alignment horizontal="general" vertical="bottom" indent="0" readingOrder="0"/>
      <border outline="0">
        <left/>
        <right/>
        <top/>
        <bottom/>
      </border>
    </ndxf>
  </rcc>
  <rcc rId="4145" sId="1" odxf="1" dxf="1">
    <oc r="G8">
      <f>G18</f>
    </oc>
    <nc r="G8"/>
    <ndxf>
      <font>
        <sz val="11"/>
        <color theme="1"/>
        <name val="Calibri"/>
        <scheme val="minor"/>
      </font>
      <numFmt numFmtId="0" formatCode="General"/>
      <alignment horizontal="general" vertical="bottom" indent="0" readingOrder="0"/>
      <border outline="0">
        <left/>
        <right/>
        <top/>
        <bottom/>
      </border>
    </ndxf>
  </rcc>
  <rcc rId="4146" sId="1" odxf="1" dxf="1">
    <oc r="H8">
      <f>G8/A8-1</f>
    </oc>
    <nc r="H8"/>
    <ndxf>
      <font>
        <b val="0"/>
        <sz val="11"/>
        <color theme="1"/>
        <name val="Calibri"/>
        <scheme val="minor"/>
      </font>
      <numFmt numFmtId="0" formatCode="General"/>
      <alignment horizontal="general" vertical="bottom" indent="0" readingOrder="0"/>
      <border outline="0">
        <left/>
        <right/>
        <top/>
        <bottom/>
      </border>
    </ndxf>
  </rcc>
  <rfmt sheetId="1" sqref="I8" start="0" length="0">
    <dxf>
      <font>
        <sz val="11"/>
        <color theme="1"/>
        <name val="Calibri"/>
        <scheme val="minor"/>
      </font>
      <numFmt numFmtId="0" formatCode="General"/>
      <alignment horizontal="general" vertical="bottom" indent="0" readingOrder="0"/>
      <border outline="0">
        <left/>
        <right/>
        <top/>
        <bottom/>
      </border>
    </dxf>
  </rfmt>
  <rfmt sheetId="1" sqref="J8" start="0" length="0">
    <dxf>
      <font>
        <sz val="11"/>
        <color theme="1"/>
        <name val="Calibri"/>
        <scheme val="minor"/>
      </font>
      <numFmt numFmtId="0" formatCode="General"/>
      <alignment horizontal="general" vertical="bottom" indent="0" readingOrder="0"/>
      <border outline="0">
        <left/>
        <right/>
        <top/>
        <bottom/>
      </border>
    </dxf>
  </rfmt>
  <rfmt sheetId="1" sqref="K8" start="0" length="0">
    <dxf>
      <font>
        <sz val="11"/>
        <color theme="1"/>
        <name val="Calibri"/>
        <scheme val="minor"/>
      </font>
      <numFmt numFmtId="0" formatCode="General"/>
      <alignment horizontal="general" vertical="bottom" indent="0" readingOrder="0"/>
      <border outline="0">
        <left/>
        <right/>
        <top/>
        <bottom/>
      </border>
    </dxf>
  </rfmt>
  <rcc rId="4147" sId="1" odxf="1" s="1" dxf="1">
    <oc r="L8" t="inlineStr">
      <is>
        <t>Należności od banków</t>
      </is>
    </oc>
    <nc r="L8"/>
    <ndxf>
      <font>
        <sz val="11"/>
        <color theme="1"/>
        <name val="Calibri"/>
        <scheme val="minor"/>
      </font>
      <alignment horizontal="general" vertical="bottom" wrapText="0" readingOrder="0"/>
      <border outline="0">
        <left/>
        <right/>
        <top/>
        <bottom/>
      </border>
    </ndxf>
  </rcc>
  <rcc rId="4148" sId="1" odxf="1" dxf="1">
    <oc r="A9">
      <f>A19</f>
    </oc>
    <nc r="A9"/>
    <ndxf>
      <font>
        <sz val="11"/>
        <color theme="1"/>
        <name val="Calibri"/>
        <scheme val="minor"/>
      </font>
      <numFmt numFmtId="0" formatCode="General"/>
      <alignment horizontal="general" vertical="bottom" indent="0" readingOrder="0"/>
      <border outline="0">
        <left/>
        <right/>
        <top/>
        <bottom/>
      </border>
    </ndxf>
  </rcc>
  <rfmt sheetId="1" sqref="B9" start="0" length="0">
    <dxf>
      <font>
        <sz val="11"/>
        <color theme="1"/>
        <name val="Calibri"/>
        <scheme val="minor"/>
      </font>
      <numFmt numFmtId="0" formatCode="General"/>
      <alignment horizontal="general" vertical="bottom" indent="0" readingOrder="0"/>
      <border outline="0">
        <left/>
        <right/>
        <top/>
        <bottom/>
      </border>
    </dxf>
  </rfmt>
  <rfmt sheetId="1" sqref="C9" start="0" length="0">
    <dxf>
      <font>
        <sz val="11"/>
        <color theme="1"/>
        <name val="Calibri"/>
        <scheme val="minor"/>
      </font>
      <numFmt numFmtId="0" formatCode="General"/>
      <alignment horizontal="general" vertical="bottom" indent="0" readingOrder="0"/>
      <border outline="0">
        <left/>
        <right/>
        <top/>
        <bottom/>
      </border>
    </dxf>
  </rfmt>
  <rcc rId="4149" sId="1" odxf="1" dxf="1">
    <oc r="D9">
      <f>D19</f>
    </oc>
    <nc r="D9"/>
    <ndxf>
      <font>
        <sz val="11"/>
        <color theme="1"/>
        <name val="Calibri"/>
        <scheme val="minor"/>
      </font>
      <numFmt numFmtId="0" formatCode="General"/>
      <alignment horizontal="general" vertical="bottom" indent="0" readingOrder="0"/>
      <border outline="0">
        <left/>
        <right/>
        <top/>
        <bottom/>
      </border>
    </ndxf>
  </rcc>
  <rcc rId="4150" sId="1" odxf="1" dxf="1">
    <oc r="E9">
      <f>E19</f>
    </oc>
    <nc r="E9"/>
    <ndxf>
      <font>
        <sz val="11"/>
        <color theme="1"/>
        <name val="Calibri"/>
        <scheme val="minor"/>
      </font>
      <numFmt numFmtId="0" formatCode="General"/>
      <alignment horizontal="general" vertical="bottom" indent="0" readingOrder="0"/>
      <border outline="0">
        <left/>
        <right/>
        <top/>
        <bottom/>
      </border>
    </ndxf>
  </rcc>
  <rcc rId="4151" sId="1" odxf="1" dxf="1">
    <oc r="F9">
      <f>F19</f>
    </oc>
    <nc r="F9"/>
    <ndxf>
      <font>
        <sz val="11"/>
        <color theme="1"/>
        <name val="Calibri"/>
        <scheme val="minor"/>
      </font>
      <numFmt numFmtId="0" formatCode="General"/>
      <alignment horizontal="general" vertical="bottom" indent="0" readingOrder="0"/>
      <border outline="0">
        <left/>
        <right/>
        <top/>
        <bottom/>
      </border>
    </ndxf>
  </rcc>
  <rcc rId="4152" sId="1" odxf="1" dxf="1">
    <oc r="G9">
      <f>G19</f>
    </oc>
    <nc r="G9"/>
    <ndxf>
      <font>
        <sz val="11"/>
        <color theme="1"/>
        <name val="Calibri"/>
        <scheme val="minor"/>
      </font>
      <numFmt numFmtId="0" formatCode="General"/>
      <alignment horizontal="general" vertical="bottom" indent="0" readingOrder="0"/>
      <border outline="0">
        <left/>
        <right/>
        <top/>
        <bottom/>
      </border>
    </ndxf>
  </rcc>
  <rcc rId="4153" sId="1" odxf="1" dxf="1">
    <oc r="H9">
      <f>G9/A9-1</f>
    </oc>
    <nc r="H9"/>
    <ndxf>
      <font>
        <b val="0"/>
        <sz val="11"/>
        <color theme="1"/>
        <name val="Calibri"/>
        <scheme val="minor"/>
      </font>
      <numFmt numFmtId="0" formatCode="General"/>
      <alignment horizontal="general" vertical="bottom" indent="0" readingOrder="0"/>
      <border outline="0">
        <left/>
        <right/>
        <top/>
        <bottom/>
      </border>
    </ndxf>
  </rcc>
  <rfmt sheetId="1" sqref="I9" start="0" length="0">
    <dxf>
      <font>
        <sz val="11"/>
        <color theme="1"/>
        <name val="Calibri"/>
        <scheme val="minor"/>
      </font>
      <numFmt numFmtId="0" formatCode="General"/>
      <alignment horizontal="general" vertical="bottom" indent="0" readingOrder="0"/>
      <border outline="0">
        <left/>
        <right/>
        <top/>
        <bottom/>
      </border>
    </dxf>
  </rfmt>
  <rfmt sheetId="1" sqref="J9" start="0" length="0">
    <dxf>
      <font>
        <sz val="11"/>
        <color theme="1"/>
        <name val="Calibri"/>
        <scheme val="minor"/>
      </font>
      <numFmt numFmtId="0" formatCode="General"/>
      <alignment horizontal="general" vertical="bottom" indent="0" readingOrder="0"/>
      <border outline="0">
        <left/>
        <right/>
        <top/>
        <bottom/>
      </border>
    </dxf>
  </rfmt>
  <rfmt sheetId="1" sqref="K9" start="0" length="0">
    <dxf>
      <font>
        <sz val="11"/>
        <color theme="1"/>
        <name val="Calibri"/>
        <scheme val="minor"/>
      </font>
      <numFmt numFmtId="0" formatCode="General"/>
      <alignment horizontal="general" vertical="bottom" indent="0" readingOrder="0"/>
      <border outline="0">
        <left/>
        <right/>
        <top/>
        <bottom/>
      </border>
    </dxf>
  </rfmt>
  <rcc rId="4154" sId="1" odxf="1" s="1" dxf="1">
    <oc r="L9" t="inlineStr">
      <is>
        <t>Należności sektora budżetowego</t>
      </is>
    </oc>
    <nc r="L9"/>
    <ndxf>
      <font>
        <sz val="11"/>
        <color theme="1"/>
        <name val="Calibri"/>
        <scheme val="minor"/>
      </font>
      <alignment horizontal="general" vertical="bottom" wrapText="0" readingOrder="0"/>
      <border outline="0">
        <left/>
        <right/>
        <top/>
        <bottom/>
      </border>
    </ndxf>
  </rcc>
  <rcc rId="4155" sId="1" odxf="1" dxf="1">
    <oc r="A10">
      <f>A20</f>
    </oc>
    <nc r="A10"/>
    <ndxf>
      <font>
        <sz val="11"/>
        <color theme="1"/>
        <name val="Calibri"/>
        <scheme val="minor"/>
      </font>
      <numFmt numFmtId="0" formatCode="General"/>
      <alignment horizontal="general" vertical="bottom" indent="0" readingOrder="0"/>
      <border outline="0">
        <left/>
        <right/>
        <top/>
        <bottom/>
      </border>
    </ndxf>
  </rcc>
  <rfmt sheetId="1" sqref="B10" start="0" length="0">
    <dxf>
      <font>
        <sz val="11"/>
        <color theme="1"/>
        <name val="Calibri"/>
        <scheme val="minor"/>
      </font>
      <numFmt numFmtId="0" formatCode="General"/>
      <alignment horizontal="general" vertical="bottom" indent="0" readingOrder="0"/>
      <border outline="0">
        <left/>
        <right/>
        <top/>
        <bottom/>
      </border>
    </dxf>
  </rfmt>
  <rfmt sheetId="1" sqref="C10" start="0" length="0">
    <dxf>
      <font>
        <sz val="11"/>
        <color theme="1"/>
        <name val="Calibri"/>
        <scheme val="minor"/>
      </font>
      <numFmt numFmtId="0" formatCode="General"/>
      <alignment horizontal="general" vertical="bottom" indent="0" readingOrder="0"/>
      <border outline="0">
        <left/>
        <right/>
        <top/>
        <bottom/>
      </border>
    </dxf>
  </rfmt>
  <rcc rId="4156" sId="1" odxf="1" dxf="1">
    <oc r="D10">
      <f>D20</f>
    </oc>
    <nc r="D10"/>
    <ndxf>
      <font>
        <sz val="11"/>
        <color theme="1"/>
        <name val="Calibri"/>
        <scheme val="minor"/>
      </font>
      <numFmt numFmtId="0" formatCode="General"/>
      <alignment horizontal="general" vertical="bottom" indent="0" readingOrder="0"/>
      <border outline="0">
        <left/>
        <right/>
        <top/>
        <bottom/>
      </border>
    </ndxf>
  </rcc>
  <rcc rId="4157" sId="1" odxf="1" dxf="1">
    <oc r="E10">
      <f>E20</f>
    </oc>
    <nc r="E10"/>
    <ndxf>
      <font>
        <sz val="11"/>
        <color theme="1"/>
        <name val="Calibri"/>
        <scheme val="minor"/>
      </font>
      <numFmt numFmtId="0" formatCode="General"/>
      <alignment horizontal="general" vertical="bottom" indent="0" readingOrder="0"/>
      <border outline="0">
        <left/>
        <right/>
        <top/>
        <bottom/>
      </border>
    </ndxf>
  </rcc>
  <rcc rId="4158" sId="1" odxf="1" dxf="1">
    <oc r="F10">
      <f>F20</f>
    </oc>
    <nc r="F10"/>
    <ndxf>
      <font>
        <sz val="11"/>
        <color theme="1"/>
        <name val="Calibri"/>
        <scheme val="minor"/>
      </font>
      <numFmt numFmtId="0" formatCode="General"/>
      <alignment horizontal="general" vertical="bottom" indent="0" readingOrder="0"/>
      <border outline="0">
        <left/>
        <right/>
        <top/>
        <bottom/>
      </border>
    </ndxf>
  </rcc>
  <rcc rId="4159" sId="1" odxf="1" dxf="1">
    <oc r="G10">
      <f>G20</f>
    </oc>
    <nc r="G10"/>
    <ndxf>
      <font>
        <sz val="11"/>
        <color theme="1"/>
        <name val="Calibri"/>
        <scheme val="minor"/>
      </font>
      <numFmt numFmtId="0" formatCode="General"/>
      <alignment horizontal="general" vertical="bottom" indent="0" readingOrder="0"/>
      <border outline="0">
        <left/>
        <right/>
        <top/>
        <bottom/>
      </border>
    </ndxf>
  </rcc>
  <rcc rId="4160" sId="1" odxf="1" dxf="1">
    <oc r="H10">
      <f>G10/A10-1</f>
    </oc>
    <nc r="H10"/>
    <ndxf>
      <font>
        <b val="0"/>
        <sz val="11"/>
        <color theme="1"/>
        <name val="Calibri"/>
        <scheme val="minor"/>
      </font>
      <numFmt numFmtId="0" formatCode="General"/>
      <alignment horizontal="general" vertical="bottom" indent="0" readingOrder="0"/>
      <border outline="0">
        <left/>
        <right/>
        <top/>
        <bottom/>
      </border>
    </ndxf>
  </rcc>
  <rfmt sheetId="1" sqref="I10" start="0" length="0">
    <dxf>
      <font>
        <sz val="11"/>
        <color theme="1"/>
        <name val="Calibri"/>
        <scheme val="minor"/>
      </font>
      <numFmt numFmtId="0" formatCode="General"/>
      <alignment horizontal="general" vertical="bottom" indent="0" readingOrder="0"/>
      <border outline="0">
        <left/>
        <right/>
        <top/>
        <bottom/>
      </border>
    </dxf>
  </rfmt>
  <rfmt sheetId="1" sqref="J10" start="0" length="0">
    <dxf>
      <font>
        <sz val="11"/>
        <color theme="1"/>
        <name val="Calibri"/>
        <scheme val="minor"/>
      </font>
      <numFmt numFmtId="0" formatCode="General"/>
      <alignment horizontal="general" vertical="bottom" indent="0" readingOrder="0"/>
      <border outline="0">
        <left/>
        <right/>
        <top/>
        <bottom/>
      </border>
    </dxf>
  </rfmt>
  <rfmt sheetId="1" sqref="K10" start="0" length="0">
    <dxf>
      <font>
        <sz val="11"/>
        <color theme="1"/>
        <name val="Calibri"/>
        <scheme val="minor"/>
      </font>
      <numFmt numFmtId="0" formatCode="General"/>
      <alignment horizontal="general" vertical="bottom" indent="0" readingOrder="0"/>
      <border outline="0">
        <left/>
        <right/>
        <top/>
        <bottom/>
      </border>
    </dxf>
  </rfmt>
  <rcc rId="4161" sId="1" odxf="1" s="1" dxf="1">
    <oc r="L10" t="inlineStr">
      <is>
        <t>Odsetki od IRS -zabezpieczających</t>
      </is>
    </oc>
    <nc r="L10"/>
    <ndxf>
      <font>
        <sz val="11"/>
        <color theme="1"/>
        <name val="Calibri"/>
        <scheme val="minor"/>
      </font>
      <alignment horizontal="general" vertical="bottom" wrapText="0" readingOrder="0"/>
      <border outline="0">
        <left/>
        <right/>
        <top/>
        <bottom/>
      </border>
    </ndxf>
  </rcc>
  <rcc rId="4162" sId="1" odxf="1" dxf="1">
    <oc r="A11">
      <f>A3+A9</f>
    </oc>
    <nc r="A11"/>
    <ndxf>
      <font>
        <sz val="11"/>
        <color theme="1"/>
        <name val="Calibri"/>
        <scheme val="minor"/>
      </font>
      <numFmt numFmtId="0" formatCode="General"/>
      <alignment horizontal="general" vertical="bottom" indent="0" readingOrder="0"/>
      <border outline="0">
        <left/>
        <right/>
        <top/>
        <bottom/>
      </border>
    </ndxf>
  </rcc>
  <rfmt sheetId="1" sqref="B11" start="0" length="0">
    <dxf>
      <font>
        <sz val="11"/>
        <color theme="1"/>
        <name val="Calibri"/>
        <scheme val="minor"/>
      </font>
      <numFmt numFmtId="0" formatCode="General"/>
      <alignment horizontal="general" vertical="bottom" indent="0" readingOrder="0"/>
      <border outline="0">
        <left/>
        <right/>
        <top/>
        <bottom/>
      </border>
    </dxf>
  </rfmt>
  <rcc rId="4163" sId="1" odxf="1" dxf="1">
    <oc r="C11">
      <f>A11/A2</f>
    </oc>
    <nc r="C11"/>
    <ndxf>
      <font>
        <b val="0"/>
        <sz val="11"/>
        <color theme="1"/>
        <name val="Calibri"/>
        <scheme val="minor"/>
      </font>
      <numFmt numFmtId="0" formatCode="General"/>
      <alignment horizontal="general" vertical="bottom" indent="0" readingOrder="0"/>
      <border outline="0">
        <left/>
        <right/>
        <top/>
        <bottom/>
      </border>
    </ndxf>
  </rcc>
  <rfmt sheetId="1" sqref="D11" start="0" length="0">
    <dxf>
      <font>
        <sz val="11"/>
        <color theme="1"/>
        <name val="Calibri"/>
        <scheme val="minor"/>
      </font>
      <numFmt numFmtId="0" formatCode="General"/>
      <alignment horizontal="general" vertical="bottom" indent="0" readingOrder="0"/>
      <border outline="0">
        <left/>
        <right/>
        <top/>
        <bottom/>
      </border>
    </dxf>
  </rfmt>
  <rfmt sheetId="1" sqref="E11" start="0" length="0">
    <dxf>
      <font>
        <sz val="11"/>
        <color theme="1"/>
        <name val="Calibri"/>
        <scheme val="minor"/>
      </font>
      <numFmt numFmtId="0" formatCode="General"/>
      <alignment horizontal="general" vertical="bottom" indent="0" readingOrder="0"/>
      <border outline="0">
        <left/>
        <right/>
        <top/>
        <bottom/>
      </border>
    </dxf>
  </rfmt>
  <rfmt sheetId="1" sqref="F11" start="0" length="0">
    <dxf>
      <font>
        <sz val="11"/>
        <color theme="1"/>
        <name val="Calibri"/>
        <scheme val="minor"/>
      </font>
      <numFmt numFmtId="0" formatCode="General"/>
      <alignment horizontal="general" vertical="bottom" indent="0" readingOrder="0"/>
      <border outline="0">
        <left/>
        <right/>
        <top/>
        <bottom/>
      </border>
    </dxf>
  </rfmt>
  <rcc rId="4164" sId="1" odxf="1" dxf="1">
    <oc r="G11">
      <f>G3+G9</f>
    </oc>
    <nc r="G11"/>
    <ndxf>
      <font>
        <sz val="11"/>
        <color theme="1"/>
        <name val="Calibri"/>
        <scheme val="minor"/>
      </font>
      <numFmt numFmtId="0" formatCode="General"/>
      <alignment horizontal="general" vertical="bottom" indent="0" readingOrder="0"/>
      <border outline="0">
        <left/>
        <right/>
        <top/>
        <bottom/>
      </border>
    </ndxf>
  </rcc>
  <rfmt sheetId="1" sqref="H11" start="0" length="0">
    <dxf>
      <font>
        <b val="0"/>
        <sz val="11"/>
        <color theme="1"/>
        <name val="Calibri"/>
        <scheme val="minor"/>
      </font>
      <numFmt numFmtId="0" formatCode="General"/>
      <alignment horizontal="general" vertical="bottom" indent="0" readingOrder="0"/>
      <border outline="0">
        <left/>
        <right/>
        <top/>
        <bottom/>
      </border>
    </dxf>
  </rfmt>
  <rcc rId="4165" sId="1" odxf="1" dxf="1">
    <oc r="I11">
      <f>G11/G2</f>
    </oc>
    <nc r="I11"/>
    <ndxf>
      <font>
        <b val="0"/>
        <sz val="11"/>
        <color theme="1"/>
        <name val="Calibri"/>
        <scheme val="minor"/>
      </font>
      <numFmt numFmtId="0" formatCode="General"/>
      <alignment horizontal="general" vertical="bottom" indent="0" readingOrder="0"/>
      <border outline="0">
        <left/>
        <right/>
        <top/>
        <bottom/>
      </border>
    </ndxf>
  </rcc>
  <rfmt sheetId="1" sqref="J11" start="0" length="0">
    <dxf>
      <font>
        <b val="0"/>
        <sz val="11"/>
        <color theme="1"/>
        <name val="Calibri"/>
        <scheme val="minor"/>
      </font>
      <numFmt numFmtId="0" formatCode="General"/>
      <alignment horizontal="general" vertical="bottom" indent="0" readingOrder="0"/>
      <border outline="0">
        <left/>
        <right/>
        <top/>
        <bottom/>
      </border>
    </dxf>
  </rfmt>
  <rfmt sheetId="1" sqref="K11" start="0" length="0">
    <dxf>
      <font>
        <b val="0"/>
        <sz val="11"/>
        <color theme="1"/>
        <name val="Calibri"/>
        <scheme val="minor"/>
      </font>
      <numFmt numFmtId="0" formatCode="General"/>
      <alignment horizontal="general" vertical="bottom" indent="0" readingOrder="0"/>
      <border outline="0">
        <left/>
        <right/>
        <top/>
        <bottom/>
      </border>
    </dxf>
  </rfmt>
  <rfmt sheetId="1" s="1" sqref="L11" start="0" length="0">
    <dxf>
      <font>
        <sz val="11"/>
        <color theme="1"/>
        <name val="Calibri"/>
        <scheme val="minor"/>
      </font>
      <alignment horizontal="general" vertical="bottom" wrapText="0" readingOrder="0"/>
      <border outline="0">
        <left/>
        <right/>
        <top/>
        <bottom/>
      </border>
    </dxf>
  </rfmt>
  <rcc rId="4166" sId="1" odxf="1" dxf="1">
    <oc r="A12">
      <f>A6+A7</f>
    </oc>
    <nc r="A12"/>
    <ndxf>
      <font>
        <sz val="11"/>
        <color theme="1"/>
        <name val="Calibri"/>
        <scheme val="minor"/>
      </font>
      <numFmt numFmtId="0" formatCode="General"/>
      <alignment horizontal="general" vertical="bottom" indent="0" readingOrder="0"/>
      <border outline="0">
        <left/>
        <right/>
        <top/>
        <bottom/>
      </border>
    </ndxf>
  </rcc>
  <rfmt sheetId="1" sqref="B12" start="0" length="0">
    <dxf>
      <font>
        <sz val="11"/>
        <color theme="1"/>
        <name val="Calibri"/>
        <scheme val="minor"/>
      </font>
      <numFmt numFmtId="0" formatCode="General"/>
      <alignment horizontal="general" vertical="bottom" indent="0" readingOrder="0"/>
      <border outline="0">
        <left/>
        <right/>
        <top/>
        <bottom/>
      </border>
    </dxf>
  </rfmt>
  <rcc rId="4167" sId="1" odxf="1" dxf="1">
    <oc r="C12">
      <f>A12/A2</f>
    </oc>
    <nc r="C12"/>
    <ndxf>
      <font>
        <b val="0"/>
        <sz val="11"/>
        <color theme="1"/>
        <name val="Calibri"/>
        <scheme val="minor"/>
      </font>
      <numFmt numFmtId="0" formatCode="General"/>
      <alignment horizontal="general" vertical="bottom" indent="0" readingOrder="0"/>
      <border outline="0">
        <left/>
        <right/>
        <top/>
        <bottom/>
      </border>
    </ndxf>
  </rcc>
  <rfmt sheetId="1" sqref="D12" start="0" length="0">
    <dxf>
      <font>
        <sz val="11"/>
        <color theme="1"/>
        <name val="Calibri"/>
        <scheme val="minor"/>
      </font>
      <numFmt numFmtId="0" formatCode="General"/>
      <alignment horizontal="general" vertical="bottom" indent="0" readingOrder="0"/>
      <border outline="0">
        <left/>
        <right/>
        <top/>
        <bottom/>
      </border>
    </dxf>
  </rfmt>
  <rfmt sheetId="1" sqref="E12" start="0" length="0">
    <dxf>
      <font>
        <sz val="11"/>
        <color theme="1"/>
        <name val="Calibri"/>
        <scheme val="minor"/>
      </font>
      <numFmt numFmtId="0" formatCode="General"/>
      <alignment horizontal="general" vertical="bottom" indent="0" readingOrder="0"/>
      <border outline="0">
        <left/>
        <right/>
        <top/>
        <bottom/>
      </border>
    </dxf>
  </rfmt>
  <rfmt sheetId="1" sqref="F12" start="0" length="0">
    <dxf>
      <font>
        <sz val="11"/>
        <color theme="1"/>
        <name val="Calibri"/>
        <scheme val="minor"/>
      </font>
      <numFmt numFmtId="0" formatCode="General"/>
      <alignment horizontal="general" vertical="bottom" indent="0" readingOrder="0"/>
      <border outline="0">
        <left/>
        <right/>
        <top/>
        <bottom/>
      </border>
    </dxf>
  </rfmt>
  <rcc rId="4168" sId="1" odxf="1" dxf="1">
    <oc r="G12">
      <f>G6+G7</f>
    </oc>
    <nc r="G12"/>
    <ndxf>
      <font>
        <sz val="11"/>
        <color theme="1"/>
        <name val="Calibri"/>
        <scheme val="minor"/>
      </font>
      <numFmt numFmtId="0" formatCode="General"/>
      <alignment horizontal="general" vertical="bottom" indent="0" readingOrder="0"/>
      <border outline="0">
        <left/>
        <right/>
        <top/>
        <bottom/>
      </border>
    </ndxf>
  </rcc>
  <rfmt sheetId="1" sqref="H12" start="0" length="0">
    <dxf>
      <font>
        <b val="0"/>
        <sz val="11"/>
        <color theme="1"/>
        <name val="Calibri"/>
        <scheme val="minor"/>
      </font>
      <numFmt numFmtId="0" formatCode="General"/>
      <alignment horizontal="general" vertical="bottom" indent="0" readingOrder="0"/>
      <border outline="0">
        <left/>
        <right/>
        <top/>
        <bottom/>
      </border>
    </dxf>
  </rfmt>
  <rcc rId="4169" sId="1" odxf="1" dxf="1">
    <oc r="I12">
      <f>G12/G2</f>
    </oc>
    <nc r="I12"/>
    <ndxf>
      <font>
        <b val="0"/>
        <sz val="11"/>
        <color theme="1"/>
        <name val="Calibri"/>
        <scheme val="minor"/>
      </font>
      <numFmt numFmtId="0" formatCode="General"/>
      <alignment horizontal="general" vertical="bottom" indent="0" readingOrder="0"/>
      <border outline="0">
        <left/>
        <right/>
        <top/>
        <bottom/>
      </border>
    </ndxf>
  </rcc>
  <rfmt sheetId="1" sqref="J12" start="0" length="0">
    <dxf>
      <font>
        <b val="0"/>
        <sz val="11"/>
        <color theme="1"/>
        <name val="Calibri"/>
        <scheme val="minor"/>
      </font>
      <numFmt numFmtId="0" formatCode="General"/>
      <alignment horizontal="general" vertical="bottom" indent="0" readingOrder="0"/>
      <border outline="0">
        <left/>
        <right/>
        <top/>
        <bottom/>
      </border>
    </dxf>
  </rfmt>
  <rfmt sheetId="1" sqref="K12" start="0" length="0">
    <dxf>
      <font>
        <b val="0"/>
        <sz val="11"/>
        <color theme="1"/>
        <name val="Calibri"/>
        <scheme val="minor"/>
      </font>
      <numFmt numFmtId="0" formatCode="General"/>
      <alignment horizontal="general" vertical="bottom" indent="0" readingOrder="0"/>
      <border outline="0">
        <left/>
        <right/>
        <top/>
        <bottom/>
      </border>
    </dxf>
  </rfmt>
  <rfmt sheetId="1" s="1" sqref="L12" start="0" length="0">
    <dxf>
      <font>
        <sz val="11"/>
        <color theme="1"/>
        <name val="Calibri"/>
        <scheme val="minor"/>
      </font>
      <alignment horizontal="general" vertical="bottom" wrapText="0" readingOrder="0"/>
      <border outline="0">
        <left/>
        <right/>
        <top/>
        <bottom/>
      </border>
    </dxf>
  </rfmt>
  <rcc rId="4170" sId="1" odxf="1" s="1" dxf="1">
    <oc r="A13">
      <f>SUM(A14:A15,A17,A18:A20)</f>
    </oc>
    <nc r="A13"/>
    <ndxf>
      <font>
        <b val="0"/>
        <sz val="11"/>
        <color theme="1"/>
        <name val="Calibri"/>
        <scheme val="minor"/>
      </font>
      <numFmt numFmtId="0" formatCode="General"/>
      <alignment horizontal="general" indent="0" readingOrder="0"/>
      <border outline="0">
        <left/>
        <right/>
        <top/>
        <bottom/>
      </border>
    </ndxf>
  </rcc>
  <rfmt sheetId="1" s="1" sqref="B13" start="0" length="0">
    <dxf>
      <font>
        <b val="0"/>
        <sz val="11"/>
        <color theme="1"/>
        <name val="Calibri"/>
        <scheme val="minor"/>
      </font>
      <numFmt numFmtId="0" formatCode="General"/>
      <alignment horizontal="general" indent="0" readingOrder="0"/>
      <border outline="0">
        <left/>
        <right/>
        <top/>
        <bottom/>
      </border>
    </dxf>
  </rfmt>
  <rfmt sheetId="1" s="1" sqref="C13" start="0" length="0">
    <dxf>
      <font>
        <b val="0"/>
        <sz val="11"/>
        <color theme="1"/>
        <name val="Calibri"/>
        <scheme val="minor"/>
      </font>
      <numFmt numFmtId="0" formatCode="General"/>
      <alignment horizontal="general" indent="0" readingOrder="0"/>
      <border outline="0">
        <left/>
        <right/>
        <top/>
        <bottom/>
      </border>
    </dxf>
  </rfmt>
  <rcc rId="4171" sId="1" odxf="1" s="1" dxf="1">
    <oc r="D13">
      <f>SUM(D14:D15,D17,D18:D20)</f>
    </oc>
    <nc r="D13"/>
    <ndxf>
      <font>
        <b val="0"/>
        <sz val="11"/>
        <color theme="1"/>
        <name val="Calibri"/>
        <scheme val="minor"/>
      </font>
      <numFmt numFmtId="0" formatCode="General"/>
      <alignment horizontal="general" indent="0" readingOrder="0"/>
      <border outline="0">
        <left/>
        <right/>
        <top/>
        <bottom/>
      </border>
    </ndxf>
  </rcc>
  <rcc rId="4172" sId="1" odxf="1" s="1" dxf="1">
    <oc r="E13">
      <f>SUM(E14:E15,E17,E18:E20)</f>
    </oc>
    <nc r="E13"/>
    <ndxf>
      <font>
        <b val="0"/>
        <sz val="11"/>
        <color theme="1"/>
        <name val="Calibri"/>
        <scheme val="minor"/>
      </font>
      <numFmt numFmtId="0" formatCode="General"/>
      <alignment horizontal="general" indent="0" readingOrder="0"/>
      <border outline="0">
        <left/>
        <right/>
        <top/>
        <bottom/>
      </border>
    </ndxf>
  </rcc>
  <rcc rId="4173" sId="1" odxf="1" s="1" dxf="1">
    <oc r="F13">
      <f>SUM(F14:F15,F17,F18:F20)</f>
    </oc>
    <nc r="F13"/>
    <ndxf>
      <font>
        <b val="0"/>
        <sz val="11"/>
        <color theme="1"/>
        <name val="Calibri"/>
        <scheme val="minor"/>
      </font>
      <numFmt numFmtId="0" formatCode="General"/>
      <alignment horizontal="general" indent="0" readingOrder="0"/>
      <border outline="0">
        <left/>
        <right/>
        <top/>
        <bottom/>
      </border>
    </ndxf>
  </rcc>
  <rcc rId="4174" sId="1" odxf="1" s="1" dxf="1">
    <oc r="G13">
      <f>SUM(G14:G15,G17,G18:G20)</f>
    </oc>
    <nc r="G13"/>
    <ndxf>
      <font>
        <b val="0"/>
        <sz val="11"/>
        <color theme="1"/>
        <name val="Calibri"/>
        <scheme val="minor"/>
      </font>
      <numFmt numFmtId="0" formatCode="General"/>
      <alignment horizontal="general" indent="0" readingOrder="0"/>
      <border outline="0">
        <left/>
        <right/>
        <top/>
        <bottom/>
      </border>
    </ndxf>
  </rcc>
  <rfmt sheetId="1" s="1" sqref="H13" start="0" length="0">
    <dxf>
      <font>
        <b val="0"/>
        <sz val="11"/>
        <color theme="1"/>
        <name val="Calibri"/>
        <scheme val="minor"/>
      </font>
      <numFmt numFmtId="0" formatCode="General"/>
      <alignment horizontal="general" indent="0" readingOrder="0"/>
      <border outline="0">
        <left/>
        <right/>
        <top/>
        <bottom/>
      </border>
    </dxf>
  </rfmt>
  <rfmt sheetId="1" s="1" sqref="I13" start="0" length="0">
    <dxf>
      <font>
        <b val="0"/>
        <sz val="11"/>
        <color theme="1"/>
        <name val="Calibri"/>
        <scheme val="minor"/>
      </font>
      <numFmt numFmtId="0" formatCode="General"/>
      <alignment horizontal="general" indent="0" readingOrder="0"/>
      <border outline="0">
        <left/>
        <right/>
        <top/>
        <bottom/>
      </border>
    </dxf>
  </rfmt>
  <rfmt sheetId="1" s="1" sqref="J13" start="0" length="0">
    <dxf>
      <font>
        <b val="0"/>
        <sz val="11"/>
        <color theme="1"/>
        <name val="Calibri"/>
        <scheme val="minor"/>
      </font>
      <numFmt numFmtId="0" formatCode="General"/>
      <alignment horizontal="general" indent="0" readingOrder="0"/>
      <border outline="0">
        <left/>
        <right/>
        <top/>
        <bottom/>
      </border>
    </dxf>
  </rfmt>
  <rfmt sheetId="1" s="1" sqref="K13" start="0" length="0">
    <dxf>
      <font>
        <b val="0"/>
        <sz val="11"/>
        <color theme="1"/>
        <name val="Calibri"/>
        <scheme val="minor"/>
      </font>
      <numFmt numFmtId="0" formatCode="General"/>
      <alignment horizontal="general" indent="0" readingOrder="0"/>
      <border outline="0">
        <left/>
        <right/>
        <top/>
        <bottom/>
      </border>
    </dxf>
  </rfmt>
  <rcc rId="4175" sId="1" odxf="1" s="1" dxf="1">
    <oc r="L13" t="inlineStr">
      <is>
        <t>Przychody odsetkowe od aktywów finansowych wycenianych w zamortyzowanym koszcie</t>
      </is>
    </oc>
    <nc r="L13"/>
    <ndxf>
      <font>
        <b val="0"/>
        <sz val="11"/>
        <color theme="1"/>
        <name val="Calibri"/>
        <scheme val="minor"/>
      </font>
      <alignment horizontal="general" vertical="bottom" wrapText="0" readingOrder="0"/>
      <border outline="0">
        <left/>
        <right/>
        <top/>
        <bottom/>
      </border>
    </ndxf>
  </rcc>
  <rcc rId="4176" sId="1" odxf="1" s="1" dxf="1">
    <oc r="A14">
      <v>615521</v>
    </oc>
    <nc r="A14"/>
    <ndxf>
      <font>
        <sz val="11"/>
        <color theme="1"/>
        <name val="Calibri"/>
        <scheme val="minor"/>
      </font>
      <numFmt numFmtId="0" formatCode="General"/>
      <alignment horizontal="general" indent="0" readingOrder="0"/>
      <border outline="0">
        <left/>
        <right/>
        <top/>
        <bottom/>
      </border>
    </ndxf>
  </rcc>
  <rfmt sheetId="1" s="1" sqref="B14" start="0" length="0">
    <dxf>
      <font>
        <sz val="11"/>
        <color theme="1"/>
        <name val="Calibri"/>
        <scheme val="minor"/>
      </font>
      <numFmt numFmtId="0" formatCode="General"/>
      <alignment horizontal="general" indent="0" readingOrder="0"/>
      <border outline="0">
        <left/>
        <right/>
        <top/>
        <bottom/>
      </border>
    </dxf>
  </rfmt>
  <rfmt sheetId="1" s="1" sqref="C14" start="0" length="0">
    <dxf>
      <font>
        <sz val="11"/>
        <color theme="1"/>
        <name val="Calibri"/>
        <scheme val="minor"/>
      </font>
      <numFmt numFmtId="0" formatCode="General"/>
      <alignment horizontal="general" indent="0" readingOrder="0"/>
      <border outline="0">
        <left/>
        <right/>
        <top/>
        <bottom/>
      </border>
    </dxf>
  </rfmt>
  <rcc rId="4177" sId="1" odxf="1" s="1" dxf="1">
    <oc r="D14">
      <v>517023</v>
    </oc>
    <nc r="D14"/>
    <ndxf>
      <font>
        <sz val="11"/>
        <color theme="1"/>
        <name val="Calibri"/>
        <scheme val="minor"/>
      </font>
      <numFmt numFmtId="0" formatCode="General"/>
      <alignment horizontal="general" indent="0" readingOrder="0"/>
      <border outline="0">
        <left/>
        <right/>
        <top/>
        <bottom/>
      </border>
    </ndxf>
  </rcc>
  <rcc rId="4178" sId="1" odxf="1" dxf="1">
    <oc r="E14">
      <v>454302</v>
    </oc>
    <nc r="E14"/>
    <ndxf>
      <font>
        <sz val="11"/>
        <color theme="1"/>
        <name val="Calibri"/>
        <scheme val="minor"/>
      </font>
      <numFmt numFmtId="0" formatCode="General"/>
      <alignment horizontal="general" vertical="bottom" indent="0" readingOrder="0"/>
      <border outline="0">
        <left/>
        <right/>
        <top/>
        <bottom/>
      </border>
    </ndxf>
  </rcc>
  <rcc rId="4179" sId="1" odxf="1" dxf="1">
    <oc r="F14">
      <v>454009</v>
    </oc>
    <nc r="F14"/>
    <ndxf>
      <font>
        <sz val="11"/>
        <color theme="1"/>
        <name val="Calibri"/>
        <scheme val="minor"/>
      </font>
      <numFmt numFmtId="0" formatCode="General"/>
      <alignment horizontal="general" vertical="bottom" indent="0" readingOrder="0"/>
      <border outline="0">
        <left/>
        <right/>
        <top/>
        <bottom/>
      </border>
    </ndxf>
  </rcc>
  <rcc rId="4180" sId="1" odxf="1" dxf="1">
    <oc r="G14">
      <v>435273</v>
    </oc>
    <nc r="G14"/>
    <ndxf>
      <font>
        <sz val="11"/>
        <color theme="1"/>
        <name val="Calibri"/>
        <scheme val="minor"/>
      </font>
      <numFmt numFmtId="0" formatCode="General"/>
      <alignment horizontal="general" vertical="bottom" indent="0" readingOrder="0"/>
      <border outline="0">
        <left/>
        <right/>
        <top/>
        <bottom/>
      </border>
    </ndxf>
  </rcc>
  <rfmt sheetId="1" sqref="H14" start="0" length="0">
    <dxf>
      <font>
        <sz val="11"/>
        <color theme="1"/>
        <name val="Calibri"/>
        <scheme val="minor"/>
      </font>
      <numFmt numFmtId="0" formatCode="General"/>
      <alignment horizontal="general" vertical="bottom" indent="0" readingOrder="0"/>
      <border outline="0">
        <left/>
        <right/>
        <top/>
        <bottom/>
      </border>
    </dxf>
  </rfmt>
  <rfmt sheetId="1" sqref="I14" start="0" length="0">
    <dxf>
      <font>
        <sz val="11"/>
        <color theme="1"/>
        <name val="Calibri"/>
        <scheme val="minor"/>
      </font>
      <numFmt numFmtId="0" formatCode="General"/>
      <alignment horizontal="general" vertical="bottom" indent="0" readingOrder="0"/>
      <border outline="0">
        <left/>
        <right/>
        <top/>
        <bottom/>
      </border>
    </dxf>
  </rfmt>
  <rfmt sheetId="1" sqref="J14" start="0" length="0">
    <dxf>
      <font>
        <sz val="11"/>
        <color theme="1"/>
        <name val="Calibri"/>
        <scheme val="minor"/>
      </font>
      <numFmt numFmtId="0" formatCode="General"/>
      <alignment horizontal="general" vertical="bottom" indent="0" readingOrder="0"/>
      <border outline="0">
        <left/>
        <right/>
        <top/>
        <bottom/>
      </border>
    </dxf>
  </rfmt>
  <rfmt sheetId="1" sqref="K14" start="0" length="0">
    <dxf>
      <font>
        <sz val="11"/>
        <color theme="1"/>
        <name val="Calibri"/>
        <scheme val="minor"/>
      </font>
      <numFmt numFmtId="0" formatCode="General"/>
      <alignment horizontal="general" vertical="bottom" indent="0" readingOrder="0"/>
      <border outline="0">
        <left/>
        <right/>
        <top/>
        <bottom/>
      </border>
    </dxf>
  </rfmt>
  <rcc rId="4181" sId="1" odxf="1" s="1" dxf="1">
    <oc r="L14" t="inlineStr">
      <is>
        <t>Należności od podmiotów gospodarczych i z tytułu leasingu</t>
      </is>
    </oc>
    <nc r="L14"/>
    <ndxf>
      <font>
        <sz val="11"/>
        <color theme="1"/>
        <name val="Calibri"/>
        <scheme val="minor"/>
      </font>
      <alignment horizontal="general" vertical="bottom" wrapText="0" readingOrder="0"/>
      <border outline="0">
        <left/>
        <right/>
        <top/>
        <bottom/>
      </border>
    </ndxf>
  </rcc>
  <rcc rId="4182" sId="1" odxf="1" s="1" dxf="1">
    <oc r="A15">
      <f>1139006</f>
    </oc>
    <nc r="A15"/>
    <ndxf>
      <font>
        <sz val="11"/>
        <color theme="1"/>
        <name val="Calibri"/>
        <scheme val="minor"/>
      </font>
      <numFmt numFmtId="0" formatCode="General"/>
      <alignment horizontal="general" indent="0" readingOrder="0"/>
      <border outline="0">
        <left/>
        <right/>
        <top/>
        <bottom/>
      </border>
    </ndxf>
  </rcc>
  <rfmt sheetId="1" s="1" sqref="B15" start="0" length="0">
    <dxf>
      <font>
        <sz val="11"/>
        <color theme="1"/>
        <name val="Calibri"/>
        <scheme val="minor"/>
      </font>
      <numFmt numFmtId="0" formatCode="General"/>
      <alignment horizontal="general" indent="0" readingOrder="0"/>
      <border outline="0">
        <left/>
        <right/>
        <top/>
        <bottom/>
      </border>
    </dxf>
  </rfmt>
  <rfmt sheetId="1" s="1" sqref="C15" start="0" length="0">
    <dxf>
      <font>
        <sz val="11"/>
        <color theme="1"/>
        <name val="Calibri"/>
        <scheme val="minor"/>
      </font>
      <numFmt numFmtId="0" formatCode="General"/>
      <alignment horizontal="general" indent="0" readingOrder="0"/>
      <border outline="0">
        <left/>
        <right/>
        <top/>
        <bottom/>
      </border>
    </dxf>
  </rfmt>
  <rcc rId="4183" sId="1" odxf="1" s="1" dxf="1">
    <oc r="D15">
      <v>992642</v>
    </oc>
    <nc r="D15"/>
    <ndxf>
      <font>
        <sz val="11"/>
        <color theme="1"/>
        <name val="Calibri"/>
        <scheme val="minor"/>
      </font>
      <numFmt numFmtId="0" formatCode="General"/>
      <alignment horizontal="general" indent="0" readingOrder="0"/>
      <border outline="0">
        <left/>
        <right/>
        <top/>
        <bottom/>
      </border>
    </ndxf>
  </rcc>
  <rcc rId="4184" sId="1" odxf="1" dxf="1">
    <oc r="E15">
      <v>863626</v>
    </oc>
    <nc r="E15"/>
    <ndxf>
      <font>
        <sz val="11"/>
        <color theme="1"/>
        <name val="Calibri"/>
        <scheme val="minor"/>
      </font>
      <numFmt numFmtId="0" formatCode="General"/>
      <alignment horizontal="general" vertical="bottom" indent="0" readingOrder="0"/>
      <border outline="0">
        <left/>
        <right/>
        <top/>
        <bottom/>
      </border>
    </ndxf>
  </rcc>
  <rcc rId="4185" sId="1" odxf="1" dxf="1">
    <oc r="F15">
      <f>872696-8599</f>
    </oc>
    <nc r="F15"/>
    <ndxf>
      <font>
        <sz val="11"/>
        <color theme="1"/>
        <name val="Calibri"/>
        <scheme val="minor"/>
      </font>
      <numFmt numFmtId="0" formatCode="General"/>
      <alignment horizontal="general" vertical="bottom" indent="0" readingOrder="0"/>
      <border outline="0">
        <left/>
        <right/>
        <top/>
        <bottom/>
      </border>
    </ndxf>
  </rcc>
  <rcc rId="4186" sId="1" odxf="1" dxf="1">
    <oc r="G15">
      <v>838783</v>
    </oc>
    <nc r="G15"/>
    <ndxf>
      <font>
        <sz val="11"/>
        <color theme="1"/>
        <name val="Calibri"/>
        <scheme val="minor"/>
      </font>
      <numFmt numFmtId="0" formatCode="General"/>
      <alignment horizontal="general" vertical="bottom" indent="0" readingOrder="0"/>
      <border outline="0">
        <left/>
        <right/>
        <top/>
        <bottom/>
      </border>
    </ndxf>
  </rcc>
  <rfmt sheetId="1" sqref="H15" start="0" length="0">
    <dxf>
      <font>
        <sz val="11"/>
        <color theme="1"/>
        <name val="Calibri"/>
        <scheme val="minor"/>
      </font>
      <numFmt numFmtId="0" formatCode="General"/>
      <alignment horizontal="general" vertical="bottom" indent="0" readingOrder="0"/>
      <border outline="0">
        <left/>
        <right/>
        <top/>
        <bottom/>
      </border>
    </dxf>
  </rfmt>
  <rfmt sheetId="1" sqref="I15" start="0" length="0">
    <dxf>
      <font>
        <sz val="11"/>
        <color theme="1"/>
        <name val="Calibri"/>
        <scheme val="minor"/>
      </font>
      <numFmt numFmtId="0" formatCode="General"/>
      <alignment horizontal="general" vertical="bottom" indent="0" readingOrder="0"/>
      <border outline="0">
        <left/>
        <right/>
        <top/>
        <bottom/>
      </border>
    </dxf>
  </rfmt>
  <rfmt sheetId="1" sqref="J15" start="0" length="0">
    <dxf>
      <font>
        <sz val="11"/>
        <color theme="1"/>
        <name val="Calibri"/>
        <scheme val="minor"/>
      </font>
      <numFmt numFmtId="0" formatCode="General"/>
      <alignment horizontal="general" vertical="bottom" indent="0" readingOrder="0"/>
      <border outline="0">
        <left/>
        <right/>
        <top/>
        <bottom/>
      </border>
    </dxf>
  </rfmt>
  <rfmt sheetId="1" sqref="K15" start="0" length="0">
    <dxf>
      <font>
        <sz val="11"/>
        <color theme="1"/>
        <name val="Calibri"/>
        <scheme val="minor"/>
      </font>
      <numFmt numFmtId="0" formatCode="General"/>
      <alignment horizontal="general" vertical="bottom" indent="0" readingOrder="0"/>
      <border outline="0">
        <left/>
        <right/>
        <top/>
        <bottom/>
      </border>
    </dxf>
  </rfmt>
  <rcc rId="4187" sId="1" odxf="1" s="1" dxf="1">
    <oc r="L15" t="inlineStr">
      <is>
        <t>Należności od klientów indywidualnych, w tym:</t>
      </is>
    </oc>
    <nc r="L15"/>
    <ndxf>
      <font>
        <sz val="11"/>
        <color theme="1"/>
        <name val="Calibri"/>
        <scheme val="minor"/>
      </font>
      <alignment horizontal="general" vertical="bottom" wrapText="0" readingOrder="0"/>
      <border outline="0">
        <left/>
        <right/>
        <top/>
        <bottom/>
      </border>
    </ndxf>
  </rcc>
  <rcc rId="4188" sId="1" odxf="1" s="1" dxf="1">
    <oc r="A16">
      <v>423909</v>
    </oc>
    <nc r="A16"/>
    <ndxf>
      <font>
        <sz val="11"/>
        <color theme="1"/>
        <name val="Calibri"/>
        <scheme val="minor"/>
      </font>
      <numFmt numFmtId="0" formatCode="General"/>
      <alignment horizontal="general" indent="0" readingOrder="0"/>
      <border outline="0">
        <left/>
        <right/>
        <top/>
        <bottom/>
      </border>
    </ndxf>
  </rcc>
  <rfmt sheetId="1" s="1" sqref="B16" start="0" length="0">
    <dxf>
      <font>
        <sz val="11"/>
        <color theme="1"/>
        <name val="Calibri"/>
        <scheme val="minor"/>
      </font>
      <numFmt numFmtId="0" formatCode="General"/>
      <alignment horizontal="general" indent="0" readingOrder="0"/>
      <border outline="0">
        <left/>
        <right/>
        <top/>
        <bottom/>
      </border>
    </dxf>
  </rfmt>
  <rfmt sheetId="1" s="1" sqref="C16" start="0" length="0">
    <dxf>
      <font>
        <sz val="11"/>
        <color theme="1"/>
        <name val="Calibri"/>
        <scheme val="minor"/>
      </font>
      <numFmt numFmtId="0" formatCode="General"/>
      <alignment horizontal="general" indent="0" readingOrder="0"/>
      <border outline="0">
        <left/>
        <right/>
        <top/>
        <bottom/>
      </border>
    </dxf>
  </rfmt>
  <rcc rId="4189" sId="1" odxf="1" s="1" dxf="1">
    <oc r="D16">
      <v>359484</v>
    </oc>
    <nc r="D16"/>
    <ndxf>
      <font>
        <sz val="11"/>
        <color theme="1"/>
        <name val="Calibri"/>
        <scheme val="minor"/>
      </font>
      <numFmt numFmtId="0" formatCode="General"/>
      <alignment horizontal="general" indent="0" readingOrder="0"/>
      <border outline="0">
        <left/>
        <right/>
        <top/>
        <bottom/>
      </border>
    </ndxf>
  </rcc>
  <rcc rId="4190" sId="1" odxf="1" dxf="1">
    <oc r="E16">
      <v>286950</v>
    </oc>
    <nc r="E16"/>
    <ndxf>
      <font>
        <sz val="11"/>
        <color theme="1"/>
        <name val="Calibri"/>
        <scheme val="minor"/>
      </font>
      <numFmt numFmtId="0" formatCode="General"/>
      <alignment horizontal="general" vertical="bottom" indent="0" readingOrder="0"/>
      <border outline="0">
        <left/>
        <right/>
        <top/>
        <bottom/>
      </border>
    </ndxf>
  </rcc>
  <rcc rId="4191" sId="1" odxf="1" dxf="1">
    <oc r="F16">
      <v>278684</v>
    </oc>
    <nc r="F16"/>
    <ndxf>
      <font>
        <sz val="11"/>
        <color theme="1"/>
        <name val="Calibri"/>
        <scheme val="minor"/>
      </font>
      <numFmt numFmtId="0" formatCode="General"/>
      <alignment horizontal="general" vertical="bottom" indent="0" readingOrder="0"/>
      <border outline="0">
        <left/>
        <right/>
        <top/>
        <bottom/>
      </border>
    </ndxf>
  </rcc>
  <rcc rId="4192" sId="1" odxf="1" dxf="1">
    <oc r="G16">
      <v>272884</v>
    </oc>
    <nc r="G16"/>
    <ndxf>
      <font>
        <sz val="11"/>
        <color theme="1"/>
        <name val="Calibri"/>
        <scheme val="minor"/>
      </font>
      <numFmt numFmtId="0" formatCode="General"/>
      <alignment horizontal="general" vertical="bottom" indent="0" readingOrder="0"/>
      <border outline="0">
        <left/>
        <right/>
        <top/>
        <bottom/>
      </border>
    </ndxf>
  </rcc>
  <rfmt sheetId="1" sqref="H16" start="0" length="0">
    <dxf>
      <font>
        <sz val="11"/>
        <color theme="1"/>
        <name val="Calibri"/>
        <scheme val="minor"/>
      </font>
      <numFmt numFmtId="0" formatCode="General"/>
      <alignment horizontal="general" vertical="bottom" indent="0" readingOrder="0"/>
      <border outline="0">
        <left/>
        <right/>
        <top/>
        <bottom/>
      </border>
    </dxf>
  </rfmt>
  <rfmt sheetId="1" sqref="I16" start="0" length="0">
    <dxf>
      <font>
        <sz val="11"/>
        <color theme="1"/>
        <name val="Calibri"/>
        <scheme val="minor"/>
      </font>
      <numFmt numFmtId="0" formatCode="General"/>
      <alignment horizontal="general" vertical="bottom" indent="0" readingOrder="0"/>
      <border outline="0">
        <left/>
        <right/>
        <top/>
        <bottom/>
      </border>
    </dxf>
  </rfmt>
  <rfmt sheetId="1" sqref="J16" start="0" length="0">
    <dxf>
      <font>
        <sz val="11"/>
        <color theme="1"/>
        <name val="Calibri"/>
        <scheme val="minor"/>
      </font>
      <numFmt numFmtId="0" formatCode="General"/>
      <alignment horizontal="general" vertical="bottom" indent="0" readingOrder="0"/>
      <border outline="0">
        <left/>
        <right/>
        <top/>
        <bottom/>
      </border>
    </dxf>
  </rfmt>
  <rfmt sheetId="1" sqref="K16" start="0" length="0">
    <dxf>
      <font>
        <sz val="11"/>
        <color theme="1"/>
        <name val="Calibri"/>
        <scheme val="minor"/>
      </font>
      <numFmt numFmtId="0" formatCode="General"/>
      <alignment horizontal="general" vertical="bottom" indent="0" readingOrder="0"/>
      <border outline="0">
        <left/>
        <right/>
        <top/>
        <bottom/>
      </border>
    </dxf>
  </rfmt>
  <rcc rId="4193" sId="1" odxf="1" s="1" dxf="1">
    <oc r="L16" t="inlineStr">
      <is>
        <t>Należności z tytułu kredytów hipotecznych</t>
      </is>
    </oc>
    <nc r="L16"/>
    <ndxf>
      <font>
        <i val="0"/>
        <sz val="11"/>
        <color theme="1"/>
        <name val="Calibri"/>
        <scheme val="minor"/>
      </font>
      <alignment horizontal="general" vertical="bottom" wrapText="0" readingOrder="0"/>
      <border outline="0">
        <left/>
        <right/>
        <top/>
        <bottom/>
      </border>
    </ndxf>
  </rcc>
  <rcc rId="4194" sId="1" odxf="1" s="1" dxf="1">
    <oc r="A17">
      <f>11609</f>
    </oc>
    <nc r="A17"/>
    <ndxf>
      <font>
        <sz val="11"/>
        <color theme="1"/>
        <name val="Calibri"/>
        <scheme val="minor"/>
      </font>
      <numFmt numFmtId="0" formatCode="General"/>
      <alignment horizontal="general" indent="0" readingOrder="0"/>
      <border outline="0">
        <left/>
        <right/>
        <top/>
        <bottom/>
      </border>
    </ndxf>
  </rcc>
  <rfmt sheetId="1" s="1" sqref="B17" start="0" length="0">
    <dxf>
      <font>
        <sz val="11"/>
        <color theme="1"/>
        <name val="Calibri"/>
        <scheme val="minor"/>
      </font>
      <numFmt numFmtId="0" formatCode="General"/>
      <alignment horizontal="general" indent="0" readingOrder="0"/>
      <border outline="0">
        <left/>
        <right/>
        <top/>
        <bottom/>
      </border>
    </dxf>
  </rfmt>
  <rfmt sheetId="1" s="1" sqref="C17" start="0" length="0">
    <dxf>
      <font>
        <sz val="11"/>
        <color theme="1"/>
        <name val="Calibri"/>
        <scheme val="minor"/>
      </font>
      <numFmt numFmtId="0" formatCode="General"/>
      <alignment horizontal="general" indent="0" readingOrder="0"/>
      <border outline="0">
        <left/>
        <right/>
        <top/>
        <bottom/>
      </border>
    </dxf>
  </rfmt>
  <rcc rId="4195" sId="1" odxf="1" s="1" dxf="1">
    <oc r="D17">
      <v>3725</v>
    </oc>
    <nc r="D17"/>
    <ndxf>
      <font>
        <sz val="11"/>
        <color theme="1"/>
        <name val="Calibri"/>
        <scheme val="minor"/>
      </font>
      <numFmt numFmtId="0" formatCode="General"/>
      <alignment horizontal="general" indent="0" readingOrder="0"/>
      <border outline="0">
        <left/>
        <right/>
        <top/>
        <bottom/>
      </border>
    </ndxf>
  </rcc>
  <rcc rId="4196" sId="1" odxf="1" dxf="1">
    <oc r="E17">
      <v>454</v>
    </oc>
    <nc r="E17"/>
    <ndxf>
      <font>
        <sz val="11"/>
        <color theme="1"/>
        <name val="Calibri"/>
        <scheme val="minor"/>
      </font>
      <numFmt numFmtId="0" formatCode="General"/>
      <alignment horizontal="general" vertical="bottom" indent="0" readingOrder="0"/>
      <border outline="0">
        <left/>
        <right/>
        <top/>
        <bottom/>
      </border>
    </ndxf>
  </rcc>
  <rcc rId="4197" sId="1" odxf="1" dxf="1">
    <oc r="F17">
      <v>546</v>
    </oc>
    <nc r="F17"/>
    <ndxf>
      <font>
        <sz val="11"/>
        <color theme="1"/>
        <name val="Calibri"/>
        <scheme val="minor"/>
      </font>
      <numFmt numFmtId="0" formatCode="General"/>
      <alignment horizontal="general" vertical="bottom" indent="0" readingOrder="0"/>
      <border outline="0">
        <left/>
        <right/>
        <top/>
        <bottom/>
      </border>
    </ndxf>
  </rcc>
  <rcc rId="4198" sId="1" odxf="1" dxf="1">
    <oc r="G17">
      <v>331</v>
    </oc>
    <nc r="G17"/>
    <ndxf>
      <font>
        <sz val="11"/>
        <color theme="1"/>
        <name val="Calibri"/>
        <scheme val="minor"/>
      </font>
      <numFmt numFmtId="0" formatCode="General"/>
      <alignment horizontal="general" vertical="bottom" indent="0" readingOrder="0"/>
      <border outline="0">
        <left/>
        <right/>
        <top/>
        <bottom/>
      </border>
    </ndxf>
  </rcc>
  <rfmt sheetId="1" sqref="H17" start="0" length="0">
    <dxf>
      <font>
        <sz val="11"/>
        <color theme="1"/>
        <name val="Calibri"/>
        <scheme val="minor"/>
      </font>
      <numFmt numFmtId="0" formatCode="General"/>
      <alignment horizontal="general" vertical="bottom" indent="0" readingOrder="0"/>
      <border outline="0">
        <left/>
        <right/>
        <top/>
        <bottom/>
      </border>
    </dxf>
  </rfmt>
  <rfmt sheetId="1" sqref="I17" start="0" length="0">
    <dxf>
      <font>
        <sz val="11"/>
        <color theme="1"/>
        <name val="Calibri"/>
        <scheme val="minor"/>
      </font>
      <numFmt numFmtId="0" formatCode="General"/>
      <alignment horizontal="general" vertical="bottom" indent="0" readingOrder="0"/>
      <border outline="0">
        <left/>
        <right/>
        <top/>
        <bottom/>
      </border>
    </dxf>
  </rfmt>
  <rfmt sheetId="1" sqref="J17" start="0" length="0">
    <dxf>
      <font>
        <sz val="11"/>
        <color theme="1"/>
        <name val="Calibri"/>
        <scheme val="minor"/>
      </font>
      <numFmt numFmtId="0" formatCode="General"/>
      <alignment horizontal="general" vertical="bottom" indent="0" readingOrder="0"/>
      <border outline="0">
        <left/>
        <right/>
        <top/>
        <bottom/>
      </border>
    </dxf>
  </rfmt>
  <rfmt sheetId="1" sqref="K17" start="0" length="0">
    <dxf>
      <font>
        <sz val="11"/>
        <color theme="1"/>
        <name val="Calibri"/>
        <scheme val="minor"/>
      </font>
      <numFmt numFmtId="0" formatCode="General"/>
      <alignment horizontal="general" vertical="bottom" indent="0" readingOrder="0"/>
      <border outline="0">
        <left/>
        <right/>
        <top/>
        <bottom/>
      </border>
    </dxf>
  </rfmt>
  <rcc rId="4199" sId="1" odxf="1" s="1" dxf="1">
    <oc r="L17" t="inlineStr">
      <is>
        <t>Należności z otrzymanym przyrzeczeniem odkupu</t>
      </is>
    </oc>
    <nc r="L17"/>
    <ndxf>
      <font>
        <sz val="11"/>
        <color theme="1"/>
        <name val="Calibri"/>
        <scheme val="minor"/>
      </font>
      <alignment horizontal="general" vertical="bottom" wrapText="0" readingOrder="0"/>
      <border outline="0">
        <left/>
        <right/>
        <top/>
        <bottom/>
      </border>
    </ndxf>
  </rcc>
  <rcc rId="4200" sId="1" odxf="1" s="1" dxf="1">
    <oc r="A18">
      <v>9889</v>
    </oc>
    <nc r="A18"/>
    <ndxf>
      <font>
        <sz val="11"/>
        <color theme="1"/>
        <name val="Calibri"/>
        <scheme val="minor"/>
      </font>
      <numFmt numFmtId="0" formatCode="General"/>
      <alignment horizontal="general" indent="0" readingOrder="0"/>
      <border outline="0">
        <left/>
        <right/>
        <top/>
        <bottom/>
      </border>
    </ndxf>
  </rcc>
  <rfmt sheetId="1" s="1" sqref="B18" start="0" length="0">
    <dxf>
      <font>
        <sz val="11"/>
        <color theme="1"/>
        <name val="Calibri"/>
        <scheme val="minor"/>
      </font>
      <numFmt numFmtId="0" formatCode="General"/>
      <alignment horizontal="general" indent="0" readingOrder="0"/>
      <border outline="0">
        <left/>
        <right/>
        <top/>
        <bottom/>
      </border>
    </dxf>
  </rfmt>
  <rfmt sheetId="1" s="1" sqref="C18" start="0" length="0">
    <dxf>
      <font>
        <sz val="11"/>
        <color theme="1"/>
        <name val="Calibri"/>
        <scheme val="minor"/>
      </font>
      <numFmt numFmtId="0" formatCode="General"/>
      <alignment horizontal="general" indent="0" readingOrder="0"/>
      <border outline="0">
        <left/>
        <right/>
        <top/>
        <bottom/>
      </border>
    </dxf>
  </rfmt>
  <rcc rId="4201" sId="1" odxf="1" s="1" dxf="1">
    <oc r="D18">
      <v>2304</v>
    </oc>
    <nc r="D18"/>
    <ndxf>
      <font>
        <sz val="11"/>
        <color theme="1"/>
        <name val="Calibri"/>
        <scheme val="minor"/>
      </font>
      <numFmt numFmtId="0" formatCode="General"/>
      <alignment horizontal="general" indent="0" readingOrder="0"/>
      <border outline="0">
        <left/>
        <right/>
        <top/>
        <bottom/>
      </border>
    </ndxf>
  </rcc>
  <rcc rId="4202" sId="1" odxf="1" dxf="1">
    <oc r="E18">
      <v>228</v>
    </oc>
    <nc r="E18"/>
    <ndxf>
      <font>
        <sz val="11"/>
        <color theme="1"/>
        <name val="Calibri"/>
        <scheme val="minor"/>
      </font>
      <numFmt numFmtId="0" formatCode="General"/>
      <alignment horizontal="general" vertical="bottom" indent="0" readingOrder="0"/>
      <border outline="0">
        <left/>
        <right/>
        <top/>
        <bottom/>
      </border>
    </ndxf>
  </rcc>
  <rcc rId="4203" sId="1" odxf="1" dxf="1">
    <oc r="F18">
      <v>-318</v>
    </oc>
    <nc r="F18"/>
    <ndxf>
      <font>
        <sz val="11"/>
        <color theme="1"/>
        <name val="Calibri"/>
        <scheme val="minor"/>
      </font>
      <numFmt numFmtId="0" formatCode="General"/>
      <alignment horizontal="general" vertical="bottom" indent="0" readingOrder="0"/>
      <border outline="0">
        <left/>
        <right/>
        <top/>
        <bottom/>
      </border>
    </ndxf>
  </rcc>
  <rcc rId="4204" sId="1" odxf="1" dxf="1">
    <oc r="G18">
      <v>-127</v>
    </oc>
    <nc r="G18"/>
    <ndxf>
      <font>
        <sz val="11"/>
        <color theme="1"/>
        <name val="Calibri"/>
        <scheme val="minor"/>
      </font>
      <numFmt numFmtId="0" formatCode="General"/>
      <alignment horizontal="general" vertical="bottom" indent="0" readingOrder="0"/>
      <border outline="0">
        <left/>
        <right/>
        <top/>
        <bottom/>
      </border>
    </ndxf>
  </rcc>
  <rfmt sheetId="1" sqref="H18" start="0" length="0">
    <dxf>
      <font>
        <sz val="11"/>
        <color theme="1"/>
        <name val="Calibri"/>
        <scheme val="minor"/>
      </font>
      <numFmt numFmtId="0" formatCode="General"/>
      <alignment horizontal="general" vertical="bottom" indent="0" readingOrder="0"/>
      <border outline="0">
        <left/>
        <right/>
        <top/>
        <bottom/>
      </border>
    </dxf>
  </rfmt>
  <rfmt sheetId="1" sqref="I18" start="0" length="0">
    <dxf>
      <font>
        <sz val="11"/>
        <color theme="1"/>
        <name val="Calibri"/>
        <scheme val="minor"/>
      </font>
      <numFmt numFmtId="0" formatCode="General"/>
      <alignment horizontal="general" vertical="bottom" indent="0" readingOrder="0"/>
      <border outline="0">
        <left/>
        <right/>
        <top/>
        <bottom/>
      </border>
    </dxf>
  </rfmt>
  <rfmt sheetId="1" sqref="J18" start="0" length="0">
    <dxf>
      <font>
        <sz val="11"/>
        <color theme="1"/>
        <name val="Calibri"/>
        <scheme val="minor"/>
      </font>
      <numFmt numFmtId="0" formatCode="General"/>
      <alignment horizontal="general" vertical="bottom" indent="0" readingOrder="0"/>
      <border outline="0">
        <left/>
        <right/>
        <top/>
        <bottom/>
      </border>
    </dxf>
  </rfmt>
  <rfmt sheetId="1" sqref="K18" start="0" length="0">
    <dxf>
      <font>
        <sz val="11"/>
        <color theme="1"/>
        <name val="Calibri"/>
        <scheme val="minor"/>
      </font>
      <numFmt numFmtId="0" formatCode="General"/>
      <alignment horizontal="general" vertical="bottom" indent="0" readingOrder="0"/>
      <border outline="0">
        <left/>
        <right/>
        <top/>
        <bottom/>
      </border>
    </dxf>
  </rfmt>
  <rcc rId="4205" sId="1" odxf="1" s="1" dxf="1">
    <oc r="L18" t="inlineStr">
      <is>
        <t>Należności od banków</t>
      </is>
    </oc>
    <nc r="L18"/>
    <ndxf>
      <font>
        <sz val="11"/>
        <color theme="1"/>
        <name val="Calibri"/>
        <scheme val="minor"/>
      </font>
      <alignment horizontal="general" vertical="bottom" wrapText="0" readingOrder="0"/>
      <border outline="0">
        <left/>
        <right/>
        <top/>
        <bottom/>
      </border>
    </ndxf>
  </rcc>
  <rcc rId="4206" sId="1" odxf="1" s="1" dxf="1">
    <oc r="A19">
      <f>2802+1</f>
    </oc>
    <nc r="A19"/>
    <ndxf>
      <font>
        <sz val="11"/>
        <color theme="1"/>
        <name val="Calibri"/>
        <scheme val="minor"/>
      </font>
      <numFmt numFmtId="0" formatCode="General"/>
      <alignment horizontal="general" indent="0" readingOrder="0"/>
      <border outline="0">
        <left/>
        <right/>
        <top/>
        <bottom/>
      </border>
    </ndxf>
  </rcc>
  <rfmt sheetId="1" s="1" sqref="B19" start="0" length="0">
    <dxf>
      <font>
        <sz val="11"/>
        <color theme="1"/>
        <name val="Calibri"/>
        <scheme val="minor"/>
      </font>
      <numFmt numFmtId="0" formatCode="General"/>
      <alignment horizontal="general" indent="0" readingOrder="0"/>
      <border outline="0">
        <left/>
        <right/>
        <top/>
        <bottom/>
      </border>
    </dxf>
  </rfmt>
  <rfmt sheetId="1" s="1" sqref="C19" start="0" length="0">
    <dxf>
      <font>
        <sz val="11"/>
        <color theme="1"/>
        <name val="Calibri"/>
        <scheme val="minor"/>
      </font>
      <numFmt numFmtId="0" formatCode="General"/>
      <alignment horizontal="general" indent="0" readingOrder="0"/>
      <border outline="0">
        <left/>
        <right/>
        <top/>
        <bottom/>
      </border>
    </dxf>
  </rfmt>
  <rcc rId="4207" sId="1" odxf="1" s="1" dxf="1">
    <oc r="D19">
      <v>2330</v>
    </oc>
    <nc r="D19"/>
    <ndxf>
      <font>
        <sz val="11"/>
        <color theme="1"/>
        <name val="Calibri"/>
        <scheme val="minor"/>
      </font>
      <numFmt numFmtId="0" formatCode="General"/>
      <alignment horizontal="general" indent="0" readingOrder="0"/>
      <border outline="0">
        <left/>
        <right/>
        <top/>
        <bottom/>
      </border>
    </ndxf>
  </rcc>
  <rcc rId="4208" sId="1" odxf="1" dxf="1">
    <oc r="E19">
      <v>1514</v>
    </oc>
    <nc r="E19"/>
    <ndxf>
      <font>
        <sz val="11"/>
        <color theme="1"/>
        <name val="Calibri"/>
        <scheme val="minor"/>
      </font>
      <numFmt numFmtId="0" formatCode="General"/>
      <alignment horizontal="general" vertical="bottom" indent="0" readingOrder="0"/>
      <border outline="0">
        <left/>
        <right/>
        <top/>
        <bottom/>
      </border>
    </ndxf>
  </rcc>
  <rcc rId="4209" sId="1" odxf="1" dxf="1">
    <oc r="F19">
      <v>1270</v>
    </oc>
    <nc r="F19"/>
    <ndxf>
      <font>
        <sz val="11"/>
        <color theme="1"/>
        <name val="Calibri"/>
        <scheme val="minor"/>
      </font>
      <numFmt numFmtId="0" formatCode="General"/>
      <alignment horizontal="general" vertical="bottom" indent="0" readingOrder="0"/>
      <border outline="0">
        <left/>
        <right/>
        <top/>
        <bottom/>
      </border>
    </ndxf>
  </rcc>
  <rcc rId="4210" sId="1" odxf="1" dxf="1">
    <oc r="G19">
      <v>1521</v>
    </oc>
    <nc r="G19"/>
    <ndxf>
      <font>
        <sz val="11"/>
        <color theme="1"/>
        <name val="Calibri"/>
        <scheme val="minor"/>
      </font>
      <numFmt numFmtId="0" formatCode="General"/>
      <alignment horizontal="general" vertical="bottom" indent="0" readingOrder="0"/>
      <border outline="0">
        <left/>
        <right/>
        <top/>
        <bottom/>
      </border>
    </ndxf>
  </rcc>
  <rfmt sheetId="1" sqref="H19" start="0" length="0">
    <dxf>
      <font>
        <sz val="11"/>
        <color theme="1"/>
        <name val="Calibri"/>
        <scheme val="minor"/>
      </font>
      <numFmt numFmtId="0" formatCode="General"/>
      <alignment horizontal="general" vertical="bottom" indent="0" readingOrder="0"/>
      <border outline="0">
        <left/>
        <right/>
        <top/>
        <bottom/>
      </border>
    </dxf>
  </rfmt>
  <rfmt sheetId="1" sqref="I19" start="0" length="0">
    <dxf>
      <font>
        <sz val="11"/>
        <color theme="1"/>
        <name val="Calibri"/>
        <scheme val="minor"/>
      </font>
      <numFmt numFmtId="0" formatCode="General"/>
      <alignment horizontal="general" vertical="bottom" indent="0" readingOrder="0"/>
      <border outline="0">
        <left/>
        <right/>
        <top/>
        <bottom/>
      </border>
    </dxf>
  </rfmt>
  <rfmt sheetId="1" sqref="J19" start="0" length="0">
    <dxf>
      <font>
        <sz val="11"/>
        <color theme="1"/>
        <name val="Calibri"/>
        <scheme val="minor"/>
      </font>
      <numFmt numFmtId="0" formatCode="General"/>
      <alignment horizontal="general" vertical="bottom" indent="0" readingOrder="0"/>
      <border outline="0">
        <left/>
        <right/>
        <top/>
        <bottom/>
      </border>
    </dxf>
  </rfmt>
  <rfmt sheetId="1" sqref="K19" start="0" length="0">
    <dxf>
      <font>
        <sz val="11"/>
        <color theme="1"/>
        <name val="Calibri"/>
        <scheme val="minor"/>
      </font>
      <numFmt numFmtId="0" formatCode="General"/>
      <alignment horizontal="general" vertical="bottom" indent="0" readingOrder="0"/>
      <border outline="0">
        <left/>
        <right/>
        <top/>
        <bottom/>
      </border>
    </dxf>
  </rfmt>
  <rcc rId="4211" sId="1" odxf="1" s="1" dxf="1">
    <oc r="L19" t="inlineStr">
      <is>
        <t>Należności sektora budżetowego</t>
      </is>
    </oc>
    <nc r="L19"/>
    <ndxf>
      <font>
        <sz val="11"/>
        <color theme="1"/>
        <name val="Calibri"/>
        <scheme val="minor"/>
      </font>
      <alignment horizontal="general" vertical="bottom" wrapText="0" readingOrder="0"/>
      <border outline="0">
        <left/>
        <right/>
        <top/>
        <bottom/>
      </border>
    </ndxf>
  </rcc>
  <rcc rId="4212" sId="1" odxf="1" s="1" dxf="1">
    <oc r="A20">
      <v>37333</v>
    </oc>
    <nc r="A20"/>
    <ndxf>
      <font>
        <sz val="11"/>
        <color theme="1"/>
        <name val="Calibri"/>
        <scheme val="minor"/>
      </font>
      <numFmt numFmtId="0" formatCode="General"/>
      <alignment horizontal="general" indent="0" readingOrder="0"/>
      <border outline="0">
        <left/>
        <right/>
        <top/>
        <bottom/>
      </border>
    </ndxf>
  </rcc>
  <rfmt sheetId="1" s="1" sqref="B20" start="0" length="0">
    <dxf>
      <font>
        <sz val="11"/>
        <color theme="1"/>
        <name val="Calibri"/>
        <scheme val="minor"/>
      </font>
      <numFmt numFmtId="0" formatCode="General"/>
      <alignment horizontal="general" indent="0" readingOrder="0"/>
      <border outline="0">
        <left/>
        <right/>
        <top/>
        <bottom/>
      </border>
    </dxf>
  </rfmt>
  <rfmt sheetId="1" s="1" sqref="C20" start="0" length="0">
    <dxf>
      <font>
        <sz val="11"/>
        <color theme="1"/>
        <name val="Calibri"/>
        <scheme val="minor"/>
      </font>
      <numFmt numFmtId="0" formatCode="General"/>
      <alignment horizontal="general" indent="0" readingOrder="0"/>
      <border outline="0">
        <left/>
        <right/>
        <top/>
        <bottom/>
      </border>
    </dxf>
  </rfmt>
  <rcc rId="4213" sId="1" odxf="1" s="1" dxf="1">
    <oc r="D20">
      <v>17316</v>
    </oc>
    <nc r="D20"/>
    <ndxf>
      <font>
        <sz val="11"/>
        <color theme="1"/>
        <name val="Calibri"/>
        <scheme val="minor"/>
      </font>
      <numFmt numFmtId="0" formatCode="General"/>
      <alignment horizontal="general" indent="0" readingOrder="0"/>
      <border outline="0">
        <left/>
        <right/>
        <top/>
        <bottom/>
      </border>
    </ndxf>
  </rcc>
  <rcc rId="4214" sId="1" odxf="1" dxf="1">
    <oc r="E20">
      <v>3177</v>
    </oc>
    <nc r="E20"/>
    <ndxf>
      <font>
        <sz val="11"/>
        <color theme="1"/>
        <name val="Calibri"/>
        <scheme val="minor"/>
      </font>
      <numFmt numFmtId="0" formatCode="General"/>
      <alignment horizontal="general" vertical="bottom" indent="0" readingOrder="0"/>
      <border outline="0">
        <left/>
        <right/>
        <top/>
        <bottom/>
      </border>
    </ndxf>
  </rcc>
  <rcc rId="4215" sId="1" odxf="1" dxf="1">
    <oc r="F20">
      <v>-8038</v>
    </oc>
    <nc r="F20"/>
    <ndxf>
      <font>
        <sz val="11"/>
        <color theme="1"/>
        <name val="Calibri"/>
        <scheme val="minor"/>
      </font>
      <numFmt numFmtId="0" formatCode="General"/>
      <alignment horizontal="general" vertical="bottom" indent="0" readingOrder="0"/>
      <border outline="0">
        <left/>
        <right/>
        <top/>
        <bottom/>
      </border>
    </ndxf>
  </rcc>
  <rcc rId="4216" sId="1" odxf="1" dxf="1">
    <oc r="G20">
      <v>0</v>
    </oc>
    <nc r="G20"/>
    <ndxf>
      <font>
        <sz val="11"/>
        <color theme="1"/>
        <name val="Calibri"/>
        <scheme val="minor"/>
      </font>
      <numFmt numFmtId="0" formatCode="General"/>
      <alignment horizontal="general" vertical="bottom" indent="0" readingOrder="0"/>
      <border outline="0">
        <left/>
        <right/>
        <top/>
        <bottom/>
      </border>
    </ndxf>
  </rcc>
  <rfmt sheetId="1" sqref="H20" start="0" length="0">
    <dxf>
      <font>
        <sz val="11"/>
        <color theme="1"/>
        <name val="Calibri"/>
        <scheme val="minor"/>
      </font>
      <numFmt numFmtId="0" formatCode="General"/>
      <alignment horizontal="general" vertical="bottom" indent="0" readingOrder="0"/>
      <border outline="0">
        <left/>
        <right/>
        <top/>
        <bottom/>
      </border>
    </dxf>
  </rfmt>
  <rfmt sheetId="1" sqref="I20" start="0" length="0">
    <dxf>
      <font>
        <sz val="11"/>
        <color theme="1"/>
        <name val="Calibri"/>
        <scheme val="minor"/>
      </font>
      <numFmt numFmtId="0" formatCode="General"/>
      <alignment horizontal="general" vertical="bottom" indent="0" readingOrder="0"/>
      <border outline="0">
        <left/>
        <right/>
        <top/>
        <bottom/>
      </border>
    </dxf>
  </rfmt>
  <rfmt sheetId="1" sqref="J20" start="0" length="0">
    <dxf>
      <font>
        <sz val="11"/>
        <color theme="1"/>
        <name val="Calibri"/>
        <scheme val="minor"/>
      </font>
      <numFmt numFmtId="0" formatCode="General"/>
      <alignment horizontal="general" vertical="bottom" indent="0" readingOrder="0"/>
      <border outline="0">
        <left/>
        <right/>
        <top/>
        <bottom/>
      </border>
    </dxf>
  </rfmt>
  <rfmt sheetId="1" sqref="K20" start="0" length="0">
    <dxf>
      <font>
        <sz val="11"/>
        <color theme="1"/>
        <name val="Calibri"/>
        <scheme val="minor"/>
      </font>
      <numFmt numFmtId="0" formatCode="General"/>
      <alignment horizontal="general" vertical="bottom" indent="0" readingOrder="0"/>
      <border outline="0">
        <left/>
        <right/>
        <top/>
        <bottom/>
      </border>
    </dxf>
  </rfmt>
  <rcc rId="4217" sId="1" odxf="1" s="1" dxf="1">
    <oc r="L20" t="inlineStr">
      <is>
        <t>Odsetki od IRS -zabezpieczających</t>
      </is>
    </oc>
    <nc r="L20"/>
    <ndxf>
      <font>
        <sz val="11"/>
        <color theme="1"/>
        <name val="Calibri"/>
        <scheme val="minor"/>
      </font>
      <alignment horizontal="general" vertical="bottom" wrapText="0" readingOrder="0"/>
      <border outline="0">
        <left/>
        <right/>
        <top/>
        <bottom/>
      </border>
    </ndxf>
  </rcc>
  <rcc rId="4218" sId="1" odxf="1" s="1" dxf="1">
    <oc r="A21">
      <f>SUM(A22:A23)</f>
    </oc>
    <nc r="A21"/>
    <ndxf>
      <font>
        <b val="0"/>
        <sz val="11"/>
        <color theme="1"/>
        <name val="Calibri"/>
        <scheme val="minor"/>
      </font>
      <numFmt numFmtId="0" formatCode="General"/>
      <alignment horizontal="general" indent="0" readingOrder="0"/>
      <border outline="0">
        <left/>
        <right/>
        <top/>
        <bottom/>
      </border>
    </ndxf>
  </rcc>
  <rfmt sheetId="1" s="1" sqref="B21" start="0" length="0">
    <dxf>
      <font>
        <b val="0"/>
        <sz val="11"/>
        <color theme="1"/>
        <name val="Calibri"/>
        <scheme val="minor"/>
      </font>
      <numFmt numFmtId="0" formatCode="General"/>
      <alignment horizontal="general" indent="0" readingOrder="0"/>
      <border outline="0">
        <left/>
        <right/>
        <top/>
        <bottom/>
      </border>
    </dxf>
  </rfmt>
  <rfmt sheetId="1" s="1" sqref="C21" start="0" length="0">
    <dxf>
      <font>
        <b val="0"/>
        <sz val="11"/>
        <color theme="1"/>
        <name val="Calibri"/>
        <scheme val="minor"/>
      </font>
      <numFmt numFmtId="0" formatCode="General"/>
      <alignment horizontal="general" indent="0" readingOrder="0"/>
      <border outline="0">
        <left/>
        <right/>
        <top/>
        <bottom/>
      </border>
    </dxf>
  </rfmt>
  <rcc rId="4219" sId="1" odxf="1" s="1" dxf="1">
    <oc r="D21">
      <f>SUM(D22:D23)</f>
    </oc>
    <nc r="D21"/>
    <ndxf>
      <font>
        <b val="0"/>
        <sz val="11"/>
        <color theme="1"/>
        <name val="Calibri"/>
        <scheme val="minor"/>
      </font>
      <numFmt numFmtId="0" formatCode="General"/>
      <alignment horizontal="general" indent="0" readingOrder="0"/>
      <border outline="0">
        <left/>
        <right/>
        <top/>
        <bottom/>
      </border>
    </ndxf>
  </rcc>
  <rcc rId="4220" sId="1" odxf="1" dxf="1">
    <oc r="E21">
      <f>SUM(E22:E23)</f>
    </oc>
    <nc r="E21"/>
    <ndxf>
      <font>
        <b val="0"/>
        <sz val="11"/>
        <color theme="1"/>
        <name val="Calibri"/>
        <scheme val="minor"/>
      </font>
      <numFmt numFmtId="0" formatCode="General"/>
      <alignment horizontal="general" vertical="bottom" indent="0" readingOrder="0"/>
      <border outline="0">
        <left/>
        <right/>
        <top/>
        <bottom/>
      </border>
    </ndxf>
  </rcc>
  <rcc rId="4221" sId="1" odxf="1" dxf="1">
    <oc r="F21">
      <f>SUM(F22:F23)</f>
    </oc>
    <nc r="F21"/>
    <ndxf>
      <font>
        <b val="0"/>
        <sz val="11"/>
        <color theme="1"/>
        <name val="Calibri"/>
        <scheme val="minor"/>
      </font>
      <numFmt numFmtId="0" formatCode="General"/>
      <alignment horizontal="general" vertical="bottom" indent="0" readingOrder="0"/>
      <border outline="0">
        <left/>
        <right/>
        <top/>
        <bottom/>
      </border>
    </ndxf>
  </rcc>
  <rcc rId="4222" sId="1" odxf="1" dxf="1">
    <oc r="G21">
      <f>SUM(G22:G23)</f>
    </oc>
    <nc r="G21"/>
    <ndxf>
      <font>
        <b val="0"/>
        <sz val="11"/>
        <color theme="1"/>
        <name val="Calibri"/>
        <scheme val="minor"/>
      </font>
      <numFmt numFmtId="0" formatCode="General"/>
      <alignment horizontal="general" vertical="bottom" indent="0" readingOrder="0"/>
      <border outline="0">
        <left/>
        <right/>
        <top/>
        <bottom/>
      </border>
    </ndxf>
  </rcc>
  <rfmt sheetId="1" sqref="H21" start="0" length="0">
    <dxf>
      <font>
        <b val="0"/>
        <sz val="11"/>
        <color theme="1"/>
        <name val="Calibri"/>
        <scheme val="minor"/>
      </font>
      <numFmt numFmtId="0" formatCode="General"/>
      <alignment horizontal="general" vertical="bottom" indent="0" readingOrder="0"/>
      <border outline="0">
        <left/>
        <right/>
        <top/>
        <bottom/>
      </border>
    </dxf>
  </rfmt>
  <rfmt sheetId="1" sqref="I21" start="0" length="0">
    <dxf>
      <font>
        <b val="0"/>
        <sz val="11"/>
        <color theme="1"/>
        <name val="Calibri"/>
        <scheme val="minor"/>
      </font>
      <numFmt numFmtId="0" formatCode="General"/>
      <alignment horizontal="general" vertical="bottom" indent="0" readingOrder="0"/>
      <border outline="0">
        <left/>
        <right/>
        <top/>
        <bottom/>
      </border>
    </dxf>
  </rfmt>
  <rfmt sheetId="1" sqref="J21" start="0" length="0">
    <dxf>
      <font>
        <b val="0"/>
        <sz val="11"/>
        <color theme="1"/>
        <name val="Calibri"/>
        <scheme val="minor"/>
      </font>
      <numFmt numFmtId="0" formatCode="General"/>
      <alignment horizontal="general" vertical="bottom" indent="0" readingOrder="0"/>
      <border outline="0">
        <left/>
        <right/>
        <top/>
        <bottom/>
      </border>
    </dxf>
  </rfmt>
  <rfmt sheetId="1" sqref="K21" start="0" length="0">
    <dxf>
      <font>
        <b val="0"/>
        <sz val="11"/>
        <color theme="1"/>
        <name val="Calibri"/>
        <scheme val="minor"/>
      </font>
      <numFmt numFmtId="0" formatCode="General"/>
      <alignment horizontal="general" vertical="bottom" indent="0" readingOrder="0"/>
      <border outline="0">
        <left/>
        <right/>
        <top/>
        <bottom/>
      </border>
    </dxf>
  </rfmt>
  <rcc rId="4223" sId="1" odxf="1" s="1" dxf="1">
    <oc r="L21" t="inlineStr">
      <is>
        <t>Przychody odsetkowe od aktywów finansowych wycenianych w wartości godziwej przez inne całkowite dochody</t>
      </is>
    </oc>
    <nc r="L21"/>
    <ndxf>
      <font>
        <b val="0"/>
        <sz val="11"/>
        <color theme="1"/>
        <name val="Calibri"/>
        <scheme val="minor"/>
      </font>
      <alignment horizontal="general" vertical="bottom" wrapText="0" readingOrder="0"/>
      <border outline="0">
        <left/>
        <right/>
        <top/>
        <bottom/>
      </border>
    </ndxf>
  </rcc>
  <rcc rId="4224" sId="1" odxf="1" s="1" dxf="1">
    <oc r="A22">
      <v>10598</v>
    </oc>
    <nc r="A22"/>
    <ndxf>
      <font>
        <sz val="11"/>
        <color theme="1"/>
        <name val="Calibri"/>
        <scheme val="minor"/>
      </font>
      <numFmt numFmtId="0" formatCode="General"/>
      <alignment horizontal="general" indent="0" readingOrder="0"/>
      <border outline="0">
        <left/>
        <right/>
        <top/>
        <bottom/>
      </border>
    </ndxf>
  </rcc>
  <rfmt sheetId="1" s="1" sqref="B22" start="0" length="0">
    <dxf>
      <font>
        <sz val="11"/>
        <color theme="1"/>
        <name val="Calibri"/>
        <scheme val="minor"/>
      </font>
      <numFmt numFmtId="0" formatCode="General"/>
      <alignment horizontal="general" indent="0" readingOrder="0"/>
      <border outline="0">
        <left/>
        <right/>
        <top/>
        <bottom/>
      </border>
    </dxf>
  </rfmt>
  <rfmt sheetId="1" s="1" sqref="C22" start="0" length="0">
    <dxf>
      <font>
        <sz val="11"/>
        <color theme="1"/>
        <name val="Calibri"/>
        <scheme val="minor"/>
      </font>
      <numFmt numFmtId="0" formatCode="General"/>
      <alignment horizontal="general" indent="0" readingOrder="0"/>
      <border outline="0">
        <left/>
        <right/>
        <top/>
        <bottom/>
      </border>
    </dxf>
  </rfmt>
  <rcc rId="4225" sId="1" odxf="1" s="1" dxf="1">
    <oc r="D22">
      <v>9826</v>
    </oc>
    <nc r="D22"/>
    <ndxf>
      <font>
        <sz val="11"/>
        <color theme="1"/>
        <name val="Calibri"/>
        <scheme val="minor"/>
      </font>
      <numFmt numFmtId="0" formatCode="General"/>
      <alignment horizontal="general" indent="0" readingOrder="0"/>
      <border outline="0">
        <left/>
        <right/>
        <top/>
        <bottom/>
      </border>
    </ndxf>
  </rcc>
  <rcc rId="4226" sId="1" odxf="1" dxf="1">
    <oc r="E22">
      <v>7521</v>
    </oc>
    <nc r="E22"/>
    <ndxf>
      <font>
        <sz val="11"/>
        <color theme="1"/>
        <name val="Calibri"/>
        <scheme val="minor"/>
      </font>
      <numFmt numFmtId="0" formatCode="General"/>
      <alignment horizontal="general" vertical="bottom" indent="0" readingOrder="0"/>
      <border outline="0">
        <left/>
        <right/>
        <top/>
        <bottom/>
      </border>
    </ndxf>
  </rcc>
  <rcc rId="4227" sId="1" odxf="1" dxf="1">
    <oc r="F22">
      <v>12553</v>
    </oc>
    <nc r="F22"/>
    <ndxf>
      <font>
        <sz val="11"/>
        <color theme="1"/>
        <name val="Calibri"/>
        <scheme val="minor"/>
      </font>
      <numFmt numFmtId="0" formatCode="General"/>
      <alignment horizontal="general" vertical="bottom" indent="0" readingOrder="0"/>
      <border outline="0">
        <left/>
        <right/>
        <top/>
        <bottom/>
      </border>
    </ndxf>
  </rcc>
  <rcc rId="4228" sId="1" odxf="1" dxf="1">
    <oc r="G22">
      <v>11317</v>
    </oc>
    <nc r="G22"/>
    <ndxf>
      <font>
        <sz val="11"/>
        <color theme="1"/>
        <name val="Calibri"/>
        <scheme val="minor"/>
      </font>
      <numFmt numFmtId="0" formatCode="General"/>
      <alignment horizontal="general" vertical="bottom" indent="0" readingOrder="0"/>
      <border outline="0">
        <left/>
        <right/>
        <top/>
        <bottom/>
      </border>
    </ndxf>
  </rcc>
  <rfmt sheetId="1" sqref="H22" start="0" length="0">
    <dxf>
      <font>
        <sz val="11"/>
        <color theme="1"/>
        <name val="Calibri"/>
        <scheme val="minor"/>
      </font>
      <numFmt numFmtId="0" formatCode="General"/>
      <alignment horizontal="general" vertical="bottom" indent="0" readingOrder="0"/>
      <border outline="0">
        <left/>
        <right/>
        <top/>
        <bottom/>
      </border>
    </dxf>
  </rfmt>
  <rfmt sheetId="1" sqref="I22" start="0" length="0">
    <dxf>
      <font>
        <sz val="11"/>
        <color theme="1"/>
        <name val="Calibri"/>
        <scheme val="minor"/>
      </font>
      <numFmt numFmtId="0" formatCode="General"/>
      <alignment horizontal="general" vertical="bottom" indent="0" readingOrder="0"/>
      <border outline="0">
        <left/>
        <right/>
        <top/>
        <bottom/>
      </border>
    </dxf>
  </rfmt>
  <rfmt sheetId="1" sqref="J22" start="0" length="0">
    <dxf>
      <font>
        <sz val="11"/>
        <color theme="1"/>
        <name val="Calibri"/>
        <scheme val="minor"/>
      </font>
      <numFmt numFmtId="0" formatCode="General"/>
      <alignment horizontal="general" vertical="bottom" indent="0" readingOrder="0"/>
      <border outline="0">
        <left/>
        <right/>
        <top/>
        <bottom/>
      </border>
    </dxf>
  </rfmt>
  <rfmt sheetId="1" sqref="K22" start="0" length="0">
    <dxf>
      <font>
        <sz val="11"/>
        <color theme="1"/>
        <name val="Calibri"/>
        <scheme val="minor"/>
      </font>
      <numFmt numFmtId="0" formatCode="General"/>
      <alignment horizontal="general" vertical="bottom" indent="0" readingOrder="0"/>
      <border outline="0">
        <left/>
        <right/>
        <top/>
        <bottom/>
      </border>
    </dxf>
  </rfmt>
  <rcc rId="4229" sId="1" odxf="1" s="1" dxf="1">
    <oc r="L22" t="inlineStr">
      <is>
        <t>Należności od podmiotów gospodarczych</t>
      </is>
    </oc>
    <nc r="L22"/>
    <ndxf>
      <font>
        <sz val="11"/>
        <color theme="1"/>
        <name val="Calibri"/>
        <scheme val="minor"/>
      </font>
      <alignment horizontal="general" vertical="bottom" wrapText="0" readingOrder="0"/>
      <border outline="0">
        <left/>
        <right/>
        <top/>
        <bottom/>
      </border>
    </ndxf>
  </rcc>
  <rcc rId="4230" sId="1" odxf="1" s="1" dxf="1">
    <oc r="A23">
      <v>195995</v>
    </oc>
    <nc r="A23"/>
    <ndxf>
      <font>
        <sz val="11"/>
        <color theme="1"/>
        <name val="Calibri"/>
        <scheme val="minor"/>
      </font>
      <numFmt numFmtId="0" formatCode="General"/>
      <alignment horizontal="general" indent="0" readingOrder="0"/>
      <border outline="0">
        <left/>
        <right/>
        <top/>
        <bottom/>
      </border>
    </ndxf>
  </rcc>
  <rfmt sheetId="1" s="1" sqref="B23" start="0" length="0">
    <dxf>
      <font>
        <sz val="11"/>
        <color theme="1"/>
        <name val="Calibri"/>
        <scheme val="minor"/>
      </font>
      <numFmt numFmtId="0" formatCode="General"/>
      <alignment horizontal="general" indent="0" readingOrder="0"/>
      <border outline="0">
        <left/>
        <right/>
        <top/>
        <bottom/>
      </border>
    </dxf>
  </rfmt>
  <rfmt sheetId="1" s="1" sqref="C23" start="0" length="0">
    <dxf>
      <font>
        <sz val="11"/>
        <color theme="1"/>
        <name val="Calibri"/>
        <scheme val="minor"/>
      </font>
      <numFmt numFmtId="0" formatCode="General"/>
      <alignment horizontal="general" indent="0" readingOrder="0"/>
      <border outline="0">
        <left/>
        <right/>
        <top/>
        <bottom/>
      </border>
    </dxf>
  </rfmt>
  <rcc rId="4231" sId="1" odxf="1" s="1" dxf="1">
    <oc r="D23">
      <v>199766</v>
    </oc>
    <nc r="D23"/>
    <ndxf>
      <font>
        <sz val="11"/>
        <color theme="1"/>
        <name val="Calibri"/>
        <scheme val="minor"/>
      </font>
      <numFmt numFmtId="0" formatCode="General"/>
      <alignment horizontal="general" indent="0" readingOrder="0"/>
      <border outline="0">
        <left/>
        <right/>
        <top/>
        <bottom/>
      </border>
    </ndxf>
  </rcc>
  <rcc rId="4232" sId="1" odxf="1" dxf="1">
    <oc r="E23">
      <v>212387</v>
    </oc>
    <nc r="E23"/>
    <ndxf>
      <font>
        <sz val="11"/>
        <color theme="1"/>
        <name val="Calibri"/>
        <scheme val="minor"/>
      </font>
      <numFmt numFmtId="0" formatCode="General"/>
      <alignment horizontal="general" vertical="bottom" indent="0" readingOrder="0"/>
      <border outline="0">
        <left/>
        <right/>
        <top/>
        <bottom/>
      </border>
    </ndxf>
  </rcc>
  <rcc rId="4233" sId="1" odxf="1" dxf="1">
    <oc r="F23">
      <v>205195</v>
    </oc>
    <nc r="F23"/>
    <ndxf>
      <font>
        <sz val="11"/>
        <color theme="1"/>
        <name val="Calibri"/>
        <scheme val="minor"/>
      </font>
      <numFmt numFmtId="0" formatCode="General"/>
      <alignment horizontal="general" vertical="bottom" indent="0" readingOrder="0"/>
      <border outline="0">
        <left/>
        <right/>
        <top/>
        <bottom/>
      </border>
    </ndxf>
  </rcc>
  <rcc rId="4234" sId="1" odxf="1" dxf="1">
    <oc r="G23">
      <v>201985</v>
    </oc>
    <nc r="G23"/>
    <ndxf>
      <font>
        <sz val="11"/>
        <color theme="1"/>
        <name val="Calibri"/>
        <scheme val="minor"/>
      </font>
      <numFmt numFmtId="0" formatCode="General"/>
      <alignment horizontal="general" vertical="bottom" indent="0" readingOrder="0"/>
      <border outline="0">
        <left/>
        <right/>
        <top/>
        <bottom/>
      </border>
    </ndxf>
  </rcc>
  <rfmt sheetId="1" sqref="H23" start="0" length="0">
    <dxf>
      <font>
        <sz val="11"/>
        <color theme="1"/>
        <name val="Calibri"/>
        <scheme val="minor"/>
      </font>
      <numFmt numFmtId="0" formatCode="General"/>
      <alignment horizontal="general" vertical="bottom" indent="0" readingOrder="0"/>
      <border outline="0">
        <left/>
        <right/>
        <top/>
        <bottom/>
      </border>
    </dxf>
  </rfmt>
  <rfmt sheetId="1" sqref="I23" start="0" length="0">
    <dxf>
      <font>
        <sz val="11"/>
        <color theme="1"/>
        <name val="Calibri"/>
        <scheme val="minor"/>
      </font>
      <numFmt numFmtId="0" formatCode="General"/>
      <alignment horizontal="general" vertical="bottom" indent="0" readingOrder="0"/>
      <border outline="0">
        <left/>
        <right/>
        <top/>
        <bottom/>
      </border>
    </dxf>
  </rfmt>
  <rfmt sheetId="1" sqref="J23" start="0" length="0">
    <dxf>
      <font>
        <sz val="11"/>
        <color theme="1"/>
        <name val="Calibri"/>
        <scheme val="minor"/>
      </font>
      <numFmt numFmtId="0" formatCode="General"/>
      <alignment horizontal="general" vertical="bottom" indent="0" readingOrder="0"/>
      <border outline="0">
        <left/>
        <right/>
        <top/>
        <bottom/>
      </border>
    </dxf>
  </rfmt>
  <rfmt sheetId="1" sqref="K23" start="0" length="0">
    <dxf>
      <font>
        <sz val="11"/>
        <color theme="1"/>
        <name val="Calibri"/>
        <scheme val="minor"/>
      </font>
      <numFmt numFmtId="0" formatCode="General"/>
      <alignment horizontal="general" vertical="bottom" indent="0" readingOrder="0"/>
      <border outline="0">
        <left/>
        <right/>
        <top/>
        <bottom/>
      </border>
    </dxf>
  </rfmt>
  <rcc rId="4235" sId="1" odxf="1" s="1" dxf="1">
    <oc r="L23" t="inlineStr">
      <is>
        <t xml:space="preserve">Dłużnych papierów wartościowych </t>
      </is>
    </oc>
    <nc r="L23"/>
    <ndxf>
      <font>
        <sz val="11"/>
        <color theme="1"/>
        <name val="Calibri"/>
        <scheme val="minor"/>
      </font>
      <alignment horizontal="general" vertical="bottom" wrapText="0" readingOrder="0"/>
      <border outline="0">
        <left/>
        <right/>
        <top/>
        <bottom/>
      </border>
    </ndxf>
  </rcc>
  <rcc rId="4236" sId="1" odxf="1" s="1" dxf="1">
    <oc r="A24">
      <f>SUM(A25:A26,A28)</f>
    </oc>
    <nc r="A24"/>
    <ndxf>
      <font>
        <b val="0"/>
        <sz val="11"/>
        <color theme="1"/>
        <name val="Calibri"/>
        <scheme val="minor"/>
      </font>
      <numFmt numFmtId="0" formatCode="General"/>
      <alignment horizontal="general" indent="0" readingOrder="0"/>
      <border outline="0">
        <left/>
        <right/>
        <top/>
        <bottom/>
      </border>
    </ndxf>
  </rcc>
  <rfmt sheetId="1" s="1" sqref="B24" start="0" length="0">
    <dxf>
      <font>
        <b val="0"/>
        <sz val="11"/>
        <color theme="1"/>
        <name val="Calibri"/>
        <scheme val="minor"/>
      </font>
      <numFmt numFmtId="0" formatCode="General"/>
      <alignment horizontal="general" indent="0" readingOrder="0"/>
      <border outline="0">
        <left/>
        <right/>
        <top/>
        <bottom/>
      </border>
    </dxf>
  </rfmt>
  <rfmt sheetId="1" s="1" sqref="C24" start="0" length="0">
    <dxf>
      <font>
        <b val="0"/>
        <sz val="11"/>
        <color theme="1"/>
        <name val="Calibri"/>
        <scheme val="minor"/>
      </font>
      <numFmt numFmtId="0" formatCode="General"/>
      <alignment horizontal="general" indent="0" readingOrder="0"/>
      <border outline="0">
        <left/>
        <right/>
        <top/>
        <bottom/>
      </border>
    </dxf>
  </rfmt>
  <rcc rId="4237" sId="1" odxf="1" s="1" dxf="1">
    <oc r="D24">
      <f>SUM(D25:D26,D28)</f>
    </oc>
    <nc r="D24"/>
    <ndxf>
      <font>
        <b val="0"/>
        <sz val="11"/>
        <color theme="1"/>
        <name val="Calibri"/>
        <scheme val="minor"/>
      </font>
      <numFmt numFmtId="0" formatCode="General"/>
      <alignment horizontal="general" indent="0" readingOrder="0"/>
      <border outline="0">
        <left/>
        <right/>
        <top/>
        <bottom/>
      </border>
    </ndxf>
  </rcc>
  <rcc rId="4238" sId="1" odxf="1" dxf="1">
    <oc r="E24">
      <f>SUM(E25:E26,E28)</f>
    </oc>
    <nc r="E24"/>
    <ndxf>
      <font>
        <b val="0"/>
        <sz val="11"/>
        <color theme="1"/>
        <name val="Calibri"/>
        <scheme val="minor"/>
      </font>
      <numFmt numFmtId="0" formatCode="General"/>
      <alignment horizontal="general" vertical="bottom" indent="0" readingOrder="0"/>
      <border outline="0">
        <left/>
        <right/>
        <top/>
        <bottom/>
      </border>
    </ndxf>
  </rcc>
  <rcc rId="4239" sId="1" odxf="1" dxf="1">
    <oc r="F24">
      <f>SUM(F25:F26,F28)</f>
    </oc>
    <nc r="F24"/>
    <ndxf>
      <font>
        <b val="0"/>
        <sz val="11"/>
        <color theme="1"/>
        <name val="Calibri"/>
        <scheme val="minor"/>
      </font>
      <numFmt numFmtId="0" formatCode="General"/>
      <alignment horizontal="general" vertical="bottom" indent="0" readingOrder="0"/>
      <border outline="0">
        <left/>
        <right/>
        <top/>
        <bottom/>
      </border>
    </ndxf>
  </rcc>
  <rcc rId="4240" sId="1" odxf="1" dxf="1">
    <oc r="G24">
      <f>SUM(G25:G26,G28)</f>
    </oc>
    <nc r="G24"/>
    <ndxf>
      <font>
        <b val="0"/>
        <sz val="11"/>
        <color theme="1"/>
        <name val="Calibri"/>
        <scheme val="minor"/>
      </font>
      <numFmt numFmtId="0" formatCode="General"/>
      <alignment horizontal="general" vertical="bottom" indent="0" readingOrder="0"/>
      <border outline="0">
        <left/>
        <right/>
        <top/>
        <bottom/>
      </border>
    </ndxf>
  </rcc>
  <rfmt sheetId="1" sqref="H24" start="0" length="0">
    <dxf>
      <font>
        <b val="0"/>
        <sz val="11"/>
        <color theme="1"/>
        <name val="Calibri"/>
        <scheme val="minor"/>
      </font>
      <numFmt numFmtId="0" formatCode="General"/>
      <alignment horizontal="general" vertical="bottom" indent="0" readingOrder="0"/>
      <border outline="0">
        <left/>
        <right/>
        <top/>
        <bottom/>
      </border>
    </dxf>
  </rfmt>
  <rfmt sheetId="1" sqref="I24" start="0" length="0">
    <dxf>
      <font>
        <b val="0"/>
        <sz val="11"/>
        <color theme="1"/>
        <name val="Calibri"/>
        <scheme val="minor"/>
      </font>
      <numFmt numFmtId="0" formatCode="General"/>
      <alignment horizontal="general" vertical="bottom" indent="0" readingOrder="0"/>
      <border outline="0">
        <left/>
        <right/>
        <top/>
        <bottom/>
      </border>
    </dxf>
  </rfmt>
  <rfmt sheetId="1" sqref="J24" start="0" length="0">
    <dxf>
      <font>
        <b val="0"/>
        <sz val="11"/>
        <color theme="1"/>
        <name val="Calibri"/>
        <scheme val="minor"/>
      </font>
      <numFmt numFmtId="0" formatCode="General"/>
      <alignment horizontal="general" vertical="bottom" indent="0" readingOrder="0"/>
      <border outline="0">
        <left/>
        <right/>
        <top/>
        <bottom/>
      </border>
    </dxf>
  </rfmt>
  <rfmt sheetId="1" sqref="K24" start="0" length="0">
    <dxf>
      <font>
        <b val="0"/>
        <sz val="11"/>
        <color theme="1"/>
        <name val="Calibri"/>
        <scheme val="minor"/>
      </font>
      <numFmt numFmtId="0" formatCode="General"/>
      <alignment horizontal="general" vertical="bottom" indent="0" readingOrder="0"/>
      <border outline="0">
        <left/>
        <right/>
        <top/>
        <bottom/>
      </border>
    </dxf>
  </rfmt>
  <rcc rId="4241" sId="1" odxf="1" s="1" dxf="1">
    <oc r="L24" t="inlineStr">
      <is>
        <t>Przychody o charakterze zbliżonym do odsetek od aktywów wycenianych w wartości godziwej przez wynik finansowy</t>
      </is>
    </oc>
    <nc r="L24"/>
    <ndxf>
      <font>
        <b val="0"/>
        <sz val="11"/>
        <color theme="1"/>
        <name val="Calibri"/>
        <scheme val="minor"/>
      </font>
      <alignment horizontal="general" vertical="bottom" wrapText="0" readingOrder="0"/>
      <border outline="0">
        <left/>
        <right/>
        <top/>
        <bottom/>
      </border>
    </ndxf>
  </rcc>
  <rcc rId="4242" sId="1" odxf="1" s="1" dxf="1">
    <oc r="A25">
      <v>508</v>
    </oc>
    <nc r="A25"/>
    <ndxf>
      <font>
        <sz val="11"/>
        <color theme="1"/>
        <name val="Calibri"/>
        <scheme val="minor"/>
      </font>
      <numFmt numFmtId="0" formatCode="General"/>
      <alignment horizontal="general" indent="0" readingOrder="0"/>
      <border outline="0">
        <left/>
        <right/>
        <top/>
        <bottom/>
      </border>
    </ndxf>
  </rcc>
  <rfmt sheetId="1" s="1" sqref="B25" start="0" length="0">
    <dxf>
      <font>
        <sz val="11"/>
        <color theme="1"/>
        <name val="Calibri"/>
        <scheme val="minor"/>
      </font>
      <numFmt numFmtId="0" formatCode="General"/>
      <alignment horizontal="general" indent="0" readingOrder="0"/>
      <border outline="0">
        <left/>
        <right/>
        <top/>
        <bottom/>
      </border>
    </dxf>
  </rfmt>
  <rfmt sheetId="1" s="1" sqref="C25" start="0" length="0">
    <dxf>
      <font>
        <sz val="11"/>
        <color theme="1"/>
        <name val="Calibri"/>
        <scheme val="minor"/>
      </font>
      <numFmt numFmtId="0" formatCode="General"/>
      <alignment horizontal="general" indent="0" readingOrder="0"/>
      <border outline="0">
        <left/>
        <right/>
        <top/>
        <bottom/>
      </border>
    </dxf>
  </rfmt>
  <rcc rId="4243" sId="1" odxf="1" s="1" dxf="1">
    <oc r="D25">
      <v>396</v>
    </oc>
    <nc r="D25"/>
    <ndxf>
      <font>
        <sz val="11"/>
        <color theme="1"/>
        <name val="Calibri"/>
        <scheme val="minor"/>
      </font>
      <numFmt numFmtId="0" formatCode="General"/>
      <alignment horizontal="general" indent="0" readingOrder="0"/>
      <border outline="0">
        <left/>
        <right/>
        <top/>
        <bottom/>
      </border>
    </ndxf>
  </rcc>
  <rcc rId="4244" sId="1" odxf="1" dxf="1">
    <oc r="E25">
      <v>223</v>
    </oc>
    <nc r="E25"/>
    <ndxf>
      <font>
        <sz val="11"/>
        <color theme="1"/>
        <name val="Calibri"/>
        <scheme val="minor"/>
      </font>
      <numFmt numFmtId="0" formatCode="General"/>
      <alignment horizontal="general" vertical="bottom" indent="0" readingOrder="0"/>
      <border outline="0">
        <left/>
        <right/>
        <top/>
        <bottom/>
      </border>
    </ndxf>
  </rcc>
  <rcc rId="4245" sId="1" odxf="1" dxf="1">
    <oc r="F25">
      <v>215</v>
    </oc>
    <nc r="F25"/>
    <ndxf>
      <font>
        <sz val="11"/>
        <color theme="1"/>
        <name val="Calibri"/>
        <scheme val="minor"/>
      </font>
      <numFmt numFmtId="0" formatCode="General"/>
      <alignment horizontal="general" vertical="bottom" indent="0" readingOrder="0"/>
      <border outline="0">
        <left/>
        <right/>
        <top/>
        <bottom/>
      </border>
    </ndxf>
  </rcc>
  <rcc rId="4246" sId="1" odxf="1" dxf="1">
    <oc r="G25">
      <v>207</v>
    </oc>
    <nc r="G25"/>
    <ndxf>
      <font>
        <sz val="11"/>
        <color theme="1"/>
        <name val="Calibri"/>
        <scheme val="minor"/>
      </font>
      <numFmt numFmtId="0" formatCode="General"/>
      <alignment horizontal="general" vertical="bottom" indent="0" readingOrder="0"/>
      <border outline="0">
        <left/>
        <right/>
        <top/>
        <bottom/>
      </border>
    </ndxf>
  </rcc>
  <rfmt sheetId="1" sqref="H25" start="0" length="0">
    <dxf>
      <font>
        <sz val="11"/>
        <color theme="1"/>
        <name val="Calibri"/>
        <scheme val="minor"/>
      </font>
      <numFmt numFmtId="0" formatCode="General"/>
      <alignment horizontal="general" vertical="bottom" indent="0" readingOrder="0"/>
      <border outline="0">
        <left/>
        <right/>
        <top/>
        <bottom/>
      </border>
    </dxf>
  </rfmt>
  <rfmt sheetId="1" sqref="I25" start="0" length="0">
    <dxf>
      <font>
        <sz val="11"/>
        <color theme="1"/>
        <name val="Calibri"/>
        <scheme val="minor"/>
      </font>
      <numFmt numFmtId="0" formatCode="General"/>
      <alignment horizontal="general" vertical="bottom" indent="0" readingOrder="0"/>
      <border outline="0">
        <left/>
        <right/>
        <top/>
        <bottom/>
      </border>
    </dxf>
  </rfmt>
  <rfmt sheetId="1" sqref="J25" start="0" length="0">
    <dxf>
      <font>
        <sz val="11"/>
        <color theme="1"/>
        <name val="Calibri"/>
        <scheme val="minor"/>
      </font>
      <numFmt numFmtId="0" formatCode="General"/>
      <alignment horizontal="general" vertical="bottom" indent="0" readingOrder="0"/>
      <border outline="0">
        <left/>
        <right/>
        <top/>
        <bottom/>
      </border>
    </dxf>
  </rfmt>
  <rfmt sheetId="1" sqref="K25" start="0" length="0">
    <dxf>
      <font>
        <sz val="11"/>
        <color theme="1"/>
        <name val="Calibri"/>
        <scheme val="minor"/>
      </font>
      <numFmt numFmtId="0" formatCode="General"/>
      <alignment horizontal="general" vertical="bottom" indent="0" readingOrder="0"/>
      <border outline="0">
        <left/>
        <right/>
        <top/>
        <bottom/>
      </border>
    </dxf>
  </rfmt>
  <rcc rId="4247" sId="1" odxf="1" s="1" dxf="1">
    <oc r="L25" t="inlineStr">
      <is>
        <t>Należności od podmiotów gospodarczych</t>
      </is>
    </oc>
    <nc r="L25"/>
    <ndxf>
      <font>
        <sz val="11"/>
        <color theme="1"/>
        <name val="Calibri"/>
        <scheme val="minor"/>
      </font>
      <alignment horizontal="general" vertical="bottom" wrapText="0" readingOrder="0"/>
      <border outline="0">
        <left/>
        <right/>
        <top/>
        <bottom/>
      </border>
    </ndxf>
  </rcc>
  <rcc rId="4248" sId="1" odxf="1" s="1" dxf="1">
    <oc r="A26">
      <f>22878-1</f>
    </oc>
    <nc r="A26"/>
    <ndxf>
      <font>
        <sz val="11"/>
        <color theme="1"/>
        <name val="Calibri"/>
        <scheme val="minor"/>
      </font>
      <numFmt numFmtId="0" formatCode="General"/>
      <alignment horizontal="general" indent="0" readingOrder="0"/>
      <border outline="0">
        <left/>
        <right/>
        <top/>
        <bottom/>
      </border>
    </ndxf>
  </rcc>
  <rfmt sheetId="1" s="1" sqref="B26" start="0" length="0">
    <dxf>
      <font>
        <sz val="11"/>
        <color theme="1"/>
        <name val="Calibri"/>
        <scheme val="minor"/>
      </font>
      <numFmt numFmtId="0" formatCode="General"/>
      <alignment horizontal="general" indent="0" readingOrder="0"/>
      <border outline="0">
        <left/>
        <right/>
        <top/>
        <bottom/>
      </border>
    </dxf>
  </rfmt>
  <rfmt sheetId="1" s="1" sqref="C26" start="0" length="0">
    <dxf>
      <font>
        <sz val="11"/>
        <color theme="1"/>
        <name val="Calibri"/>
        <scheme val="minor"/>
      </font>
      <numFmt numFmtId="0" formatCode="General"/>
      <alignment horizontal="general" indent="0" readingOrder="0"/>
      <border outline="0">
        <left/>
        <right/>
        <top/>
        <bottom/>
      </border>
    </dxf>
  </rfmt>
  <rcc rId="4249" sId="1" odxf="1" s="1" dxf="1">
    <oc r="D26">
      <v>7954</v>
    </oc>
    <nc r="D26"/>
    <ndxf>
      <font>
        <sz val="11"/>
        <color theme="1"/>
        <name val="Calibri"/>
        <scheme val="minor"/>
      </font>
      <numFmt numFmtId="0" formatCode="General"/>
      <alignment horizontal="general" indent="0" readingOrder="0"/>
      <border outline="0">
        <left/>
        <right/>
        <top/>
        <bottom/>
      </border>
    </ndxf>
  </rcc>
  <rcc rId="4250" sId="1" odxf="1" dxf="1">
    <oc r="E26">
      <v>4388</v>
    </oc>
    <nc r="E26"/>
    <ndxf>
      <font>
        <sz val="11"/>
        <color theme="1"/>
        <name val="Calibri"/>
        <scheme val="minor"/>
      </font>
      <numFmt numFmtId="0" formatCode="General"/>
      <alignment horizontal="general" vertical="bottom" indent="0" readingOrder="0"/>
      <border outline="0">
        <left/>
        <right/>
        <top/>
        <bottom/>
      </border>
    </ndxf>
  </rcc>
  <rcc rId="4251" sId="1" odxf="1" dxf="1">
    <oc r="F26">
      <f>-1441+8599</f>
    </oc>
    <nc r="F26"/>
    <ndxf>
      <font>
        <sz val="11"/>
        <color theme="1"/>
        <name val="Calibri"/>
        <scheme val="minor"/>
      </font>
      <numFmt numFmtId="0" formatCode="General"/>
      <alignment horizontal="general" vertical="bottom" indent="0" readingOrder="0"/>
      <border outline="0">
        <left/>
        <right/>
        <top/>
        <bottom/>
      </border>
    </ndxf>
  </rcc>
  <rcc rId="4252" sId="1" odxf="1" dxf="1">
    <oc r="G26">
      <v>3576</v>
    </oc>
    <nc r="G26"/>
    <ndxf>
      <font>
        <sz val="11"/>
        <color theme="1"/>
        <name val="Calibri"/>
        <scheme val="minor"/>
      </font>
      <numFmt numFmtId="0" formatCode="General"/>
      <alignment horizontal="general" vertical="bottom" indent="0" readingOrder="0"/>
      <border outline="0">
        <left/>
        <right/>
        <top/>
        <bottom/>
      </border>
    </ndxf>
  </rcc>
  <rfmt sheetId="1" sqref="H26" start="0" length="0">
    <dxf>
      <font>
        <sz val="11"/>
        <color theme="1"/>
        <name val="Calibri"/>
        <scheme val="minor"/>
      </font>
      <numFmt numFmtId="0" formatCode="General"/>
      <alignment horizontal="general" vertical="bottom" indent="0" readingOrder="0"/>
      <border outline="0">
        <left/>
        <right/>
        <top/>
        <bottom/>
      </border>
    </dxf>
  </rfmt>
  <rfmt sheetId="1" sqref="I26" start="0" length="0">
    <dxf>
      <font>
        <sz val="11"/>
        <color theme="1"/>
        <name val="Calibri"/>
        <scheme val="minor"/>
      </font>
      <numFmt numFmtId="0" formatCode="General"/>
      <alignment horizontal="general" vertical="bottom" indent="0" readingOrder="0"/>
      <border outline="0">
        <left/>
        <right/>
        <top/>
        <bottom/>
      </border>
    </dxf>
  </rfmt>
  <rfmt sheetId="1" sqref="J26" start="0" length="0">
    <dxf>
      <font>
        <sz val="11"/>
        <color theme="1"/>
        <name val="Calibri"/>
        <scheme val="minor"/>
      </font>
      <numFmt numFmtId="0" formatCode="General"/>
      <alignment horizontal="general" vertical="bottom" indent="0" readingOrder="0"/>
      <border outline="0">
        <left/>
        <right/>
        <top/>
        <bottom/>
      </border>
    </dxf>
  </rfmt>
  <rfmt sheetId="1" sqref="K26" start="0" length="0">
    <dxf>
      <font>
        <sz val="11"/>
        <color theme="1"/>
        <name val="Calibri"/>
        <scheme val="minor"/>
      </font>
      <numFmt numFmtId="0" formatCode="General"/>
      <alignment horizontal="general" vertical="bottom" indent="0" readingOrder="0"/>
      <border outline="0">
        <left/>
        <right/>
        <top/>
        <bottom/>
      </border>
    </dxf>
  </rfmt>
  <rcc rId="4253" sId="1" odxf="1" s="1" dxf="1">
    <oc r="L26" t="inlineStr">
      <is>
        <t>Należności od klientów indywidualnych, w tym:</t>
      </is>
    </oc>
    <nc r="L26"/>
    <ndxf>
      <font>
        <sz val="11"/>
        <color theme="1"/>
        <name val="Calibri"/>
        <scheme val="minor"/>
      </font>
      <alignment horizontal="general" vertical="bottom" wrapText="0" readingOrder="0"/>
      <border outline="0">
        <left/>
        <right/>
        <top/>
        <bottom/>
      </border>
    </ndxf>
  </rcc>
  <rcc rId="4254" sId="1" odxf="1" s="1" dxf="1">
    <oc r="A27">
      <v>0</v>
    </oc>
    <nc r="A27"/>
    <ndxf>
      <font>
        <i val="0"/>
        <sz val="11"/>
        <color theme="1"/>
        <name val="Calibri"/>
        <scheme val="minor"/>
      </font>
      <numFmt numFmtId="0" formatCode="General"/>
      <alignment horizontal="general" indent="0" readingOrder="0"/>
      <border outline="0">
        <left/>
        <right/>
        <top/>
        <bottom/>
      </border>
    </ndxf>
  </rcc>
  <rfmt sheetId="1" s="1" sqref="B27" start="0" length="0">
    <dxf>
      <font>
        <i val="0"/>
        <sz val="11"/>
        <color theme="1"/>
        <name val="Calibri"/>
        <scheme val="minor"/>
      </font>
      <numFmt numFmtId="0" formatCode="General"/>
      <alignment horizontal="general" indent="0" readingOrder="0"/>
      <border outline="0">
        <left/>
        <right/>
        <top/>
        <bottom/>
      </border>
    </dxf>
  </rfmt>
  <rfmt sheetId="1" s="1" sqref="C27" start="0" length="0">
    <dxf>
      <font>
        <i val="0"/>
        <sz val="11"/>
        <color theme="1"/>
        <name val="Calibri"/>
        <scheme val="minor"/>
      </font>
      <numFmt numFmtId="0" formatCode="General"/>
      <alignment horizontal="general" indent="0" readingOrder="0"/>
      <border outline="0">
        <left/>
        <right/>
        <top/>
        <bottom/>
      </border>
    </dxf>
  </rfmt>
  <rcc rId="4255" sId="1" odxf="1" s="1" dxf="1">
    <oc r="D27">
      <v>0</v>
    </oc>
    <nc r="D27"/>
    <ndxf>
      <font>
        <i val="0"/>
        <sz val="11"/>
        <color theme="1"/>
        <name val="Calibri"/>
        <scheme val="minor"/>
      </font>
      <numFmt numFmtId="0" formatCode="General"/>
      <alignment horizontal="general" indent="0" readingOrder="0"/>
      <border outline="0">
        <left/>
        <right/>
        <top/>
        <bottom/>
      </border>
    </ndxf>
  </rcc>
  <rcc rId="4256" sId="1" odxf="1" dxf="1">
    <oc r="E27">
      <v>0</v>
    </oc>
    <nc r="E27"/>
    <ndxf>
      <font>
        <sz val="11"/>
        <color theme="1"/>
        <name val="Calibri"/>
        <scheme val="minor"/>
      </font>
      <numFmt numFmtId="0" formatCode="General"/>
      <alignment horizontal="general" vertical="bottom" indent="0" readingOrder="0"/>
      <border outline="0">
        <left/>
        <right/>
        <top/>
        <bottom/>
      </border>
    </ndxf>
  </rcc>
  <rcc rId="4257" sId="1" odxf="1" dxf="1">
    <oc r="F27">
      <v>0</v>
    </oc>
    <nc r="F27"/>
    <ndxf>
      <font>
        <sz val="11"/>
        <color theme="1"/>
        <name val="Calibri"/>
        <scheme val="minor"/>
      </font>
      <numFmt numFmtId="0" formatCode="General"/>
      <alignment horizontal="general" vertical="bottom" indent="0" readingOrder="0"/>
      <border outline="0">
        <left/>
        <right/>
        <top/>
        <bottom/>
      </border>
    </ndxf>
  </rcc>
  <rcc rId="4258" sId="1" odxf="1" dxf="1">
    <oc r="G27">
      <v>0</v>
    </oc>
    <nc r="G27"/>
    <ndxf>
      <font>
        <sz val="11"/>
        <color theme="1"/>
        <name val="Calibri"/>
        <scheme val="minor"/>
      </font>
      <numFmt numFmtId="0" formatCode="General"/>
      <alignment horizontal="general" vertical="bottom" indent="0" readingOrder="0"/>
      <border outline="0">
        <left/>
        <right/>
        <top/>
        <bottom/>
      </border>
    </ndxf>
  </rcc>
  <rfmt sheetId="1" sqref="H27" start="0" length="0">
    <dxf>
      <font>
        <sz val="11"/>
        <color theme="1"/>
        <name val="Calibri"/>
        <scheme val="minor"/>
      </font>
      <numFmt numFmtId="0" formatCode="General"/>
      <alignment horizontal="general" vertical="bottom" indent="0" readingOrder="0"/>
      <border outline="0">
        <left/>
        <right/>
        <top/>
        <bottom/>
      </border>
    </dxf>
  </rfmt>
  <rfmt sheetId="1" sqref="I27" start="0" length="0">
    <dxf>
      <font>
        <sz val="11"/>
        <color theme="1"/>
        <name val="Calibri"/>
        <scheme val="minor"/>
      </font>
      <numFmt numFmtId="0" formatCode="General"/>
      <alignment horizontal="general" vertical="bottom" indent="0" readingOrder="0"/>
      <border outline="0">
        <left/>
        <right/>
        <top/>
        <bottom/>
      </border>
    </dxf>
  </rfmt>
  <rfmt sheetId="1" sqref="J27" start="0" length="0">
    <dxf>
      <font>
        <sz val="11"/>
        <color theme="1"/>
        <name val="Calibri"/>
        <scheme val="minor"/>
      </font>
      <numFmt numFmtId="0" formatCode="General"/>
      <alignment horizontal="general" vertical="bottom" indent="0" readingOrder="0"/>
      <border outline="0">
        <left/>
        <right/>
        <top/>
        <bottom/>
      </border>
    </dxf>
  </rfmt>
  <rfmt sheetId="1" sqref="K27" start="0" length="0">
    <dxf>
      <font>
        <sz val="11"/>
        <color theme="1"/>
        <name val="Calibri"/>
        <scheme val="minor"/>
      </font>
      <numFmt numFmtId="0" formatCode="General"/>
      <alignment horizontal="general" vertical="bottom" indent="0" readingOrder="0"/>
      <border outline="0">
        <left/>
        <right/>
        <top/>
        <bottom/>
      </border>
    </dxf>
  </rfmt>
  <rcc rId="4259" sId="1" odxf="1" s="1" dxf="1">
    <oc r="L27" t="inlineStr">
      <is>
        <t>Należności z tytułu kredytów hipotecznych</t>
      </is>
    </oc>
    <nc r="L27"/>
    <ndxf>
      <font>
        <i val="0"/>
        <sz val="11"/>
        <color theme="1"/>
        <name val="Calibri"/>
        <scheme val="minor"/>
      </font>
      <alignment horizontal="general" vertical="bottom" wrapText="0" readingOrder="0"/>
      <border outline="0">
        <left/>
        <right/>
        <top/>
        <bottom/>
      </border>
    </ndxf>
  </rcc>
  <rcc rId="4260" sId="1" odxf="1" s="1" dxf="1">
    <oc r="A28">
      <v>3951</v>
    </oc>
    <nc r="A28"/>
    <ndxf>
      <font>
        <sz val="11"/>
        <color theme="1"/>
        <name val="Calibri"/>
        <scheme val="minor"/>
      </font>
      <numFmt numFmtId="0" formatCode="General"/>
      <alignment horizontal="general" indent="0" readingOrder="0"/>
      <border outline="0">
        <left/>
        <right/>
        <top/>
        <bottom/>
      </border>
    </ndxf>
  </rcc>
  <rfmt sheetId="1" s="1" sqref="B28" start="0" length="0">
    <dxf>
      <font>
        <sz val="11"/>
        <color theme="1"/>
        <name val="Calibri"/>
        <scheme val="minor"/>
      </font>
      <numFmt numFmtId="0" formatCode="General"/>
      <alignment horizontal="general" indent="0" readingOrder="0"/>
      <border outline="0">
        <left/>
        <right/>
        <top/>
        <bottom/>
      </border>
    </dxf>
  </rfmt>
  <rfmt sheetId="1" s="1" sqref="C28" start="0" length="0">
    <dxf>
      <font>
        <sz val="11"/>
        <color theme="1"/>
        <name val="Calibri"/>
        <scheme val="minor"/>
      </font>
      <numFmt numFmtId="0" formatCode="General"/>
      <alignment horizontal="general" indent="0" readingOrder="0"/>
      <border outline="0">
        <left/>
        <right/>
        <top/>
        <bottom/>
      </border>
    </dxf>
  </rfmt>
  <rcc rId="4261" sId="1" odxf="1" s="1" dxf="1">
    <oc r="D28">
      <v>4958</v>
    </oc>
    <nc r="D28"/>
    <ndxf>
      <font>
        <sz val="11"/>
        <color theme="1"/>
        <name val="Calibri"/>
        <scheme val="minor"/>
      </font>
      <numFmt numFmtId="0" formatCode="General"/>
      <alignment horizontal="general" indent="0" readingOrder="0"/>
      <border outline="0">
        <left/>
        <right/>
        <top/>
        <bottom/>
      </border>
    </ndxf>
  </rcc>
  <rcc rId="4262" sId="1" odxf="1" dxf="1">
    <oc r="E28">
      <v>1022</v>
    </oc>
    <nc r="E28"/>
    <ndxf>
      <font>
        <sz val="11"/>
        <color theme="1"/>
        <name val="Calibri"/>
        <scheme val="minor"/>
      </font>
      <numFmt numFmtId="0" formatCode="General"/>
      <alignment horizontal="general" vertical="bottom" indent="0" readingOrder="0"/>
      <border outline="0">
        <left/>
        <right/>
        <top/>
        <bottom/>
      </border>
    </ndxf>
  </rcc>
  <rcc rId="4263" sId="1" odxf="1" dxf="1">
    <oc r="F28">
      <v>2893</v>
    </oc>
    <nc r="F28"/>
    <ndxf>
      <font>
        <sz val="11"/>
        <color theme="1"/>
        <name val="Calibri"/>
        <scheme val="minor"/>
      </font>
      <numFmt numFmtId="0" formatCode="General"/>
      <alignment horizontal="general" vertical="bottom" indent="0" readingOrder="0"/>
      <border outline="0">
        <left/>
        <right/>
        <top/>
        <bottom/>
      </border>
    </ndxf>
  </rcc>
  <rcc rId="4264" sId="1" odxf="1" dxf="1">
    <oc r="G28">
      <v>-389</v>
    </oc>
    <nc r="G28"/>
    <ndxf>
      <font>
        <sz val="11"/>
        <color theme="1"/>
        <name val="Calibri"/>
        <scheme val="minor"/>
      </font>
      <numFmt numFmtId="0" formatCode="General"/>
      <alignment horizontal="general" vertical="bottom" indent="0" readingOrder="0"/>
      <border outline="0">
        <left/>
        <right/>
        <top/>
        <bottom/>
      </border>
    </ndxf>
  </rcc>
  <rfmt sheetId="1" sqref="H28" start="0" length="0">
    <dxf>
      <font>
        <sz val="11"/>
        <color theme="1"/>
        <name val="Calibri"/>
        <scheme val="minor"/>
      </font>
      <numFmt numFmtId="0" formatCode="General"/>
      <alignment horizontal="general" vertical="bottom" indent="0" readingOrder="0"/>
      <border outline="0">
        <left/>
        <right/>
        <top/>
        <bottom/>
      </border>
    </dxf>
  </rfmt>
  <rfmt sheetId="1" sqref="I28" start="0" length="0">
    <dxf>
      <font>
        <sz val="11"/>
        <color theme="1"/>
        <name val="Calibri"/>
        <scheme val="minor"/>
      </font>
      <numFmt numFmtId="0" formatCode="General"/>
      <alignment horizontal="general" vertical="bottom" indent="0" readingOrder="0"/>
      <border outline="0">
        <left/>
        <right/>
        <top/>
        <bottom/>
      </border>
    </dxf>
  </rfmt>
  <rfmt sheetId="1" sqref="J28" start="0" length="0">
    <dxf>
      <font>
        <sz val="11"/>
        <color theme="1"/>
        <name val="Calibri"/>
        <scheme val="minor"/>
      </font>
      <numFmt numFmtId="0" formatCode="General"/>
      <alignment horizontal="general" vertical="bottom" indent="0" readingOrder="0"/>
      <border outline="0">
        <left/>
        <right/>
        <top/>
        <bottom/>
      </border>
    </dxf>
  </rfmt>
  <rfmt sheetId="1" sqref="K28" start="0" length="0">
    <dxf>
      <font>
        <sz val="11"/>
        <color theme="1"/>
        <name val="Calibri"/>
        <scheme val="minor"/>
      </font>
      <numFmt numFmtId="0" formatCode="General"/>
      <alignment horizontal="general" vertical="bottom" indent="0" readingOrder="0"/>
      <border outline="0">
        <left/>
        <right/>
        <top/>
        <bottom/>
      </border>
    </dxf>
  </rfmt>
  <rcc rId="4265" sId="1" odxf="1" s="1" dxf="1">
    <oc r="L28" t="inlineStr">
      <is>
        <t xml:space="preserve">Dłużnych papierów wartościowych </t>
      </is>
    </oc>
    <nc r="L28"/>
    <ndxf>
      <font>
        <sz val="11"/>
        <color theme="1"/>
        <name val="Calibri"/>
        <scheme val="minor"/>
      </font>
      <alignment horizontal="general" vertical="bottom" wrapText="0" readingOrder="0"/>
      <border outline="0">
        <left/>
        <right/>
        <top/>
        <bottom/>
      </border>
    </ndxf>
  </rcc>
  <rcc rId="4266" sId="1" odxf="1" dxf="1">
    <oc r="A29">
      <f>SUM(A30:A37)</f>
    </oc>
    <nc r="A29"/>
    <ndxf>
      <font>
        <b val="0"/>
        <sz val="11"/>
        <color theme="1"/>
        <name val="Calibri"/>
        <scheme val="minor"/>
      </font>
      <numFmt numFmtId="0" formatCode="General"/>
      <alignment horizontal="general" vertical="bottom" indent="0" readingOrder="0"/>
      <border outline="0">
        <left/>
        <right/>
        <top/>
        <bottom/>
      </border>
    </ndxf>
  </rcc>
  <rfmt sheetId="1" sqref="B29" start="0" length="0">
    <dxf>
      <font>
        <b val="0"/>
        <sz val="11"/>
        <color theme="1"/>
        <name val="Calibri"/>
        <scheme val="minor"/>
      </font>
      <numFmt numFmtId="0" formatCode="General"/>
      <alignment horizontal="general" vertical="bottom" indent="0" readingOrder="0"/>
      <border outline="0">
        <left/>
        <right/>
        <top/>
        <bottom/>
      </border>
    </dxf>
  </rfmt>
  <rfmt sheetId="1" sqref="C29" start="0" length="0">
    <dxf>
      <font>
        <b val="0"/>
        <sz val="11"/>
        <color theme="1"/>
        <name val="Calibri"/>
        <scheme val="minor"/>
      </font>
      <numFmt numFmtId="0" formatCode="General"/>
      <alignment horizontal="general" vertical="bottom" indent="0" readingOrder="0"/>
      <border outline="0">
        <left/>
        <right/>
        <top/>
        <bottom/>
      </border>
    </dxf>
  </rfmt>
  <rcc rId="4267" sId="1" odxf="1" dxf="1">
    <oc r="D29">
      <f>SUM(D30:D37)</f>
    </oc>
    <nc r="D29"/>
    <ndxf>
      <font>
        <b val="0"/>
        <sz val="11"/>
        <color theme="1"/>
        <name val="Calibri"/>
        <scheme val="minor"/>
      </font>
      <numFmt numFmtId="0" formatCode="General"/>
      <alignment horizontal="general" vertical="bottom" indent="0" readingOrder="0"/>
      <border outline="0">
        <left/>
        <right/>
        <top/>
        <bottom/>
      </border>
    </ndxf>
  </rcc>
  <rcc rId="4268" sId="1" odxf="1" dxf="1">
    <oc r="E29">
      <f>SUM(E30:E37)</f>
    </oc>
    <nc r="E29"/>
    <ndxf>
      <font>
        <b val="0"/>
        <sz val="11"/>
        <color theme="1"/>
        <name val="Calibri"/>
        <scheme val="minor"/>
      </font>
      <numFmt numFmtId="0" formatCode="General"/>
      <alignment horizontal="general" vertical="bottom" indent="0" readingOrder="0"/>
      <border outline="0">
        <left/>
        <right/>
        <top/>
        <bottom/>
      </border>
    </ndxf>
  </rcc>
  <rcc rId="4269" sId="1" odxf="1" dxf="1">
    <oc r="F29">
      <f>SUM(F30:F37)</f>
    </oc>
    <nc r="F29"/>
    <ndxf>
      <font>
        <b val="0"/>
        <sz val="11"/>
        <color theme="1"/>
        <name val="Calibri"/>
        <scheme val="minor"/>
      </font>
      <numFmt numFmtId="0" formatCode="General"/>
      <alignment horizontal="general" vertical="bottom" indent="0" readingOrder="0"/>
      <border outline="0">
        <left/>
        <right/>
        <top/>
        <bottom/>
      </border>
    </ndxf>
  </rcc>
  <rcc rId="4270" sId="1" odxf="1" dxf="1">
    <oc r="G29">
      <f>SUM(G30:G37)</f>
    </oc>
    <nc r="G29"/>
    <ndxf>
      <font>
        <b val="0"/>
        <sz val="11"/>
        <color theme="1"/>
        <name val="Calibri"/>
        <scheme val="minor"/>
      </font>
      <numFmt numFmtId="0" formatCode="General"/>
      <alignment horizontal="general" vertical="bottom" indent="0" readingOrder="0"/>
      <border outline="0">
        <left/>
        <right/>
        <top/>
        <bottom/>
      </border>
    </ndxf>
  </rcc>
  <rcc rId="4271" sId="1" odxf="1" dxf="1">
    <oc r="H29">
      <f>G29/A29-1</f>
    </oc>
    <nc r="H29"/>
    <ndxf>
      <font>
        <b val="0"/>
        <sz val="11"/>
        <color theme="1"/>
        <name val="Calibri"/>
        <scheme val="minor"/>
      </font>
      <numFmt numFmtId="0" formatCode="General"/>
      <alignment horizontal="general" vertical="bottom" indent="0" readingOrder="0"/>
      <border outline="0">
        <left/>
        <right/>
        <top/>
        <bottom/>
      </border>
    </ndxf>
  </rcc>
  <rfmt sheetId="1" sqref="I29" start="0" length="0">
    <dxf>
      <font>
        <b val="0"/>
        <sz val="11"/>
        <color theme="1"/>
        <name val="Calibri"/>
        <scheme val="minor"/>
      </font>
      <numFmt numFmtId="0" formatCode="General"/>
      <alignment horizontal="general" vertical="bottom" indent="0" readingOrder="0"/>
      <border outline="0">
        <left/>
        <right/>
        <top/>
        <bottom/>
      </border>
    </dxf>
  </rfmt>
  <rfmt sheetId="1" sqref="J29" start="0" length="0">
    <dxf>
      <font>
        <b val="0"/>
        <sz val="11"/>
        <color theme="1"/>
        <name val="Calibri"/>
        <scheme val="minor"/>
      </font>
      <numFmt numFmtId="0" formatCode="General"/>
      <alignment horizontal="general" vertical="bottom" indent="0" readingOrder="0"/>
      <border outline="0">
        <left/>
        <right/>
        <top/>
        <bottom/>
      </border>
    </dxf>
  </rfmt>
  <rfmt sheetId="1" sqref="K29" start="0" length="0">
    <dxf>
      <font>
        <b val="0"/>
        <sz val="11"/>
        <color theme="1"/>
        <name val="Calibri"/>
        <scheme val="minor"/>
      </font>
      <numFmt numFmtId="0" formatCode="General"/>
      <alignment horizontal="general" vertical="bottom" indent="0" readingOrder="0"/>
      <border outline="0">
        <left/>
        <right/>
        <top/>
        <bottom/>
      </border>
    </dxf>
  </rfmt>
  <rcc rId="4272" sId="1" odxf="1" s="1" dxf="1">
    <oc r="L29" t="inlineStr">
      <is>
        <t>Koszty odsetkowe z tytułu</t>
      </is>
    </oc>
    <nc r="L29"/>
    <ndxf>
      <font>
        <b val="0"/>
        <sz val="11"/>
        <color theme="1"/>
        <name val="Calibri"/>
        <scheme val="minor"/>
      </font>
      <alignment horizontal="general" vertical="bottom" wrapText="0" readingOrder="0"/>
      <border outline="0">
        <left/>
        <right/>
        <top/>
        <bottom/>
      </border>
    </ndxf>
  </rcc>
  <rcc rId="4273" sId="1" odxf="1" s="1" dxf="1">
    <oc r="A30">
      <f>-181213</f>
    </oc>
    <nc r="A30"/>
    <ndxf>
      <font>
        <sz val="11"/>
        <color theme="1"/>
        <name val="Calibri"/>
        <scheme val="minor"/>
      </font>
      <numFmt numFmtId="0" formatCode="General"/>
      <alignment horizontal="general" indent="0" readingOrder="0"/>
      <border outline="0">
        <left/>
        <right/>
        <top/>
        <bottom/>
      </border>
    </ndxf>
  </rcc>
  <rfmt sheetId="1" s="1" sqref="B30" start="0" length="0">
    <dxf>
      <font>
        <sz val="11"/>
        <color theme="1"/>
        <name val="Calibri"/>
        <scheme val="minor"/>
      </font>
      <numFmt numFmtId="0" formatCode="General"/>
      <alignment horizontal="general" indent="0" readingOrder="0"/>
      <border outline="0">
        <left/>
        <right/>
        <top/>
        <bottom/>
      </border>
    </dxf>
  </rfmt>
  <rfmt sheetId="1" s="1" sqref="C30" start="0" length="0">
    <dxf>
      <font>
        <sz val="11"/>
        <color theme="1"/>
        <name val="Calibri"/>
        <scheme val="minor"/>
      </font>
      <numFmt numFmtId="0" formatCode="General"/>
      <alignment horizontal="general" indent="0" readingOrder="0"/>
      <border outline="0">
        <left/>
        <right/>
        <top/>
        <bottom/>
      </border>
    </dxf>
  </rfmt>
  <rcc rId="4274" sId="1" odxf="1" s="1" dxf="1">
    <oc r="D30">
      <v>-148891</v>
    </oc>
    <nc r="D30"/>
    <ndxf>
      <font>
        <sz val="11"/>
        <color theme="1"/>
        <name val="Calibri"/>
        <scheme val="minor"/>
      </font>
      <numFmt numFmtId="0" formatCode="General"/>
      <alignment horizontal="general" indent="0" readingOrder="0"/>
      <border outline="0">
        <left/>
        <right/>
        <top/>
        <bottom/>
      </border>
    </ndxf>
  </rcc>
  <rcc rId="4275" sId="1" odxf="1" dxf="1">
    <oc r="E30">
      <v>-68976</v>
    </oc>
    <nc r="E30"/>
    <ndxf>
      <font>
        <sz val="11"/>
        <color theme="1"/>
        <name val="Calibri"/>
        <scheme val="minor"/>
      </font>
      <numFmt numFmtId="0" formatCode="General"/>
      <alignment horizontal="general" vertical="bottom" indent="0" readingOrder="0"/>
      <border outline="0">
        <left/>
        <right/>
        <top/>
        <bottom/>
      </border>
    </ndxf>
  </rcc>
  <rcc rId="4276" sId="1" odxf="1" dxf="1">
    <oc r="F30">
      <v>-51400</v>
    </oc>
    <nc r="F30"/>
    <ndxf>
      <font>
        <sz val="11"/>
        <color theme="1"/>
        <name val="Calibri"/>
        <scheme val="minor"/>
      </font>
      <numFmt numFmtId="0" formatCode="General"/>
      <alignment horizontal="general" vertical="bottom" indent="0" readingOrder="0"/>
      <border outline="0">
        <left/>
        <right/>
        <top/>
        <bottom/>
      </border>
    </ndxf>
  </rcc>
  <rcc rId="4277" sId="1" odxf="1" dxf="1">
    <oc r="G30">
      <v>-33670</v>
    </oc>
    <nc r="G30"/>
    <ndxf>
      <font>
        <sz val="11"/>
        <color theme="1"/>
        <name val="Calibri"/>
        <scheme val="minor"/>
      </font>
      <numFmt numFmtId="0" formatCode="General"/>
      <alignment horizontal="general" vertical="bottom" indent="0" readingOrder="0"/>
      <border outline="0">
        <left/>
        <right/>
        <top/>
        <bottom/>
      </border>
    </ndxf>
  </rcc>
  <rcc rId="4278" sId="1" odxf="1" dxf="1">
    <oc r="H30">
      <f>G30/$U$29</f>
    </oc>
    <nc r="H30"/>
    <ndxf>
      <font>
        <sz val="11"/>
        <color theme="1"/>
        <name val="Calibri"/>
        <scheme val="minor"/>
      </font>
      <numFmt numFmtId="0" formatCode="General"/>
      <alignment horizontal="general" vertical="bottom" indent="0" readingOrder="0"/>
      <border outline="0">
        <left/>
        <right/>
        <top/>
        <bottom/>
      </border>
    </ndxf>
  </rcc>
  <rfmt sheetId="1" sqref="I30" start="0" length="0">
    <dxf>
      <font>
        <sz val="11"/>
        <color theme="1"/>
        <name val="Calibri"/>
        <scheme val="minor"/>
      </font>
      <numFmt numFmtId="0" formatCode="General"/>
      <alignment horizontal="general" vertical="bottom" indent="0" readingOrder="0"/>
      <border outline="0">
        <left/>
        <right/>
        <top/>
        <bottom/>
      </border>
    </dxf>
  </rfmt>
  <rfmt sheetId="1" sqref="J30" start="0" length="0">
    <dxf>
      <font>
        <sz val="11"/>
        <color theme="1"/>
        <name val="Calibri"/>
        <scheme val="minor"/>
      </font>
      <numFmt numFmtId="0" formatCode="General"/>
      <alignment horizontal="general" vertical="bottom" indent="0" readingOrder="0"/>
      <border outline="0">
        <left/>
        <right/>
        <top/>
        <bottom/>
      </border>
    </dxf>
  </rfmt>
  <rfmt sheetId="1" sqref="K30" start="0" length="0">
    <dxf>
      <font>
        <sz val="11"/>
        <color theme="1"/>
        <name val="Calibri"/>
        <scheme val="minor"/>
      </font>
      <numFmt numFmtId="0" formatCode="General"/>
      <alignment horizontal="general" vertical="bottom" indent="0" readingOrder="0"/>
      <border outline="0">
        <left/>
        <right/>
        <top/>
        <bottom/>
      </border>
    </dxf>
  </rfmt>
  <rcc rId="4279" sId="1" odxf="1" s="1" dxf="1">
    <oc r="L30" t="inlineStr">
      <is>
        <t>Zobowiązań wobec klientów indywidualnych</t>
      </is>
    </oc>
    <nc r="L30"/>
    <ndxf>
      <font>
        <sz val="11"/>
        <color theme="1"/>
        <name val="Calibri"/>
        <scheme val="minor"/>
      </font>
      <alignment horizontal="general" vertical="bottom" wrapText="0" readingOrder="0"/>
      <border outline="0">
        <left/>
        <right/>
        <top/>
        <bottom/>
      </border>
    </ndxf>
  </rcc>
  <rcc rId="4280" sId="1" odxf="1" s="1" dxf="1">
    <oc r="A31">
      <f>-116968+1</f>
    </oc>
    <nc r="A31"/>
    <ndxf>
      <font>
        <sz val="11"/>
        <color theme="1"/>
        <name val="Calibri"/>
        <scheme val="minor"/>
      </font>
      <numFmt numFmtId="0" formatCode="General"/>
      <alignment horizontal="general" indent="0" readingOrder="0"/>
      <border outline="0">
        <left/>
        <right/>
        <top/>
        <bottom/>
      </border>
    </ndxf>
  </rcc>
  <rfmt sheetId="1" s="1" sqref="B31" start="0" length="0">
    <dxf>
      <font>
        <sz val="11"/>
        <color theme="1"/>
        <name val="Calibri"/>
        <scheme val="minor"/>
      </font>
      <numFmt numFmtId="0" formatCode="General"/>
      <alignment horizontal="general" indent="0" readingOrder="0"/>
      <border outline="0">
        <left/>
        <right/>
        <top/>
        <bottom/>
      </border>
    </dxf>
  </rfmt>
  <rfmt sheetId="1" s="1" sqref="C31" start="0" length="0">
    <dxf>
      <font>
        <sz val="11"/>
        <color theme="1"/>
        <name val="Calibri"/>
        <scheme val="minor"/>
      </font>
      <numFmt numFmtId="0" formatCode="General"/>
      <alignment horizontal="general" indent="0" readingOrder="0"/>
      <border outline="0">
        <left/>
        <right/>
        <top/>
        <bottom/>
      </border>
    </dxf>
  </rfmt>
  <rcc rId="4281" sId="1" odxf="1" s="1" dxf="1">
    <oc r="D31">
      <v>-73075</v>
    </oc>
    <nc r="D31"/>
    <ndxf>
      <font>
        <sz val="11"/>
        <color theme="1"/>
        <name val="Calibri"/>
        <scheme val="minor"/>
      </font>
      <numFmt numFmtId="0" formatCode="General"/>
      <alignment horizontal="general" indent="0" readingOrder="0"/>
      <border outline="0">
        <left/>
        <right/>
        <top/>
        <bottom/>
      </border>
    </ndxf>
  </rcc>
  <rcc rId="4282" sId="1" odxf="1" dxf="1">
    <oc r="E31">
      <v>-39467</v>
    </oc>
    <nc r="E31"/>
    <ndxf>
      <font>
        <sz val="11"/>
        <color theme="1"/>
        <name val="Calibri"/>
        <scheme val="minor"/>
      </font>
      <numFmt numFmtId="0" formatCode="General"/>
      <alignment horizontal="general" vertical="bottom" indent="0" readingOrder="0"/>
      <border outline="0">
        <left/>
        <right/>
        <top/>
        <bottom/>
      </border>
    </ndxf>
  </rcc>
  <rcc rId="4283" sId="1" odxf="1" dxf="1">
    <oc r="F31">
      <v>-28156</v>
    </oc>
    <nc r="F31"/>
    <ndxf>
      <font>
        <sz val="11"/>
        <color theme="1"/>
        <name val="Calibri"/>
        <scheme val="minor"/>
      </font>
      <numFmt numFmtId="0" formatCode="General"/>
      <alignment horizontal="general" vertical="bottom" indent="0" readingOrder="0"/>
      <border outline="0">
        <left/>
        <right/>
        <top/>
        <bottom/>
      </border>
    </ndxf>
  </rcc>
  <rcc rId="4284" sId="1" odxf="1" dxf="1">
    <oc r="G31">
      <v>-22214</v>
    </oc>
    <nc r="G31"/>
    <ndxf>
      <font>
        <sz val="11"/>
        <color theme="1"/>
        <name val="Calibri"/>
        <scheme val="minor"/>
      </font>
      <numFmt numFmtId="0" formatCode="General"/>
      <alignment horizontal="general" vertical="bottom" indent="0" readingOrder="0"/>
      <border outline="0">
        <left/>
        <right/>
        <top/>
        <bottom/>
      </border>
    </ndxf>
  </rcc>
  <rcc rId="4285" sId="1" odxf="1" dxf="1">
    <oc r="H31">
      <f>G31/$U$29</f>
    </oc>
    <nc r="H31"/>
    <ndxf>
      <font>
        <sz val="11"/>
        <color theme="1"/>
        <name val="Calibri"/>
        <scheme val="minor"/>
      </font>
      <numFmt numFmtId="0" formatCode="General"/>
      <alignment horizontal="general" vertical="bottom" indent="0" readingOrder="0"/>
      <border outline="0">
        <left/>
        <right/>
        <top/>
        <bottom/>
      </border>
    </ndxf>
  </rcc>
  <rfmt sheetId="1" sqref="I31" start="0" length="0">
    <dxf>
      <font>
        <sz val="11"/>
        <color theme="1"/>
        <name val="Calibri"/>
        <scheme val="minor"/>
      </font>
      <numFmt numFmtId="0" formatCode="General"/>
      <alignment horizontal="general" vertical="bottom" indent="0" readingOrder="0"/>
      <border outline="0">
        <left/>
        <right/>
        <top/>
        <bottom/>
      </border>
    </dxf>
  </rfmt>
  <rfmt sheetId="1" sqref="J31" start="0" length="0">
    <dxf>
      <font>
        <sz val="11"/>
        <color theme="1"/>
        <name val="Calibri"/>
        <scheme val="minor"/>
      </font>
      <numFmt numFmtId="0" formatCode="General"/>
      <alignment horizontal="general" vertical="bottom" indent="0" readingOrder="0"/>
      <border outline="0">
        <left/>
        <right/>
        <top/>
        <bottom/>
      </border>
    </dxf>
  </rfmt>
  <rfmt sheetId="1" sqref="K31" start="0" length="0">
    <dxf>
      <font>
        <sz val="11"/>
        <color theme="1"/>
        <name val="Calibri"/>
        <scheme val="minor"/>
      </font>
      <numFmt numFmtId="0" formatCode="General"/>
      <alignment horizontal="general" vertical="bottom" indent="0" readingOrder="0"/>
      <border outline="0">
        <left/>
        <right/>
        <top/>
        <bottom/>
      </border>
    </dxf>
  </rfmt>
  <rcc rId="4286" sId="1" odxf="1" s="1" dxf="1">
    <oc r="L31" t="inlineStr">
      <is>
        <t xml:space="preserve">Zobowiązań wobec podmiotów gospodarczych </t>
      </is>
    </oc>
    <nc r="L31"/>
    <ndxf>
      <font>
        <sz val="11"/>
        <color theme="1"/>
        <name val="Calibri"/>
        <scheme val="minor"/>
      </font>
      <alignment horizontal="general" vertical="bottom" wrapText="0" readingOrder="0"/>
      <border outline="0">
        <left/>
        <right/>
        <top/>
        <bottom/>
      </border>
    </ndxf>
  </rcc>
  <rcc rId="4287" sId="1" odxf="1" s="1" dxf="1">
    <oc r="A32">
      <v>-6829</v>
    </oc>
    <nc r="A32"/>
    <ndxf>
      <font>
        <sz val="11"/>
        <color theme="1"/>
        <name val="Calibri"/>
        <scheme val="minor"/>
      </font>
      <numFmt numFmtId="0" formatCode="General"/>
      <alignment horizontal="general" indent="0" readingOrder="0"/>
      <border outline="0">
        <left/>
        <right/>
        <top/>
        <bottom/>
      </border>
    </ndxf>
  </rcc>
  <rfmt sheetId="1" s="1" sqref="B32" start="0" length="0">
    <dxf>
      <font>
        <sz val="11"/>
        <color theme="1"/>
        <name val="Calibri"/>
        <scheme val="minor"/>
      </font>
      <numFmt numFmtId="0" formatCode="General"/>
      <alignment horizontal="general" indent="0" readingOrder="0"/>
      <border outline="0">
        <left/>
        <right/>
        <top/>
        <bottom/>
      </border>
    </dxf>
  </rfmt>
  <rfmt sheetId="1" s="1" sqref="C32" start="0" length="0">
    <dxf>
      <font>
        <sz val="11"/>
        <color theme="1"/>
        <name val="Calibri"/>
        <scheme val="minor"/>
      </font>
      <numFmt numFmtId="0" formatCode="General"/>
      <alignment horizontal="general" indent="0" readingOrder="0"/>
      <border outline="0">
        <left/>
        <right/>
        <top/>
        <bottom/>
      </border>
    </dxf>
  </rfmt>
  <rcc rId="4288" sId="1" odxf="1" s="1" dxf="1">
    <oc r="D32">
      <v>-1369</v>
    </oc>
    <nc r="D32"/>
    <ndxf>
      <font>
        <sz val="11"/>
        <color theme="1"/>
        <name val="Calibri"/>
        <scheme val="minor"/>
      </font>
      <numFmt numFmtId="0" formatCode="General"/>
      <alignment horizontal="general" indent="0" readingOrder="0"/>
      <border outline="0">
        <left/>
        <right/>
        <top/>
        <bottom/>
      </border>
    </ndxf>
  </rcc>
  <rcc rId="4289" sId="1" odxf="1" dxf="1">
    <oc r="E32">
      <v>329</v>
    </oc>
    <nc r="E32"/>
    <ndxf>
      <font>
        <sz val="11"/>
        <color theme="1"/>
        <name val="Calibri"/>
        <scheme val="minor"/>
      </font>
      <numFmt numFmtId="0" formatCode="General"/>
      <alignment horizontal="general" vertical="bottom" indent="0" readingOrder="0"/>
      <border outline="0">
        <left/>
        <right/>
        <top/>
        <bottom/>
      </border>
    </ndxf>
  </rcc>
  <rcc rId="4290" sId="1" odxf="1" dxf="1">
    <oc r="F32">
      <v>469</v>
    </oc>
    <nc r="F32"/>
    <ndxf>
      <font>
        <sz val="11"/>
        <color theme="1"/>
        <name val="Calibri"/>
        <scheme val="minor"/>
      </font>
      <numFmt numFmtId="0" formatCode="General"/>
      <alignment horizontal="general" vertical="bottom" indent="0" readingOrder="0"/>
      <border outline="0">
        <left/>
        <right/>
        <top/>
        <bottom/>
      </border>
    </ndxf>
  </rcc>
  <rcc rId="4291" sId="1" odxf="1" dxf="1">
    <oc r="G32">
      <v>614</v>
    </oc>
    <nc r="G32"/>
    <ndxf>
      <font>
        <sz val="11"/>
        <color theme="1"/>
        <name val="Calibri"/>
        <scheme val="minor"/>
      </font>
      <numFmt numFmtId="0" formatCode="General"/>
      <alignment horizontal="general" vertical="bottom" indent="0" readingOrder="0"/>
      <border outline="0">
        <left/>
        <right/>
        <top/>
        <bottom/>
      </border>
    </ndxf>
  </rcc>
  <rcc rId="4292" sId="1" odxf="1" dxf="1">
    <oc r="H32">
      <f>G32/$U$29</f>
    </oc>
    <nc r="H32"/>
    <ndxf>
      <font>
        <sz val="11"/>
        <color theme="1"/>
        <name val="Calibri"/>
        <scheme val="minor"/>
      </font>
      <numFmt numFmtId="0" formatCode="General"/>
      <alignment horizontal="general" vertical="bottom" indent="0" readingOrder="0"/>
      <border outline="0">
        <left/>
        <right/>
        <top/>
        <bottom/>
      </border>
    </ndxf>
  </rcc>
  <rfmt sheetId="1" sqref="I32" start="0" length="0">
    <dxf>
      <font>
        <sz val="11"/>
        <color theme="1"/>
        <name val="Calibri"/>
        <scheme val="minor"/>
      </font>
      <numFmt numFmtId="0" formatCode="General"/>
      <alignment horizontal="general" vertical="bottom" indent="0" readingOrder="0"/>
      <border outline="0">
        <left/>
        <right/>
        <top/>
        <bottom/>
      </border>
    </dxf>
  </rfmt>
  <rfmt sheetId="1" sqref="J32" start="0" length="0">
    <dxf>
      <font>
        <sz val="11"/>
        <color theme="1"/>
        <name val="Calibri"/>
        <scheme val="minor"/>
      </font>
      <numFmt numFmtId="0" formatCode="General"/>
      <alignment horizontal="general" vertical="bottom" indent="0" readingOrder="0"/>
      <border outline="0">
        <left/>
        <right/>
        <top/>
        <bottom/>
      </border>
    </dxf>
  </rfmt>
  <rfmt sheetId="1" sqref="K32" start="0" length="0">
    <dxf>
      <font>
        <sz val="11"/>
        <color theme="1"/>
        <name val="Calibri"/>
        <scheme val="minor"/>
      </font>
      <numFmt numFmtId="0" formatCode="General"/>
      <alignment horizontal="general" vertical="bottom" indent="0" readingOrder="0"/>
      <border outline="0">
        <left/>
        <right/>
        <top/>
        <bottom/>
      </border>
    </dxf>
  </rfmt>
  <rcc rId="4293" sId="1" odxf="1" s="1" dxf="1">
    <oc r="L32" t="inlineStr">
      <is>
        <t>Zobowiązań z tytułu sprzedanych papierów wartościowych z udzielonym przyrzeczeniem odkupu</t>
      </is>
    </oc>
    <nc r="L32"/>
    <ndxf>
      <font>
        <sz val="11"/>
        <color theme="1"/>
        <name val="Calibri"/>
        <scheme val="minor"/>
      </font>
      <alignment horizontal="general" vertical="bottom" wrapText="0" readingOrder="0"/>
      <border outline="0">
        <left/>
        <right/>
        <top/>
        <bottom/>
      </border>
    </ndxf>
  </rcc>
  <rcc rId="4294" sId="1" odxf="1" s="1" dxf="1">
    <oc r="A33">
      <v>-11898</v>
    </oc>
    <nc r="A33"/>
    <ndxf>
      <font>
        <sz val="11"/>
        <color theme="1"/>
        <name val="Calibri"/>
        <scheme val="minor"/>
      </font>
      <numFmt numFmtId="0" formatCode="General"/>
      <alignment horizontal="general" indent="0" readingOrder="0"/>
      <border outline="0">
        <left/>
        <right/>
        <top/>
        <bottom/>
      </border>
    </ndxf>
  </rcc>
  <rfmt sheetId="1" s="1" sqref="B33" start="0" length="0">
    <dxf>
      <font>
        <sz val="11"/>
        <color theme="1"/>
        <name val="Calibri"/>
        <scheme val="minor"/>
      </font>
      <numFmt numFmtId="0" formatCode="General"/>
      <alignment horizontal="general" indent="0" readingOrder="0"/>
      <border outline="0">
        <left/>
        <right/>
        <top/>
        <bottom/>
      </border>
    </dxf>
  </rfmt>
  <rfmt sheetId="1" s="1" sqref="C33" start="0" length="0">
    <dxf>
      <font>
        <sz val="11"/>
        <color theme="1"/>
        <name val="Calibri"/>
        <scheme val="minor"/>
      </font>
      <numFmt numFmtId="0" formatCode="General"/>
      <alignment horizontal="general" indent="0" readingOrder="0"/>
      <border outline="0">
        <left/>
        <right/>
        <top/>
        <bottom/>
      </border>
    </dxf>
  </rfmt>
  <rcc rId="4295" sId="1" odxf="1" s="1" dxf="1">
    <oc r="D33">
      <v>-5661</v>
    </oc>
    <nc r="D33"/>
    <ndxf>
      <font>
        <sz val="11"/>
        <color theme="1"/>
        <name val="Calibri"/>
        <scheme val="minor"/>
      </font>
      <numFmt numFmtId="0" formatCode="General"/>
      <alignment horizontal="general" indent="0" readingOrder="0"/>
      <border outline="0">
        <left/>
        <right/>
        <top/>
        <bottom/>
      </border>
    </ndxf>
  </rcc>
  <rcc rId="4296" sId="1" odxf="1" dxf="1">
    <oc r="E33">
      <v>-2077</v>
    </oc>
    <nc r="E33"/>
    <ndxf>
      <font>
        <sz val="11"/>
        <color theme="1"/>
        <name val="Calibri"/>
        <scheme val="minor"/>
      </font>
      <numFmt numFmtId="0" formatCode="General"/>
      <alignment horizontal="general" vertical="bottom" indent="0" readingOrder="0"/>
      <border outline="0">
        <left/>
        <right/>
        <top/>
        <bottom/>
      </border>
    </ndxf>
  </rcc>
  <rcc rId="4297" sId="1" odxf="1" dxf="1">
    <oc r="F33">
      <v>-1277</v>
    </oc>
    <nc r="F33"/>
    <ndxf>
      <font>
        <sz val="11"/>
        <color theme="1"/>
        <name val="Calibri"/>
        <scheme val="minor"/>
      </font>
      <numFmt numFmtId="0" formatCode="General"/>
      <alignment horizontal="general" vertical="bottom" indent="0" readingOrder="0"/>
      <border outline="0">
        <left/>
        <right/>
        <top/>
        <bottom/>
      </border>
    </ndxf>
  </rcc>
  <rcc rId="4298" sId="1" odxf="1" dxf="1">
    <oc r="G33">
      <v>-781</v>
    </oc>
    <nc r="G33"/>
    <ndxf>
      <font>
        <sz val="11"/>
        <color theme="1"/>
        <name val="Calibri"/>
        <scheme val="minor"/>
      </font>
      <numFmt numFmtId="0" formatCode="General"/>
      <alignment horizontal="general" vertical="bottom" indent="0" readingOrder="0"/>
      <border outline="0">
        <left/>
        <right/>
        <top/>
        <bottom/>
      </border>
    </ndxf>
  </rcc>
  <rcc rId="4299" sId="1" odxf="1" dxf="1">
    <oc r="H33">
      <f>G33/$U$29</f>
    </oc>
    <nc r="H33"/>
    <ndxf>
      <font>
        <sz val="11"/>
        <color theme="1"/>
        <name val="Calibri"/>
        <scheme val="minor"/>
      </font>
      <numFmt numFmtId="0" formatCode="General"/>
      <alignment horizontal="general" vertical="bottom" indent="0" readingOrder="0"/>
      <border outline="0">
        <left/>
        <right/>
        <top/>
        <bottom/>
      </border>
    </ndxf>
  </rcc>
  <rfmt sheetId="1" sqref="I33" start="0" length="0">
    <dxf>
      <font>
        <sz val="11"/>
        <color theme="1"/>
        <name val="Calibri"/>
        <scheme val="minor"/>
      </font>
      <numFmt numFmtId="0" formatCode="General"/>
      <alignment horizontal="general" vertical="bottom" indent="0" readingOrder="0"/>
      <border outline="0">
        <left/>
        <right/>
        <top/>
        <bottom/>
      </border>
    </dxf>
  </rfmt>
  <rfmt sheetId="1" sqref="J33" start="0" length="0">
    <dxf>
      <font>
        <sz val="11"/>
        <color theme="1"/>
        <name val="Calibri"/>
        <scheme val="minor"/>
      </font>
      <numFmt numFmtId="0" formatCode="General"/>
      <alignment horizontal="general" vertical="bottom" indent="0" readingOrder="0"/>
      <border outline="0">
        <left/>
        <right/>
        <top/>
        <bottom/>
      </border>
    </dxf>
  </rfmt>
  <rfmt sheetId="1" sqref="K33" start="0" length="0">
    <dxf>
      <font>
        <sz val="11"/>
        <color theme="1"/>
        <name val="Calibri"/>
        <scheme val="minor"/>
      </font>
      <numFmt numFmtId="0" formatCode="General"/>
      <alignment horizontal="general" vertical="bottom" indent="0" readingOrder="0"/>
      <border outline="0">
        <left/>
        <right/>
        <top/>
        <bottom/>
      </border>
    </dxf>
  </rfmt>
  <rcc rId="4300" sId="1" odxf="1" s="1" dxf="1">
    <oc r="L33" t="inlineStr">
      <is>
        <t>Zobowiązań wobec sektora budżetowego</t>
      </is>
    </oc>
    <nc r="L33"/>
    <ndxf>
      <font>
        <sz val="11"/>
        <color theme="1"/>
        <name val="Calibri"/>
        <scheme val="minor"/>
      </font>
      <alignment horizontal="general" vertical="bottom" wrapText="0" readingOrder="0"/>
      <border outline="0">
        <left/>
        <right/>
        <top/>
        <bottom/>
      </border>
    </ndxf>
  </rcc>
  <rcc rId="4301" sId="1" odxf="1" s="1" dxf="1">
    <oc r="A34">
      <v>-23574</v>
    </oc>
    <nc r="A34"/>
    <ndxf>
      <font>
        <sz val="11"/>
        <color theme="1"/>
        <name val="Calibri"/>
        <scheme val="minor"/>
      </font>
      <numFmt numFmtId="0" formatCode="General"/>
      <alignment horizontal="general" indent="0" readingOrder="0"/>
      <border outline="0">
        <left/>
        <right/>
        <top/>
        <bottom/>
      </border>
    </ndxf>
  </rcc>
  <rfmt sheetId="1" s="1" sqref="B34" start="0" length="0">
    <dxf>
      <font>
        <sz val="11"/>
        <color theme="1"/>
        <name val="Calibri"/>
        <scheme val="minor"/>
      </font>
      <numFmt numFmtId="0" formatCode="General"/>
      <alignment horizontal="general" indent="0" readingOrder="0"/>
      <border outline="0">
        <left/>
        <right/>
        <top/>
        <bottom/>
      </border>
    </dxf>
  </rfmt>
  <rfmt sheetId="1" s="1" sqref="C34" start="0" length="0">
    <dxf>
      <font>
        <sz val="11"/>
        <color theme="1"/>
        <name val="Calibri"/>
        <scheme val="minor"/>
      </font>
      <numFmt numFmtId="0" formatCode="General"/>
      <alignment horizontal="general" indent="0" readingOrder="0"/>
      <border outline="0">
        <left/>
        <right/>
        <top/>
        <bottom/>
      </border>
    </dxf>
  </rfmt>
  <rcc rId="4302" sId="1" odxf="1" s="1" dxf="1">
    <oc r="D34">
      <v>-15662</v>
    </oc>
    <nc r="D34"/>
    <ndxf>
      <font>
        <sz val="11"/>
        <color theme="1"/>
        <name val="Calibri"/>
        <scheme val="minor"/>
      </font>
      <numFmt numFmtId="0" formatCode="General"/>
      <alignment horizontal="general" indent="0" readingOrder="0"/>
      <border outline="0">
        <left/>
        <right/>
        <top/>
        <bottom/>
      </border>
    </ndxf>
  </rcc>
  <rcc rId="4303" sId="1" odxf="1" dxf="1">
    <oc r="E34">
      <v>-8907</v>
    </oc>
    <nc r="E34"/>
    <ndxf>
      <font>
        <sz val="11"/>
        <color theme="1"/>
        <name val="Calibri"/>
        <scheme val="minor"/>
      </font>
      <numFmt numFmtId="0" formatCode="General"/>
      <alignment horizontal="general" vertical="bottom" indent="0" readingOrder="0"/>
      <border outline="0">
        <left/>
        <right/>
        <top/>
        <bottom/>
      </border>
    </ndxf>
  </rcc>
  <rcc rId="4304" sId="1" odxf="1" dxf="1">
    <oc r="F34">
      <v>-6223</v>
    </oc>
    <nc r="F34"/>
    <ndxf>
      <font>
        <sz val="11"/>
        <color theme="1"/>
        <name val="Calibri"/>
        <scheme val="minor"/>
      </font>
      <numFmt numFmtId="0" formatCode="General"/>
      <alignment horizontal="general" vertical="bottom" indent="0" readingOrder="0"/>
      <border outline="0">
        <left/>
        <right/>
        <top/>
        <bottom/>
      </border>
    </ndxf>
  </rcc>
  <rcc rId="4305" sId="1" odxf="1" dxf="1">
    <oc r="G34">
      <v>-6361</v>
    </oc>
    <nc r="G34"/>
    <ndxf>
      <font>
        <sz val="11"/>
        <color theme="1"/>
        <name val="Calibri"/>
        <scheme val="minor"/>
      </font>
      <numFmt numFmtId="0" formatCode="General"/>
      <alignment horizontal="general" vertical="bottom" indent="0" readingOrder="0"/>
      <border outline="0">
        <left/>
        <right/>
        <top/>
        <bottom/>
      </border>
    </ndxf>
  </rcc>
  <rcc rId="4306" sId="1" odxf="1" dxf="1">
    <oc r="H34">
      <f>G34/$U$29</f>
    </oc>
    <nc r="H34"/>
    <ndxf>
      <font>
        <sz val="11"/>
        <color theme="1"/>
        <name val="Calibri"/>
        <scheme val="minor"/>
      </font>
      <numFmt numFmtId="0" formatCode="General"/>
      <alignment horizontal="general" vertical="bottom" indent="0" readingOrder="0"/>
      <border outline="0">
        <left/>
        <right/>
        <top/>
        <bottom/>
      </border>
    </ndxf>
  </rcc>
  <rfmt sheetId="1" sqref="I34" start="0" length="0">
    <dxf>
      <font>
        <sz val="11"/>
        <color theme="1"/>
        <name val="Calibri"/>
        <scheme val="minor"/>
      </font>
      <numFmt numFmtId="0" formatCode="General"/>
      <alignment horizontal="general" vertical="bottom" indent="0" readingOrder="0"/>
      <border outline="0">
        <left/>
        <right/>
        <top/>
        <bottom/>
      </border>
    </dxf>
  </rfmt>
  <rfmt sheetId="1" sqref="J34" start="0" length="0">
    <dxf>
      <font>
        <sz val="11"/>
        <color theme="1"/>
        <name val="Calibri"/>
        <scheme val="minor"/>
      </font>
      <numFmt numFmtId="0" formatCode="General"/>
      <alignment horizontal="general" vertical="bottom" indent="0" readingOrder="0"/>
      <border outline="0">
        <left/>
        <right/>
        <top/>
        <bottom/>
      </border>
    </dxf>
  </rfmt>
  <rfmt sheetId="1" sqref="K34" start="0" length="0">
    <dxf>
      <font>
        <sz val="11"/>
        <color theme="1"/>
        <name val="Calibri"/>
        <scheme val="minor"/>
      </font>
      <numFmt numFmtId="0" formatCode="General"/>
      <alignment horizontal="general" vertical="bottom" indent="0" readingOrder="0"/>
      <border outline="0">
        <left/>
        <right/>
        <top/>
        <bottom/>
      </border>
    </dxf>
  </rfmt>
  <rcc rId="4307" sId="1" odxf="1" s="1" dxf="1">
    <oc r="L34" t="inlineStr">
      <is>
        <t>Zobowiązań wobec banków</t>
      </is>
    </oc>
    <nc r="L34"/>
    <ndxf>
      <font>
        <sz val="11"/>
        <color theme="1"/>
        <name val="Calibri"/>
        <scheme val="minor"/>
      </font>
      <alignment horizontal="general" vertical="bottom" wrapText="0" readingOrder="0"/>
      <border outline="0">
        <left/>
        <right/>
        <top/>
        <bottom/>
      </border>
    </ndxf>
  </rcc>
  <rcc rId="4308" sId="1" odxf="1" s="1" dxf="1">
    <oc r="A35">
      <v>-5268</v>
    </oc>
    <nc r="A35"/>
    <ndxf>
      <font>
        <sz val="11"/>
        <color theme="1"/>
        <name val="Calibri"/>
        <scheme val="minor"/>
      </font>
      <numFmt numFmtId="0" formatCode="General"/>
      <alignment horizontal="general" indent="0" readingOrder="0"/>
      <border outline="0">
        <left/>
        <right/>
        <top/>
        <bottom/>
      </border>
    </ndxf>
  </rcc>
  <rfmt sheetId="1" s="1" sqref="B35" start="0" length="0">
    <dxf>
      <font>
        <sz val="11"/>
        <color theme="1"/>
        <name val="Calibri"/>
        <scheme val="minor"/>
      </font>
      <numFmt numFmtId="0" formatCode="General"/>
      <alignment horizontal="general" indent="0" readingOrder="0"/>
      <border outline="0">
        <left/>
        <right/>
        <top/>
        <bottom/>
      </border>
    </dxf>
  </rfmt>
  <rfmt sheetId="1" s="1" sqref="C35" start="0" length="0">
    <dxf>
      <font>
        <sz val="11"/>
        <color theme="1"/>
        <name val="Calibri"/>
        <scheme val="minor"/>
      </font>
      <numFmt numFmtId="0" formatCode="General"/>
      <alignment horizontal="general" indent="0" readingOrder="0"/>
      <border outline="0">
        <left/>
        <right/>
        <top/>
        <bottom/>
      </border>
    </dxf>
  </rfmt>
  <rcc rId="4309" sId="1" odxf="1" s="1" dxf="1">
    <oc r="D35">
      <v>-5023</v>
    </oc>
    <nc r="D35"/>
    <ndxf>
      <font>
        <sz val="11"/>
        <color theme="1"/>
        <name val="Calibri"/>
        <scheme val="minor"/>
      </font>
      <numFmt numFmtId="0" formatCode="General"/>
      <alignment horizontal="general" indent="0" readingOrder="0"/>
      <border outline="0">
        <left/>
        <right/>
        <top/>
        <bottom/>
      </border>
    </ndxf>
  </rcc>
  <rcc rId="4310" sId="1" odxf="1" dxf="1">
    <oc r="E35">
      <v>-4568</v>
    </oc>
    <nc r="E35"/>
    <ndxf>
      <font>
        <sz val="11"/>
        <color theme="1"/>
        <name val="Calibri"/>
        <scheme val="minor"/>
      </font>
      <numFmt numFmtId="0" formatCode="General"/>
      <alignment horizontal="general" vertical="bottom" indent="0" readingOrder="0"/>
      <border outline="0">
        <left/>
        <right/>
        <top/>
        <bottom/>
      </border>
    </ndxf>
  </rcc>
  <rcc rId="4311" sId="1" odxf="1" dxf="1">
    <oc r="F35">
      <v>-4093</v>
    </oc>
    <nc r="F35"/>
    <ndxf>
      <font>
        <sz val="11"/>
        <color theme="1"/>
        <name val="Calibri"/>
        <scheme val="minor"/>
      </font>
      <numFmt numFmtId="0" formatCode="General"/>
      <alignment horizontal="general" vertical="bottom" indent="0" readingOrder="0"/>
      <border outline="0">
        <left/>
        <right/>
        <top/>
        <bottom/>
      </border>
    </ndxf>
  </rcc>
  <rcc rId="4312" sId="1" odxf="1" dxf="1">
    <oc r="G35">
      <v>-4190</v>
    </oc>
    <nc r="G35"/>
    <ndxf>
      <font>
        <sz val="11"/>
        <color theme="1"/>
        <name val="Calibri"/>
        <scheme val="minor"/>
      </font>
      <numFmt numFmtId="0" formatCode="General"/>
      <alignment horizontal="general" vertical="bottom" indent="0" readingOrder="0"/>
      <border outline="0">
        <left/>
        <right/>
        <top/>
        <bottom/>
      </border>
    </ndxf>
  </rcc>
  <rcc rId="4313" sId="1" odxf="1" dxf="1">
    <oc r="H35">
      <f>G35/$U$29</f>
    </oc>
    <nc r="H35"/>
    <ndxf>
      <font>
        <sz val="11"/>
        <color theme="1"/>
        <name val="Calibri"/>
        <scheme val="minor"/>
      </font>
      <numFmt numFmtId="0" formatCode="General"/>
      <alignment horizontal="general" vertical="bottom" indent="0" readingOrder="0"/>
      <border outline="0">
        <left/>
        <right/>
        <top/>
        <bottom/>
      </border>
    </ndxf>
  </rcc>
  <rfmt sheetId="1" sqref="I35" start="0" length="0">
    <dxf>
      <font>
        <sz val="11"/>
        <color theme="1"/>
        <name val="Calibri"/>
        <scheme val="minor"/>
      </font>
      <numFmt numFmtId="0" formatCode="General"/>
      <alignment horizontal="general" vertical="bottom" indent="0" readingOrder="0"/>
      <border outline="0">
        <left/>
        <right/>
        <top/>
        <bottom/>
      </border>
    </dxf>
  </rfmt>
  <rfmt sheetId="1" sqref="J35" start="0" length="0">
    <dxf>
      <font>
        <sz val="11"/>
        <color theme="1"/>
        <name val="Calibri"/>
        <scheme val="minor"/>
      </font>
      <numFmt numFmtId="0" formatCode="General"/>
      <alignment horizontal="general" vertical="bottom" indent="0" readingOrder="0"/>
      <border outline="0">
        <left/>
        <right/>
        <top/>
        <bottom/>
      </border>
    </dxf>
  </rfmt>
  <rfmt sheetId="1" sqref="K35" start="0" length="0">
    <dxf>
      <font>
        <sz val="11"/>
        <color theme="1"/>
        <name val="Calibri"/>
        <scheme val="minor"/>
      </font>
      <numFmt numFmtId="0" formatCode="General"/>
      <alignment horizontal="general" vertical="bottom" indent="0" readingOrder="0"/>
      <border outline="0">
        <left/>
        <right/>
        <top/>
        <bottom/>
      </border>
    </dxf>
  </rfmt>
  <rcc rId="4314" sId="1" odxf="1" s="1" dxf="1">
    <oc r="L35" t="inlineStr">
      <is>
        <t>Zobowiązań leasingowych</t>
      </is>
    </oc>
    <nc r="L35"/>
    <ndxf>
      <font>
        <sz val="11"/>
        <color theme="1"/>
        <name val="Calibri"/>
        <scheme val="minor"/>
      </font>
      <alignment horizontal="general" vertical="bottom" wrapText="0" readingOrder="0"/>
      <border outline="0">
        <left/>
        <right/>
        <top/>
        <bottom/>
      </border>
    </ndxf>
  </rcc>
  <rcc rId="4315" sId="1" odxf="1" s="1" dxf="1">
    <oc r="A36">
      <v>-68028</v>
    </oc>
    <nc r="A36"/>
    <ndxf>
      <font>
        <sz val="11"/>
        <color theme="1"/>
        <name val="Calibri"/>
        <scheme val="minor"/>
      </font>
      <numFmt numFmtId="0" formatCode="General"/>
      <alignment horizontal="general" indent="0" readingOrder="0"/>
      <border outline="0">
        <left/>
        <right/>
        <top/>
        <bottom/>
      </border>
    </ndxf>
  </rcc>
  <rfmt sheetId="1" s="1" sqref="B36" start="0" length="0">
    <dxf>
      <font>
        <sz val="11"/>
        <color theme="1"/>
        <name val="Calibri"/>
        <scheme val="minor"/>
      </font>
      <numFmt numFmtId="0" formatCode="General"/>
      <alignment horizontal="general" indent="0" readingOrder="0"/>
      <border outline="0">
        <left/>
        <right/>
        <top/>
        <bottom/>
      </border>
    </dxf>
  </rfmt>
  <rfmt sheetId="1" s="1" sqref="C36" start="0" length="0">
    <dxf>
      <font>
        <sz val="11"/>
        <color theme="1"/>
        <name val="Calibri"/>
        <scheme val="minor"/>
      </font>
      <numFmt numFmtId="0" formatCode="General"/>
      <alignment horizontal="general" indent="0" readingOrder="0"/>
      <border outline="0">
        <left/>
        <right/>
        <top/>
        <bottom/>
      </border>
    </dxf>
  </rfmt>
  <rcc rId="4316" sId="1" odxf="1" s="1" dxf="1">
    <oc r="D36">
      <v>-50124</v>
    </oc>
    <nc r="D36"/>
    <ndxf>
      <font>
        <sz val="11"/>
        <color theme="1"/>
        <name val="Calibri"/>
        <scheme val="minor"/>
      </font>
      <numFmt numFmtId="0" formatCode="General"/>
      <alignment horizontal="general" indent="0" readingOrder="0"/>
      <border outline="0">
        <left/>
        <right/>
        <top/>
        <bottom/>
      </border>
    </ndxf>
  </rcc>
  <rcc rId="4317" sId="1" odxf="1" dxf="1">
    <oc r="E36">
      <v>-42494</v>
    </oc>
    <nc r="E36"/>
    <ndxf>
      <font>
        <sz val="11"/>
        <color theme="1"/>
        <name val="Calibri"/>
        <scheme val="minor"/>
      </font>
      <numFmt numFmtId="0" formatCode="General"/>
      <alignment horizontal="general" vertical="bottom" indent="0" readingOrder="0"/>
      <border outline="0">
        <left/>
        <right/>
        <top/>
        <bottom/>
      </border>
    </ndxf>
  </rcc>
  <rcc rId="4318" sId="1" odxf="1" dxf="1">
    <oc r="F36">
      <v>-38181</v>
    </oc>
    <nc r="F36"/>
    <ndxf>
      <font>
        <sz val="11"/>
        <color theme="1"/>
        <name val="Calibri"/>
        <scheme val="minor"/>
      </font>
      <numFmt numFmtId="0" formatCode="General"/>
      <alignment horizontal="general" vertical="bottom" indent="0" readingOrder="0"/>
      <border outline="0">
        <left/>
        <right/>
        <top/>
        <bottom/>
      </border>
    </ndxf>
  </rcc>
  <rcc rId="4319" sId="1" odxf="1" dxf="1">
    <oc r="G36">
      <v>-37162</v>
    </oc>
    <nc r="G36"/>
    <ndxf>
      <font>
        <sz val="11"/>
        <color theme="1"/>
        <name val="Calibri"/>
        <scheme val="minor"/>
      </font>
      <numFmt numFmtId="0" formatCode="General"/>
      <alignment horizontal="general" vertical="bottom" indent="0" readingOrder="0"/>
      <border outline="0">
        <left/>
        <right/>
        <top/>
        <bottom/>
      </border>
    </ndxf>
  </rcc>
  <rcc rId="4320" sId="1" odxf="1" dxf="1">
    <oc r="H36">
      <f>G36/$U$29</f>
    </oc>
    <nc r="H36"/>
    <ndxf>
      <font>
        <sz val="11"/>
        <color theme="1"/>
        <name val="Calibri"/>
        <scheme val="minor"/>
      </font>
      <numFmt numFmtId="0" formatCode="General"/>
      <alignment horizontal="general" vertical="bottom" indent="0" readingOrder="0"/>
      <border outline="0">
        <left/>
        <right/>
        <top/>
        <bottom/>
      </border>
    </ndxf>
  </rcc>
  <rfmt sheetId="1" sqref="I36" start="0" length="0">
    <dxf>
      <font>
        <sz val="11"/>
        <color theme="1"/>
        <name val="Calibri"/>
        <scheme val="minor"/>
      </font>
      <numFmt numFmtId="0" formatCode="General"/>
      <alignment horizontal="general" vertical="bottom" indent="0" readingOrder="0"/>
      <border outline="0">
        <left/>
        <right/>
        <top/>
        <bottom/>
      </border>
    </dxf>
  </rfmt>
  <rfmt sheetId="1" sqref="J36" start="0" length="0">
    <dxf>
      <font>
        <sz val="11"/>
        <color theme="1"/>
        <name val="Calibri"/>
        <scheme val="minor"/>
      </font>
      <numFmt numFmtId="0" formatCode="General"/>
      <alignment horizontal="general" vertical="bottom" indent="0" readingOrder="0"/>
      <border outline="0">
        <left/>
        <right/>
        <top/>
        <bottom/>
      </border>
    </dxf>
  </rfmt>
  <rfmt sheetId="1" sqref="K36" start="0" length="0">
    <dxf>
      <font>
        <sz val="11"/>
        <color theme="1"/>
        <name val="Calibri"/>
        <scheme val="minor"/>
      </font>
      <numFmt numFmtId="0" formatCode="General"/>
      <alignment horizontal="general" vertical="bottom" indent="0" readingOrder="0"/>
      <border outline="0">
        <left/>
        <right/>
        <top/>
        <bottom/>
      </border>
    </dxf>
  </rfmt>
  <rcc rId="4321" sId="1" odxf="1" s="1" dxf="1">
    <oc r="L36" t="inlineStr">
      <is>
        <t>Zobowiązań podporządkowanych i emisji papierów wartościowych</t>
      </is>
    </oc>
    <nc r="L36"/>
    <ndxf>
      <font>
        <sz val="11"/>
        <color theme="1"/>
        <name val="Calibri"/>
        <scheme val="minor"/>
      </font>
      <alignment horizontal="general" vertical="bottom" wrapText="0" readingOrder="0"/>
      <border outline="0">
        <left/>
        <right/>
        <top/>
        <bottom/>
      </border>
    </ndxf>
  </rcc>
  <rcc rId="4322" sId="1" odxf="1" dxf="1">
    <oc r="A37">
      <v>0</v>
    </oc>
    <nc r="A37"/>
    <ndxf>
      <font>
        <sz val="11"/>
        <color theme="1"/>
        <name val="Calibri"/>
        <scheme val="minor"/>
      </font>
      <numFmt numFmtId="0" formatCode="General"/>
      <alignment horizontal="general" vertical="bottom" indent="0" readingOrder="0"/>
    </ndxf>
  </rcc>
  <rfmt sheetId="1" sqref="B37" start="0" length="0">
    <dxf>
      <font>
        <sz val="11"/>
        <color theme="1"/>
        <name val="Calibri"/>
        <scheme val="minor"/>
      </font>
      <numFmt numFmtId="0" formatCode="General"/>
      <alignment horizontal="general" vertical="bottom" indent="0" readingOrder="0"/>
    </dxf>
  </rfmt>
  <rfmt sheetId="1" sqref="C37" start="0" length="0">
    <dxf>
      <font>
        <sz val="11"/>
        <color theme="1"/>
        <name val="Calibri"/>
        <scheme val="minor"/>
      </font>
      <numFmt numFmtId="0" formatCode="General"/>
      <alignment horizontal="general" vertical="bottom" indent="0" readingOrder="0"/>
    </dxf>
  </rfmt>
  <rcc rId="4323" sId="1" odxf="1" dxf="1">
    <oc r="D37">
      <v>0</v>
    </oc>
    <nc r="D37"/>
    <ndxf>
      <font>
        <sz val="11"/>
        <color theme="1"/>
        <name val="Calibri"/>
        <scheme val="minor"/>
      </font>
      <numFmt numFmtId="0" formatCode="General"/>
      <alignment horizontal="general" vertical="bottom" indent="0" readingOrder="0"/>
    </ndxf>
  </rcc>
  <rcc rId="4324" sId="1" odxf="1" dxf="1">
    <oc r="E37">
      <v>0</v>
    </oc>
    <nc r="E37"/>
    <ndxf>
      <font>
        <sz val="11"/>
        <color theme="1"/>
        <name val="Calibri"/>
        <scheme val="minor"/>
      </font>
      <numFmt numFmtId="0" formatCode="General"/>
      <alignment horizontal="general" vertical="bottom" indent="0" readingOrder="0"/>
    </ndxf>
  </rcc>
  <rcc rId="4325" sId="1" odxf="1" dxf="1">
    <oc r="F37">
      <v>0</v>
    </oc>
    <nc r="F37"/>
    <ndxf>
      <font>
        <sz val="11"/>
        <color theme="1"/>
        <name val="Calibri"/>
        <scheme val="minor"/>
      </font>
      <numFmt numFmtId="0" formatCode="General"/>
      <alignment horizontal="general" vertical="bottom" indent="0" readingOrder="0"/>
    </ndxf>
  </rcc>
  <rcc rId="4326" sId="1" odxf="1" dxf="1">
    <oc r="G37">
      <v>-11755</v>
    </oc>
    <nc r="G37"/>
    <ndxf>
      <font>
        <sz val="11"/>
        <color theme="1"/>
        <name val="Calibri"/>
        <scheme val="minor"/>
      </font>
      <numFmt numFmtId="0" formatCode="General"/>
      <alignment horizontal="general" vertical="bottom" indent="0" readingOrder="0"/>
    </ndxf>
  </rcc>
  <rcc rId="4327" sId="1" odxf="1" dxf="1">
    <oc r="H37">
      <f>G37/$U$29</f>
    </oc>
    <nc r="H37"/>
    <ndxf>
      <font>
        <sz val="11"/>
        <color theme="1"/>
        <name val="Calibri"/>
        <scheme val="minor"/>
      </font>
      <numFmt numFmtId="0" formatCode="General"/>
      <alignment horizontal="general" vertical="bottom" indent="0" readingOrder="0"/>
      <border outline="0">
        <left/>
        <right/>
        <top/>
        <bottom/>
      </border>
    </ndxf>
  </rcc>
  <rfmt sheetId="1" sqref="I37" start="0" length="0">
    <dxf>
      <font>
        <sz val="11"/>
        <color theme="1"/>
        <name val="Calibri"/>
        <scheme val="minor"/>
      </font>
      <numFmt numFmtId="0" formatCode="General"/>
      <alignment horizontal="general" vertical="bottom" indent="0" readingOrder="0"/>
    </dxf>
  </rfmt>
  <rfmt sheetId="1" sqref="J37" start="0" length="0">
    <dxf>
      <font>
        <sz val="11"/>
        <color theme="1"/>
        <name val="Calibri"/>
        <scheme val="minor"/>
      </font>
      <numFmt numFmtId="0" formatCode="General"/>
      <alignment horizontal="general" vertical="bottom" indent="0" readingOrder="0"/>
    </dxf>
  </rfmt>
  <rfmt sheetId="1" sqref="K37" start="0" length="0">
    <dxf>
      <font>
        <sz val="11"/>
        <color theme="1"/>
        <name val="Calibri"/>
        <scheme val="minor"/>
      </font>
      <numFmt numFmtId="0" formatCode="General"/>
      <alignment horizontal="general" vertical="bottom" indent="0" readingOrder="0"/>
    </dxf>
  </rfmt>
  <rcc rId="4328" sId="1" odxf="1" s="1" dxf="1">
    <oc r="L37" t="inlineStr">
      <is>
        <t>Odsetki od IRS -zabezpieczających</t>
      </is>
    </oc>
    <nc r="L37"/>
    <ndxf>
      <font>
        <sz val="11"/>
        <color theme="1"/>
        <name val="Calibri"/>
        <scheme val="minor"/>
      </font>
      <alignment horizontal="general" vertical="bottom" wrapText="0" readingOrder="0"/>
    </ndxf>
  </rcc>
  <rcc rId="4329" sId="1" odxf="1" dxf="1">
    <oc r="A38">
      <f>A2+A29</f>
    </oc>
    <nc r="A38"/>
    <ndxf>
      <font>
        <b val="0"/>
        <sz val="11"/>
        <color theme="1"/>
        <name val="Calibri"/>
        <scheme val="minor"/>
      </font>
      <numFmt numFmtId="0" formatCode="General"/>
      <alignment horizontal="general" vertical="bottom" readingOrder="0"/>
      <border outline="0">
        <top/>
        <bottom/>
      </border>
    </ndxf>
  </rcc>
  <rfmt sheetId="1" sqref="B38" start="0" length="0">
    <dxf>
      <font>
        <b val="0"/>
        <sz val="11"/>
        <color theme="1"/>
        <name val="Calibri"/>
        <scheme val="minor"/>
      </font>
      <numFmt numFmtId="0" formatCode="General"/>
      <alignment horizontal="general" vertical="bottom" readingOrder="0"/>
      <border outline="0">
        <top/>
        <bottom/>
      </border>
    </dxf>
  </rfmt>
  <rfmt sheetId="1" sqref="C38" start="0" length="0">
    <dxf>
      <font>
        <b val="0"/>
        <sz val="11"/>
        <color theme="1"/>
        <name val="Calibri"/>
        <scheme val="minor"/>
      </font>
      <numFmt numFmtId="0" formatCode="General"/>
      <alignment horizontal="general" vertical="bottom" readingOrder="0"/>
      <border outline="0">
        <top/>
        <bottom/>
      </border>
    </dxf>
  </rfmt>
  <rcc rId="4330" sId="1" odxf="1" dxf="1">
    <oc r="D38">
      <f>D2+D29</f>
    </oc>
    <nc r="D38"/>
    <ndxf>
      <font>
        <b val="0"/>
        <sz val="11"/>
        <color theme="1"/>
        <name val="Calibri"/>
        <scheme val="minor"/>
      </font>
      <numFmt numFmtId="0" formatCode="General"/>
      <alignment horizontal="general" vertical="bottom" readingOrder="0"/>
      <border outline="0">
        <top/>
        <bottom/>
      </border>
    </ndxf>
  </rcc>
  <rcc rId="4331" sId="1" odxf="1" dxf="1">
    <oc r="E38">
      <f>E2+E29</f>
    </oc>
    <nc r="E38"/>
    <ndxf>
      <font>
        <b val="0"/>
        <sz val="11"/>
        <color theme="1"/>
        <name val="Calibri"/>
        <scheme val="minor"/>
      </font>
      <numFmt numFmtId="0" formatCode="General"/>
      <alignment horizontal="general" vertical="bottom" readingOrder="0"/>
      <border outline="0">
        <top/>
        <bottom/>
      </border>
    </ndxf>
  </rcc>
  <rcc rId="4332" sId="1" odxf="1" dxf="1">
    <oc r="F38">
      <f>F2+F29</f>
    </oc>
    <nc r="F38"/>
    <ndxf>
      <font>
        <b val="0"/>
        <sz val="11"/>
        <color theme="1"/>
        <name val="Calibri"/>
        <scheme val="minor"/>
      </font>
      <numFmt numFmtId="0" formatCode="General"/>
      <alignment horizontal="general" vertical="bottom" readingOrder="0"/>
      <border outline="0">
        <top/>
        <bottom/>
      </border>
    </ndxf>
  </rcc>
  <rcc rId="4333" sId="1" odxf="1" dxf="1">
    <oc r="G38">
      <f>G2+G29</f>
    </oc>
    <nc r="G38"/>
    <ndxf>
      <font>
        <b val="0"/>
        <sz val="11"/>
        <color theme="1"/>
        <name val="Calibri"/>
        <scheme val="minor"/>
      </font>
      <numFmt numFmtId="0" formatCode="General"/>
      <alignment horizontal="general" vertical="bottom" readingOrder="0"/>
      <border outline="0">
        <top/>
        <bottom/>
      </border>
    </ndxf>
  </rcc>
  <rcc rId="4334" sId="1" odxf="1" dxf="1">
    <oc r="H38">
      <f>G38/$U$29</f>
    </oc>
    <nc r="H38"/>
    <ndxf>
      <font>
        <sz val="11"/>
        <color theme="1"/>
        <name val="Calibri"/>
        <scheme val="minor"/>
      </font>
      <numFmt numFmtId="0" formatCode="General"/>
      <alignment horizontal="general" vertical="bottom" indent="0" readingOrder="0"/>
      <border outline="0">
        <left/>
        <right/>
        <top/>
        <bottom/>
      </border>
    </ndxf>
  </rcc>
  <rfmt sheetId="1" sqref="I38" start="0" length="0">
    <dxf>
      <font>
        <b val="0"/>
        <sz val="11"/>
        <color theme="1"/>
        <name val="Calibri"/>
        <scheme val="minor"/>
      </font>
      <numFmt numFmtId="0" formatCode="General"/>
      <alignment horizontal="general" vertical="bottom" readingOrder="0"/>
      <border outline="0">
        <top/>
        <bottom/>
      </border>
    </dxf>
  </rfmt>
  <rfmt sheetId="1" sqref="J38" start="0" length="0">
    <dxf>
      <font>
        <b val="0"/>
        <sz val="11"/>
        <color theme="1"/>
        <name val="Calibri"/>
        <scheme val="minor"/>
      </font>
      <numFmt numFmtId="0" formatCode="General"/>
      <alignment horizontal="general" vertical="bottom" readingOrder="0"/>
      <border outline="0">
        <top/>
        <bottom/>
      </border>
    </dxf>
  </rfmt>
  <rfmt sheetId="1" sqref="K38" start="0" length="0">
    <dxf>
      <font>
        <b val="0"/>
        <sz val="11"/>
        <color theme="1"/>
        <name val="Calibri"/>
        <scheme val="minor"/>
      </font>
      <numFmt numFmtId="0" formatCode="General"/>
      <alignment horizontal="general" vertical="bottom" readingOrder="0"/>
      <border outline="0">
        <top/>
        <bottom/>
      </border>
    </dxf>
  </rfmt>
  <rcc rId="4335" sId="1" odxf="1" dxf="1">
    <oc r="L38" t="inlineStr">
      <is>
        <t>Wynik z tytułu odsetek</t>
      </is>
    </oc>
    <nc r="L38"/>
    <ndxf>
      <font>
        <b val="0"/>
        <sz val="11"/>
        <color theme="1"/>
        <name val="Calibri"/>
        <scheme val="minor"/>
      </font>
      <alignment vertical="bottom" wrapText="0" readingOrder="0"/>
      <border outline="0">
        <top/>
        <bottom/>
      </border>
    </ndxf>
  </rcc>
  <rfmt sheetId="1" sqref="A39" start="0" length="0">
    <dxf>
      <font>
        <sz val="11"/>
        <color theme="1"/>
        <name val="Calibri"/>
        <scheme val="minor"/>
      </font>
    </dxf>
  </rfmt>
  <rfmt sheetId="1" sqref="B39" start="0" length="0">
    <dxf>
      <font>
        <sz val="11"/>
        <color theme="1"/>
        <name val="Calibri"/>
        <scheme val="minor"/>
      </font>
    </dxf>
  </rfmt>
  <rfmt sheetId="1" sqref="C39" start="0" length="0">
    <dxf>
      <font>
        <sz val="11"/>
        <color theme="1"/>
        <name val="Calibri"/>
        <scheme val="minor"/>
      </font>
    </dxf>
  </rfmt>
  <rfmt sheetId="1" sqref="D39" start="0" length="0">
    <dxf>
      <font>
        <sz val="11"/>
        <color theme="1"/>
        <name val="Calibri"/>
        <scheme val="minor"/>
      </font>
    </dxf>
  </rfmt>
  <rfmt sheetId="1" sqref="E39" start="0" length="0">
    <dxf>
      <font>
        <sz val="11"/>
        <color theme="1"/>
        <name val="Calibri"/>
        <scheme val="minor"/>
      </font>
      <numFmt numFmtId="0" formatCode="General"/>
    </dxf>
  </rfmt>
  <rfmt sheetId="1" sqref="F39" start="0" length="0">
    <dxf>
      <font>
        <sz val="11"/>
        <color theme="1"/>
        <name val="Calibri"/>
        <scheme val="minor"/>
      </font>
      <numFmt numFmtId="0" formatCode="General"/>
    </dxf>
  </rfmt>
  <rfmt sheetId="1" sqref="G39" start="0" length="0">
    <dxf>
      <font>
        <sz val="11"/>
        <color theme="1"/>
        <name val="Calibri"/>
        <scheme val="minor"/>
      </font>
      <numFmt numFmtId="0" formatCode="General"/>
    </dxf>
  </rfmt>
  <rcc rId="4336" sId="1" odxf="1" dxf="1">
    <oc r="H39">
      <f>G39/$U$29</f>
    </oc>
    <nc r="H39"/>
    <ndxf>
      <font>
        <sz val="11"/>
        <color theme="1"/>
        <name val="Calibri"/>
        <scheme val="minor"/>
      </font>
      <numFmt numFmtId="0" formatCode="General"/>
      <alignment horizontal="general" vertical="bottom" indent="0" readingOrder="0"/>
      <border outline="0">
        <left/>
        <right/>
        <top/>
        <bottom/>
      </border>
    </ndxf>
  </rcc>
  <rfmt sheetId="1" sqref="I39" start="0" length="0">
    <dxf>
      <font>
        <sz val="11"/>
        <color theme="1"/>
        <name val="Calibri"/>
        <scheme val="minor"/>
      </font>
      <numFmt numFmtId="0" formatCode="General"/>
    </dxf>
  </rfmt>
  <rfmt sheetId="1" sqref="J39" start="0" length="0">
    <dxf>
      <font>
        <sz val="11"/>
        <color theme="1"/>
        <name val="Calibri"/>
        <scheme val="minor"/>
      </font>
      <numFmt numFmtId="0" formatCode="General"/>
    </dxf>
  </rfmt>
  <rfmt sheetId="1" sqref="K39" start="0" length="0">
    <dxf>
      <font>
        <sz val="11"/>
        <color theme="1"/>
        <name val="Calibri"/>
        <scheme val="minor"/>
      </font>
      <numFmt numFmtId="0" formatCode="General"/>
    </dxf>
  </rfmt>
  <rfmt sheetId="1" sqref="L39" start="0" length="0">
    <dxf>
      <font>
        <sz val="11"/>
        <color theme="1"/>
        <name val="Calibri"/>
        <scheme val="minor"/>
      </font>
    </dxf>
  </rfmt>
  <rfmt sheetId="1" sqref="A40" start="0" length="0">
    <dxf>
      <font>
        <sz val="11"/>
        <color theme="1"/>
        <name val="Calibri"/>
        <scheme val="minor"/>
      </font>
    </dxf>
  </rfmt>
  <rfmt sheetId="1" sqref="B40" start="0" length="0">
    <dxf>
      <font>
        <sz val="11"/>
        <color theme="1"/>
        <name val="Calibri"/>
        <scheme val="minor"/>
      </font>
    </dxf>
  </rfmt>
  <rfmt sheetId="1" sqref="C40" start="0" length="0">
    <dxf>
      <font>
        <sz val="11"/>
        <color theme="1"/>
        <name val="Calibri"/>
        <scheme val="minor"/>
      </font>
    </dxf>
  </rfmt>
  <rfmt sheetId="1" sqref="D40" start="0" length="0">
    <dxf>
      <font>
        <sz val="11"/>
        <color theme="1"/>
        <name val="Calibri"/>
        <scheme val="minor"/>
      </font>
    </dxf>
  </rfmt>
  <rfmt sheetId="1" sqref="E40" start="0" length="0">
    <dxf>
      <font>
        <sz val="11"/>
        <color theme="1"/>
        <name val="Calibri"/>
        <scheme val="minor"/>
      </font>
      <numFmt numFmtId="0" formatCode="General"/>
    </dxf>
  </rfmt>
  <rfmt sheetId="1" sqref="F40" start="0" length="0">
    <dxf>
      <font>
        <sz val="11"/>
        <color theme="1"/>
        <name val="Calibri"/>
        <scheme val="minor"/>
      </font>
      <numFmt numFmtId="0" formatCode="General"/>
    </dxf>
  </rfmt>
  <rcc rId="4337" sId="1" odxf="1" dxf="1">
    <oc r="G40">
      <f>G31+G33</f>
    </oc>
    <nc r="G40"/>
    <ndxf>
      <font>
        <sz val="11"/>
        <color theme="1"/>
        <name val="Calibri"/>
        <scheme val="minor"/>
      </font>
      <numFmt numFmtId="0" formatCode="General"/>
    </ndxf>
  </rcc>
  <rcc rId="4338" sId="1" odxf="1" dxf="1">
    <oc r="H40">
      <f>G40/$U$29</f>
    </oc>
    <nc r="H40"/>
    <ndxf>
      <font>
        <sz val="11"/>
        <color theme="1"/>
        <name val="Calibri"/>
        <scheme val="minor"/>
      </font>
      <numFmt numFmtId="0" formatCode="General"/>
      <alignment horizontal="general" vertical="bottom" indent="0" readingOrder="0"/>
      <border outline="0">
        <left/>
        <right/>
        <top/>
        <bottom/>
      </border>
    </ndxf>
  </rcc>
  <rfmt sheetId="1" sqref="I40" start="0" length="0">
    <dxf>
      <font>
        <sz val="11"/>
        <color theme="1"/>
        <name val="Calibri"/>
        <scheme val="minor"/>
      </font>
      <numFmt numFmtId="0" formatCode="General"/>
    </dxf>
  </rfmt>
  <rfmt sheetId="1" sqref="J40" start="0" length="0">
    <dxf>
      <font>
        <sz val="11"/>
        <color theme="1"/>
        <name val="Calibri"/>
        <scheme val="minor"/>
      </font>
      <numFmt numFmtId="0" formatCode="General"/>
    </dxf>
  </rfmt>
  <rfmt sheetId="1" sqref="K40" start="0" length="0">
    <dxf>
      <font>
        <sz val="11"/>
        <color theme="1"/>
        <name val="Calibri"/>
        <scheme val="minor"/>
      </font>
      <numFmt numFmtId="0" formatCode="General"/>
    </dxf>
  </rfmt>
  <rfmt sheetId="1" sqref="L40" start="0" length="0">
    <dxf>
      <font>
        <sz val="11"/>
        <color theme="1"/>
        <name val="Calibri"/>
        <scheme val="minor"/>
      </font>
    </dxf>
  </rfmt>
  <rfmt sheetId="1" sqref="A41" start="0" length="0">
    <dxf>
      <font>
        <sz val="11"/>
        <color theme="1"/>
        <name val="Calibri"/>
        <scheme val="minor"/>
      </font>
    </dxf>
  </rfmt>
  <rfmt sheetId="1" sqref="B41" start="0" length="0">
    <dxf>
      <font>
        <sz val="11"/>
        <color theme="1"/>
        <name val="Calibri"/>
        <scheme val="minor"/>
      </font>
    </dxf>
  </rfmt>
  <rfmt sheetId="1" sqref="C41" start="0" length="0">
    <dxf>
      <font>
        <sz val="11"/>
        <color theme="1"/>
        <name val="Calibri"/>
        <scheme val="minor"/>
      </font>
    </dxf>
  </rfmt>
  <rfmt sheetId="1" sqref="D41" start="0" length="0">
    <dxf>
      <font>
        <sz val="11"/>
        <color theme="1"/>
        <name val="Calibri"/>
        <scheme val="minor"/>
      </font>
    </dxf>
  </rfmt>
  <rfmt sheetId="1" sqref="E41" start="0" length="0">
    <dxf>
      <font>
        <sz val="11"/>
        <color theme="1"/>
        <name val="Calibri"/>
        <scheme val="minor"/>
      </font>
      <numFmt numFmtId="0" formatCode="General"/>
    </dxf>
  </rfmt>
  <rfmt sheetId="1" sqref="F41" start="0" length="0">
    <dxf>
      <font>
        <sz val="11"/>
        <color theme="1"/>
        <name val="Calibri"/>
        <scheme val="minor"/>
      </font>
      <numFmt numFmtId="0" formatCode="General"/>
    </dxf>
  </rfmt>
  <rfmt sheetId="1" sqref="G41" start="0" length="0">
    <dxf>
      <font>
        <sz val="11"/>
        <color theme="1"/>
        <name val="Calibri"/>
        <scheme val="minor"/>
      </font>
      <numFmt numFmtId="0" formatCode="General"/>
    </dxf>
  </rfmt>
  <rfmt sheetId="1" sqref="H41" start="0" length="0">
    <dxf>
      <font>
        <sz val="11"/>
        <color theme="1"/>
        <name val="Calibri"/>
        <scheme val="minor"/>
      </font>
      <numFmt numFmtId="0" formatCode="General"/>
    </dxf>
  </rfmt>
  <rfmt sheetId="1" sqref="I41" start="0" length="0">
    <dxf>
      <font>
        <sz val="11"/>
        <color theme="1"/>
        <name val="Calibri"/>
        <scheme val="minor"/>
      </font>
      <numFmt numFmtId="0" formatCode="General"/>
    </dxf>
  </rfmt>
  <rfmt sheetId="1" sqref="J41" start="0" length="0">
    <dxf>
      <font>
        <sz val="11"/>
        <color theme="1"/>
        <name val="Calibri"/>
        <scheme val="minor"/>
      </font>
      <numFmt numFmtId="0" formatCode="General"/>
    </dxf>
  </rfmt>
  <rfmt sheetId="1" sqref="K41" start="0" length="0">
    <dxf>
      <font>
        <sz val="11"/>
        <color theme="1"/>
        <name val="Calibri"/>
        <scheme val="minor"/>
      </font>
      <numFmt numFmtId="0" formatCode="General"/>
    </dxf>
  </rfmt>
  <rfmt sheetId="1" sqref="L41" start="0" length="0">
    <dxf>
      <font>
        <sz val="11"/>
        <color theme="1"/>
        <name val="Calibri"/>
        <scheme val="minor"/>
      </font>
    </dxf>
  </rfmt>
  <rfmt sheetId="1" sqref="A42" start="0" length="0">
    <dxf>
      <font>
        <sz val="11"/>
        <color theme="1"/>
        <name val="Calibri"/>
        <scheme val="minor"/>
      </font>
    </dxf>
  </rfmt>
  <rfmt sheetId="1" sqref="B42" start="0" length="0">
    <dxf>
      <font>
        <sz val="11"/>
        <color theme="1"/>
        <name val="Calibri"/>
        <scheme val="minor"/>
      </font>
    </dxf>
  </rfmt>
  <rfmt sheetId="1" sqref="C42" start="0" length="0">
    <dxf>
      <font>
        <sz val="11"/>
        <color theme="1"/>
        <name val="Calibri"/>
        <scheme val="minor"/>
      </font>
    </dxf>
  </rfmt>
  <rfmt sheetId="1" sqref="D42" start="0" length="0">
    <dxf>
      <font>
        <sz val="11"/>
        <color theme="1"/>
        <name val="Calibri"/>
        <scheme val="minor"/>
      </font>
    </dxf>
  </rfmt>
  <rfmt sheetId="1" sqref="E42" start="0" length="0">
    <dxf>
      <font>
        <sz val="11"/>
        <color theme="1"/>
        <name val="Calibri"/>
        <scheme val="minor"/>
      </font>
      <numFmt numFmtId="0" formatCode="General"/>
    </dxf>
  </rfmt>
  <rfmt sheetId="1" sqref="F42" start="0" length="0">
    <dxf>
      <font>
        <sz val="11"/>
        <color theme="1"/>
        <name val="Calibri"/>
        <scheme val="minor"/>
      </font>
      <numFmt numFmtId="0" formatCode="General"/>
    </dxf>
  </rfmt>
  <rfmt sheetId="1" sqref="G42" start="0" length="0">
    <dxf>
      <font>
        <sz val="11"/>
        <color theme="1"/>
        <name val="Calibri"/>
        <scheme val="minor"/>
      </font>
      <numFmt numFmtId="0" formatCode="General"/>
    </dxf>
  </rfmt>
  <rfmt sheetId="1" sqref="H42" start="0" length="0">
    <dxf>
      <font>
        <sz val="11"/>
        <color theme="1"/>
        <name val="Calibri"/>
        <scheme val="minor"/>
      </font>
      <numFmt numFmtId="0" formatCode="General"/>
    </dxf>
  </rfmt>
  <rfmt sheetId="1" sqref="I42" start="0" length="0">
    <dxf>
      <font>
        <sz val="11"/>
        <color theme="1"/>
        <name val="Calibri"/>
        <scheme val="minor"/>
      </font>
      <numFmt numFmtId="0" formatCode="General"/>
    </dxf>
  </rfmt>
  <rfmt sheetId="1" sqref="J42" start="0" length="0">
    <dxf>
      <font>
        <sz val="11"/>
        <color theme="1"/>
        <name val="Calibri"/>
        <scheme val="minor"/>
      </font>
      <numFmt numFmtId="0" formatCode="General"/>
    </dxf>
  </rfmt>
  <rfmt sheetId="1" sqref="K42" start="0" length="0">
    <dxf>
      <font>
        <sz val="11"/>
        <color theme="1"/>
        <name val="Calibri"/>
        <scheme val="minor"/>
      </font>
      <numFmt numFmtId="0" formatCode="General"/>
    </dxf>
  </rfmt>
  <rfmt sheetId="1" sqref="L42" start="0" length="0">
    <dxf>
      <font>
        <sz val="11"/>
        <color theme="1"/>
        <name val="Calibri"/>
        <scheme val="minor"/>
      </font>
    </dxf>
  </rfmt>
  <rfmt sheetId="1" sqref="A43" start="0" length="0">
    <dxf>
      <font>
        <sz val="11"/>
        <color theme="1"/>
        <name val="Calibri"/>
        <scheme val="minor"/>
      </font>
    </dxf>
  </rfmt>
  <rfmt sheetId="1" sqref="B43" start="0" length="0">
    <dxf>
      <font>
        <sz val="11"/>
        <color theme="1"/>
        <name val="Calibri"/>
        <scheme val="minor"/>
      </font>
    </dxf>
  </rfmt>
  <rfmt sheetId="1" sqref="C43" start="0" length="0">
    <dxf>
      <font>
        <sz val="11"/>
        <color theme="1"/>
        <name val="Calibri"/>
        <scheme val="minor"/>
      </font>
    </dxf>
  </rfmt>
  <rfmt sheetId="1" sqref="D43" start="0" length="0">
    <dxf>
      <font>
        <sz val="11"/>
        <color theme="1"/>
        <name val="Calibri"/>
        <scheme val="minor"/>
      </font>
    </dxf>
  </rfmt>
  <rfmt sheetId="1" sqref="E43" start="0" length="0">
    <dxf>
      <font>
        <sz val="11"/>
        <color theme="1"/>
        <name val="Calibri"/>
        <scheme val="minor"/>
      </font>
      <numFmt numFmtId="0" formatCode="General"/>
    </dxf>
  </rfmt>
  <rfmt sheetId="1" sqref="F43" start="0" length="0">
    <dxf>
      <font>
        <sz val="11"/>
        <color theme="1"/>
        <name val="Calibri"/>
        <scheme val="minor"/>
      </font>
      <numFmt numFmtId="0" formatCode="General"/>
    </dxf>
  </rfmt>
  <rfmt sheetId="1" sqref="G43" start="0" length="0">
    <dxf>
      <font>
        <sz val="11"/>
        <color theme="1"/>
        <name val="Calibri"/>
        <scheme val="minor"/>
      </font>
      <numFmt numFmtId="0" formatCode="General"/>
    </dxf>
  </rfmt>
  <rfmt sheetId="1" sqref="H43" start="0" length="0">
    <dxf>
      <font>
        <sz val="11"/>
        <color theme="1"/>
        <name val="Calibri"/>
        <scheme val="minor"/>
      </font>
      <numFmt numFmtId="0" formatCode="General"/>
    </dxf>
  </rfmt>
  <rfmt sheetId="1" sqref="I43" start="0" length="0">
    <dxf>
      <font>
        <sz val="11"/>
        <color theme="1"/>
        <name val="Calibri"/>
        <scheme val="minor"/>
      </font>
      <numFmt numFmtId="0" formatCode="General"/>
    </dxf>
  </rfmt>
  <rfmt sheetId="1" sqref="J43" start="0" length="0">
    <dxf>
      <font>
        <sz val="11"/>
        <color theme="1"/>
        <name val="Calibri"/>
        <scheme val="minor"/>
      </font>
      <numFmt numFmtId="0" formatCode="General"/>
    </dxf>
  </rfmt>
  <rfmt sheetId="1" sqref="K43" start="0" length="0">
    <dxf>
      <font>
        <sz val="11"/>
        <color theme="1"/>
        <name val="Calibri"/>
        <scheme val="minor"/>
      </font>
      <numFmt numFmtId="0" formatCode="General"/>
    </dxf>
  </rfmt>
  <rfmt sheetId="1" sqref="L43" start="0" length="0">
    <dxf>
      <font>
        <sz val="11"/>
        <color theme="1"/>
        <name val="Calibri"/>
        <scheme val="minor"/>
      </font>
    </dxf>
  </rfmt>
  <rfmt sheetId="1" sqref="A44" start="0" length="0">
    <dxf>
      <font>
        <sz val="11"/>
        <color theme="1"/>
        <name val="Calibri"/>
        <scheme val="minor"/>
      </font>
    </dxf>
  </rfmt>
  <rfmt sheetId="1" sqref="B44" start="0" length="0">
    <dxf>
      <font>
        <sz val="11"/>
        <color theme="1"/>
        <name val="Calibri"/>
        <scheme val="minor"/>
      </font>
    </dxf>
  </rfmt>
  <rfmt sheetId="1" sqref="C44" start="0" length="0">
    <dxf>
      <font>
        <sz val="11"/>
        <color theme="1"/>
        <name val="Calibri"/>
        <scheme val="minor"/>
      </font>
    </dxf>
  </rfmt>
  <rfmt sheetId="1" sqref="D44" start="0" length="0">
    <dxf>
      <font>
        <sz val="11"/>
        <color theme="1"/>
        <name val="Calibri"/>
        <scheme val="minor"/>
      </font>
    </dxf>
  </rfmt>
  <rfmt sheetId="1" sqref="E44" start="0" length="0">
    <dxf>
      <font>
        <sz val="11"/>
        <color theme="1"/>
        <name val="Calibri"/>
        <scheme val="minor"/>
      </font>
    </dxf>
  </rfmt>
  <rfmt sheetId="1" sqref="F44" start="0" length="0">
    <dxf>
      <font>
        <sz val="11"/>
        <color theme="1"/>
        <name val="Calibri"/>
        <scheme val="minor"/>
      </font>
      <numFmt numFmtId="0" formatCode="General"/>
    </dxf>
  </rfmt>
  <rfmt sheetId="1" sqref="G44" start="0" length="0">
    <dxf>
      <font>
        <sz val="11"/>
        <color theme="1"/>
        <name val="Calibri"/>
        <scheme val="minor"/>
      </font>
      <numFmt numFmtId="0" formatCode="General"/>
    </dxf>
  </rfmt>
  <rfmt sheetId="1" sqref="H44" start="0" length="0">
    <dxf>
      <font>
        <sz val="11"/>
        <color theme="1"/>
        <name val="Calibri"/>
        <scheme val="minor"/>
      </font>
      <numFmt numFmtId="0" formatCode="General"/>
    </dxf>
  </rfmt>
  <rfmt sheetId="1" sqref="I44" start="0" length="0">
    <dxf>
      <font>
        <sz val="11"/>
        <color theme="1"/>
        <name val="Calibri"/>
        <scheme val="minor"/>
      </font>
      <numFmt numFmtId="0" formatCode="General"/>
    </dxf>
  </rfmt>
  <rfmt sheetId="1" sqref="J44" start="0" length="0">
    <dxf>
      <font>
        <sz val="11"/>
        <color theme="1"/>
        <name val="Calibri"/>
        <scheme val="minor"/>
      </font>
      <numFmt numFmtId="0" formatCode="General"/>
    </dxf>
  </rfmt>
  <rfmt sheetId="1" sqref="K44" start="0" length="0">
    <dxf>
      <font>
        <sz val="11"/>
        <color theme="1"/>
        <name val="Calibri"/>
        <scheme val="minor"/>
      </font>
      <numFmt numFmtId="0" formatCode="General"/>
    </dxf>
  </rfmt>
  <rfmt sheetId="1" sqref="L44" start="0" length="0">
    <dxf>
      <font>
        <sz val="11"/>
        <color theme="1"/>
        <name val="Calibri"/>
        <scheme val="minor"/>
      </font>
    </dxf>
  </rfmt>
  <rfmt sheetId="1" sqref="A1:A1048576" start="0" length="0">
    <dxf>
      <font>
        <sz val="11"/>
        <color theme="1"/>
        <name val="Calibri"/>
        <scheme val="minor"/>
      </font>
    </dxf>
  </rfmt>
  <rfmt sheetId="1" sqref="B1:B1048576" start="0" length="0">
    <dxf>
      <font>
        <sz val="11"/>
        <color theme="1"/>
        <name val="Calibri"/>
        <scheme val="minor"/>
      </font>
    </dxf>
  </rfmt>
  <rfmt sheetId="1" sqref="C1:C1048576" start="0" length="0">
    <dxf>
      <font>
        <sz val="11"/>
        <color theme="1"/>
        <name val="Calibri"/>
        <scheme val="minor"/>
      </font>
    </dxf>
  </rfmt>
  <rfmt sheetId="1" sqref="D1:D1048576" start="0" length="0">
    <dxf>
      <font>
        <sz val="11"/>
        <color theme="1"/>
        <name val="Calibri"/>
        <scheme val="minor"/>
      </font>
    </dxf>
  </rfmt>
  <rfmt sheetId="1" sqref="E1:E1048576" start="0" length="0">
    <dxf>
      <font>
        <sz val="11"/>
        <color theme="1"/>
        <name val="Calibri"/>
        <scheme val="minor"/>
      </font>
    </dxf>
  </rfmt>
  <rfmt sheetId="1" sqref="F1:F1048576" start="0" length="0">
    <dxf>
      <font>
        <sz val="11"/>
        <color theme="1"/>
        <name val="Calibri"/>
        <scheme val="minor"/>
      </font>
    </dxf>
  </rfmt>
  <rfmt sheetId="1" sqref="G1:G1048576" start="0" length="0">
    <dxf>
      <font>
        <sz val="11"/>
        <color theme="1"/>
        <name val="Calibri"/>
        <scheme val="minor"/>
      </font>
    </dxf>
  </rfmt>
  <rfmt sheetId="1" sqref="H1:H1048576" start="0" length="0">
    <dxf>
      <font>
        <sz val="11"/>
        <color theme="1"/>
        <name val="Calibri"/>
        <scheme val="minor"/>
      </font>
    </dxf>
  </rfmt>
  <rfmt sheetId="1" sqref="I1:I1048576" start="0" length="0">
    <dxf>
      <font>
        <sz val="11"/>
        <color theme="1"/>
        <name val="Calibri"/>
        <scheme val="minor"/>
      </font>
    </dxf>
  </rfmt>
  <rfmt sheetId="1" sqref="J1:J1048576" start="0" length="0">
    <dxf>
      <font>
        <sz val="11"/>
        <color theme="1"/>
        <name val="Calibri"/>
        <scheme val="minor"/>
      </font>
    </dxf>
  </rfmt>
  <rfmt sheetId="1" sqref="K1:K1048576" start="0" length="0">
    <dxf>
      <font>
        <sz val="11"/>
        <color theme="1"/>
        <name val="Calibri"/>
        <scheme val="minor"/>
      </font>
    </dxf>
  </rfmt>
  <rfmt sheetId="1" sqref="L1:L1048576" start="0" length="0">
    <dxf>
      <font>
        <sz val="11"/>
        <color theme="1"/>
        <name val="Calibri"/>
        <scheme val="minor"/>
      </font>
    </dxf>
  </rfmt>
  <rrc rId="4339" sId="17" ref="A1:A1048576" action="deleteCol">
    <rfmt sheetId="17" xfDxf="1" sqref="A1:A1048576" start="0" length="0">
      <dxf>
        <font>
          <sz val="8"/>
          <name val="Open Sans"/>
          <scheme val="none"/>
        </font>
      </dxf>
    </rfmt>
    <rcc rId="0" sId="17" s="1" dxf="1">
      <nc r="A1" t="inlineStr">
        <is>
          <t>(tys. zł)</t>
        </is>
      </nc>
      <ndxf>
        <font>
          <b/>
          <sz val="8"/>
          <color auto="1"/>
          <name val="Open Sans"/>
          <scheme val="none"/>
        </font>
        <alignment horizontal="left" wrapText="1" readingOrder="0"/>
      </ndxf>
    </rcc>
    <rcc rId="0" sId="17" s="1" dxf="1">
      <nc r="A2" t="inlineStr">
        <is>
          <t xml:space="preserve">Odpisy netto z tytułu utraty wartości należności kredytowych wycenianych w zamortyzowanym koszcie </t>
        </is>
      </nc>
      <ndxf>
        <font>
          <b/>
          <sz val="8"/>
          <color rgb="FFC00000"/>
          <name val="Open Sans"/>
          <scheme val="none"/>
        </font>
        <numFmt numFmtId="19" formatCode="dd/mm/yyyy"/>
        <alignment horizontal="left" wrapText="1" readingOrder="0"/>
        <border outline="0">
          <right style="thin">
            <color theme="0"/>
          </right>
          <bottom style="medium">
            <color rgb="FFCC0000"/>
          </bottom>
        </border>
      </ndxf>
    </rcc>
    <rcc rId="0" sId="17" dxf="1">
      <nc r="A3" t="inlineStr">
        <is>
          <t xml:space="preserve">Odpis na należności od banków </t>
        </is>
      </nc>
      <ndxf>
        <border outline="0">
          <top style="dotted">
            <color theme="0" tint="-0.499984740745262"/>
          </top>
          <bottom style="dotted">
            <color theme="0" tint="-0.499984740745262"/>
          </bottom>
        </border>
      </ndxf>
    </rcc>
    <rcc rId="0" sId="17" dxf="1">
      <nc r="A4" t="inlineStr">
        <is>
          <t>Koszyk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5" t="inlineStr">
        <is>
          <t>Koszyk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6" t="inlineStr">
        <is>
          <t>Koszyk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7"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8" t="inlineStr">
        <is>
          <t>Odpis na należności od klientów</t>
        </is>
      </nc>
      <ndxf>
        <border outline="0">
          <top style="dotted">
            <color theme="0" tint="-0.499984740745262"/>
          </top>
          <bottom style="dotted">
            <color theme="0" tint="-0.499984740745262"/>
          </bottom>
        </border>
      </ndxf>
    </rcc>
    <rcc rId="0" sId="17" dxf="1">
      <nc r="A9" t="inlineStr">
        <is>
          <t>Koszyk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0" t="inlineStr">
        <is>
          <t>Koszyk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1" t="inlineStr">
        <is>
          <t>Koszyk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2"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3" t="inlineStr">
        <is>
          <t>Przychód z tytułu należności odzyskanych</t>
        </is>
      </nc>
      <ndxf>
        <border outline="0">
          <top style="dotted">
            <color theme="0" tint="-0.499984740745262"/>
          </top>
          <bottom style="dotted">
            <color theme="0" tint="-0.499984740745262"/>
          </bottom>
        </border>
      </ndxf>
    </rcc>
    <rcc rId="0" sId="17" dxf="1">
      <nc r="A14" t="inlineStr">
        <is>
          <t>Koszyk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5" t="inlineStr">
        <is>
          <t>Koszyk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6" t="inlineStr">
        <is>
          <t>Koszyk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7"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8" t="inlineStr">
        <is>
          <t>Odpis na kredytowe zobowiązania pozabilansowe</t>
        </is>
      </nc>
      <ndxf>
        <alignment vertical="top" wrapText="1" readingOrder="0"/>
        <border outline="0">
          <top style="dotted">
            <color theme="0" tint="-0.499984740745262"/>
          </top>
          <bottom style="dotted">
            <color theme="0" tint="-0.499984740745262"/>
          </bottom>
        </border>
      </ndxf>
    </rcc>
    <rcc rId="0" sId="17" dxf="1">
      <nc r="A19" t="inlineStr">
        <is>
          <t>Koszyk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0" t="inlineStr">
        <is>
          <t>Koszyk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1" t="inlineStr">
        <is>
          <t>Koszyk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2" t="inlineStr">
        <is>
          <t>POCI</t>
        </is>
      </nc>
      <ndxf>
        <font>
          <i/>
          <sz val="8"/>
          <name val="Open Sans"/>
          <scheme val="none"/>
        </font>
        <alignment horizontal="left" vertical="top" indent="1" readingOrder="0"/>
        <border outline="0">
          <top style="dotted">
            <color theme="0" tint="-0.499984740745262"/>
          </top>
          <bottom style="thin">
            <color rgb="FFFF0000"/>
          </bottom>
        </border>
      </ndxf>
    </rcc>
    <rcc rId="0" sId="17" s="1" dxf="1">
      <nc r="A23" t="inlineStr">
        <is>
          <t>Razem</t>
        </is>
      </nc>
      <ndxf>
        <font>
          <b/>
          <sz val="8"/>
          <color rgb="FFFF0000"/>
          <name val="Open Sans"/>
          <scheme val="none"/>
        </font>
        <numFmt numFmtId="2" formatCode="0.00"/>
        <alignment horizontal="left" readingOrder="0"/>
        <border outline="0">
          <left style="thin">
            <color indexed="9"/>
          </left>
          <top style="thin">
            <color rgb="FFFF0000"/>
          </top>
          <bottom style="thin">
            <color rgb="FFFF0000"/>
          </bottom>
        </border>
      </ndxf>
    </rcc>
  </rrc>
  <rrc rId="4340" sId="17" ref="A1:A1048576" action="deleteCol">
    <rfmt sheetId="17" xfDxf="1" sqref="A1:A1048576" start="0" length="0">
      <dxf>
        <font>
          <sz val="8"/>
          <name val="Open Sans"/>
          <scheme val="none"/>
        </font>
      </dxf>
    </rfmt>
    <rcc rId="0" sId="17" s="1" dxf="1">
      <nc r="A1" t="inlineStr">
        <is>
          <t>(PLN k)</t>
        </is>
      </nc>
      <ndxf>
        <font>
          <b/>
          <sz val="8"/>
          <color auto="1"/>
          <name val="Open Sans"/>
          <scheme val="none"/>
        </font>
        <alignment horizontal="left" wrapText="1" readingOrder="0"/>
      </ndxf>
    </rcc>
    <rcc rId="0" sId="17" s="1" dxf="1">
      <nc r="A2" t="inlineStr">
        <is>
          <t xml:space="preserve">Impairment losses on loans and advances measured at amortised cost </t>
        </is>
      </nc>
      <ndxf>
        <font>
          <b/>
          <sz val="8"/>
          <color rgb="FFC00000"/>
          <name val="Open Sans"/>
          <scheme val="none"/>
        </font>
        <numFmt numFmtId="19" formatCode="dd/mm/yyyy"/>
        <alignment horizontal="left" wrapText="1" readingOrder="0"/>
        <border outline="0">
          <right style="thin">
            <color theme="0"/>
          </right>
          <bottom style="medium">
            <color rgb="FFCC0000"/>
          </bottom>
        </border>
      </ndxf>
    </rcc>
    <rcc rId="0" sId="17" dxf="1">
      <nc r="A3" t="inlineStr">
        <is>
          <t>Charge for loans and advances to banks</t>
        </is>
      </nc>
      <ndxf>
        <border outline="0">
          <top style="dotted">
            <color theme="0" tint="-0.499984740745262"/>
          </top>
          <bottom style="dotted">
            <color theme="0" tint="-0.499984740745262"/>
          </bottom>
        </border>
      </ndxf>
    </rcc>
    <rcc rId="0" sId="17" dxf="1">
      <nc r="A4" t="inlineStr">
        <is>
          <t>Stage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5" t="inlineStr">
        <is>
          <t>Stage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6" t="inlineStr">
        <is>
          <t>Stage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7"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8" t="inlineStr">
        <is>
          <t>Charge for loans and advances to customers</t>
        </is>
      </nc>
      <ndxf>
        <border outline="0">
          <top style="dotted">
            <color theme="0" tint="-0.499984740745262"/>
          </top>
          <bottom style="dotted">
            <color theme="0" tint="-0.499984740745262"/>
          </bottom>
        </border>
      </ndxf>
    </rcc>
    <rcc rId="0" sId="17" dxf="1">
      <nc r="A9" t="inlineStr">
        <is>
          <t>Stage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0" t="inlineStr">
        <is>
          <t>Stage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1" t="inlineStr">
        <is>
          <t>Stage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2"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3" t="inlineStr">
        <is>
          <t>Recoveries of loans previously written off</t>
        </is>
      </nc>
      <ndxf>
        <border outline="0">
          <top style="dotted">
            <color theme="0" tint="-0.499984740745262"/>
          </top>
          <bottom style="dotted">
            <color theme="0" tint="-0.499984740745262"/>
          </bottom>
        </border>
      </ndxf>
    </rcc>
    <rcc rId="0" sId="17" dxf="1">
      <nc r="A14" t="inlineStr">
        <is>
          <t>Stage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5" t="inlineStr">
        <is>
          <t>Stage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6" t="inlineStr">
        <is>
          <t>Stage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7" t="inlineStr">
        <is>
          <t>POCI</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18" t="inlineStr">
        <is>
          <t>Off-balance sheet credit related facilities</t>
        </is>
      </nc>
      <ndxf>
        <border outline="0">
          <top style="dotted">
            <color theme="0" tint="-0.499984740745262"/>
          </top>
          <bottom style="dotted">
            <color theme="0" tint="-0.499984740745262"/>
          </bottom>
        </border>
      </ndxf>
    </rcc>
    <rcc rId="0" sId="17" dxf="1">
      <nc r="A19" t="inlineStr">
        <is>
          <t>Stage 1</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0" t="inlineStr">
        <is>
          <t>Stage 2</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1" t="inlineStr">
        <is>
          <t>Stage 3</t>
        </is>
      </nc>
      <ndxf>
        <font>
          <i/>
          <sz val="8"/>
          <name val="Open Sans"/>
          <scheme val="none"/>
        </font>
        <alignment horizontal="left" vertical="top" indent="1" readingOrder="0"/>
        <border outline="0">
          <top style="dotted">
            <color theme="0" tint="-0.499984740745262"/>
          </top>
          <bottom style="dotted">
            <color theme="0" tint="-0.499984740745262"/>
          </bottom>
        </border>
      </ndxf>
    </rcc>
    <rcc rId="0" sId="17" dxf="1">
      <nc r="A22" t="inlineStr">
        <is>
          <t>POCI</t>
        </is>
      </nc>
      <ndxf>
        <font>
          <i/>
          <sz val="8"/>
          <name val="Open Sans"/>
          <scheme val="none"/>
        </font>
        <alignment horizontal="left" vertical="top" indent="1" readingOrder="0"/>
        <border outline="0">
          <top style="dotted">
            <color theme="0" tint="-0.499984740745262"/>
          </top>
          <bottom style="thin">
            <color rgb="FFFF0000"/>
          </bottom>
        </border>
      </ndxf>
    </rcc>
    <rcc rId="0" sId="17" s="1" dxf="1">
      <nc r="A23" t="inlineStr">
        <is>
          <t>Total</t>
        </is>
      </nc>
      <ndxf>
        <font>
          <b/>
          <sz val="8"/>
          <color rgb="FFFF0000"/>
          <name val="Open Sans"/>
          <scheme val="none"/>
        </font>
        <numFmt numFmtId="2" formatCode="0.00"/>
        <alignment horizontal="left" readingOrder="0"/>
        <border outline="0">
          <left style="thin">
            <color indexed="9"/>
          </left>
          <top style="thin">
            <color rgb="FFFF0000"/>
          </top>
          <bottom style="thin">
            <color rgb="FFFF0000"/>
          </bottom>
        </border>
      </ndxf>
    </rcc>
  </rrc>
  <rrc rId="4341" sId="17" ref="A1:A1048576" action="deleteCol">
    <rfmt sheetId="17" xfDxf="1" sqref="A1:A1048576" start="0" length="0">
      <dxf>
        <font>
          <sz val="8"/>
          <name val="Open Sans"/>
          <scheme val="none"/>
        </font>
      </dxf>
    </rfmt>
    <rcc rId="0" sId="17" s="1" dxf="1">
      <nc r="A2" t="inlineStr">
        <is>
          <t>1Q 2017</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umFmtId="34">
      <nc r="A3">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8">
        <v>-175632</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3">
        <v>31262</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8">
        <v>-1142</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2" sId="17" ref="A1:A1048576" action="deleteCol">
    <rfmt sheetId="17" xfDxf="1" sqref="A1:A1048576" start="0" length="0">
      <dxf>
        <font>
          <sz val="8"/>
          <name val="Open Sans"/>
          <scheme val="none"/>
        </font>
      </dxf>
    </rfmt>
    <rcc rId="0" sId="17" s="1" dxf="1">
      <nc r="A2" t="inlineStr">
        <is>
          <t>2Q 2017</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umFmtId="34">
      <nc r="A3">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8">
        <v>-118342</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3">
        <v>15694</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8">
        <v>2282</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3" sId="17" ref="A1:A1048576" action="deleteCol">
    <rfmt sheetId="17" xfDxf="1" sqref="A1:A1048576" start="0" length="0">
      <dxf>
        <font>
          <sz val="8"/>
          <name val="Open Sans"/>
          <scheme val="none"/>
        </font>
      </dxf>
    </rfmt>
    <rcc rId="0" sId="17" s="1" dxf="1">
      <nc r="A2" t="inlineStr">
        <is>
          <t>3Q 2017</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umFmtId="34">
      <nc r="A3">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8">
        <v>-225510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3">
        <v>-5906</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8">
        <v>-237</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4" sId="17" ref="A1:A1048576" action="deleteCol">
    <rfmt sheetId="17" xfDxf="1" sqref="A1:A1048576" start="0" length="0">
      <dxf>
        <font>
          <sz val="8"/>
          <name val="Open Sans"/>
          <scheme val="none"/>
        </font>
      </dxf>
    </rfmt>
    <rcc rId="0" sId="17" s="1" dxf="1">
      <nc r="A2" t="inlineStr">
        <is>
          <t>4Q 2017</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umFmtId="34">
      <nc r="A3">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8">
        <v>-214100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3">
        <v>2484</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umFmtId="34">
      <nc r="A18">
        <v>-1326</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5" sId="17" ref="A1:A1048576" action="deleteCol">
    <rfmt sheetId="17" xfDxf="1" sqref="A1:A1048576" start="0" length="0">
      <dxf>
        <font>
          <sz val="8"/>
          <name val="Open Sans"/>
          <scheme val="none"/>
        </font>
      </dxf>
    </rfmt>
    <rcc rId="0" sId="17" s="1" dxf="1">
      <nc r="A2" t="inlineStr">
        <is>
          <t>1Q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c r="A3">
        <f>SUM(A4:A7)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4">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5">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6">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7">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8">
        <f>SUM(A9:A12)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9">
        <v>-3021</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0">
        <v>26764</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1">
        <v>-252063</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2">
        <v>9562</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13">
        <f>SUM(A14:A17)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4">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5">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6">
        <v>17680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7">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18">
        <f>SUM(A19:A22)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9">
        <v>-2540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0">
        <v>2111</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1">
        <v>-1857</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2">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ndxf>
    </rcc>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6" sId="17" ref="A1:A1048576" action="deleteCol">
    <rfmt sheetId="17" xfDxf="1" sqref="A1:A1048576" start="0" length="0">
      <dxf>
        <font>
          <sz val="8"/>
          <name val="Open Sans"/>
          <scheme val="none"/>
        </font>
      </dxf>
    </rfmt>
    <rcc rId="0" sId="17" s="1" dxf="1">
      <nc r="A2" t="inlineStr">
        <is>
          <t>2Q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c r="A3">
        <f>SUM(A4:A7)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8">
        <f>SUM(A9:A12)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3">
        <f>SUM(A14:A17)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8">
        <f>SUM(A19:A22)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cc rId="0" sId="17">
      <nc r="A34" t="inlineStr">
        <is>
          <t xml:space="preserve"> </t>
        </is>
      </nc>
    </rcc>
  </rrc>
  <rrc rId="4347" sId="17" ref="A1:A1048576" action="deleteCol">
    <rfmt sheetId="17" xfDxf="1" sqref="A1:A1048576" start="0" length="0">
      <dxf>
        <font>
          <sz val="8"/>
          <name val="Open Sans"/>
          <scheme val="none"/>
        </font>
      </dxf>
    </rfmt>
    <rcc rId="0" sId="17" s="1" dxf="1">
      <nc r="A2" t="inlineStr">
        <is>
          <t>3Q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c r="A3">
        <f>SUM(A4:A7)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8">
        <f>SUM(A9:A12)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3">
        <f>SUM(A14:A17)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8">
        <f>SUM(A19:A22)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8" sId="17" ref="A1:A1048576" action="deleteCol">
    <rfmt sheetId="17" xfDxf="1" sqref="A1:A1048576" start="0" length="0">
      <dxf>
        <font>
          <sz val="8"/>
          <name val="Open Sans"/>
          <scheme val="none"/>
        </font>
      </dxf>
    </rfmt>
    <rcc rId="0" sId="17" s="1" dxf="1">
      <nc r="A2" t="inlineStr">
        <is>
          <t>4Q 2018</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c r="A3">
        <f>SUM(A4:A7)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4"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5"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6"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7" start="0" length="0">
      <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8">
        <f>SUM(A9:A12)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3">
        <f>SUM(A14:A17)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4"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5"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6"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17"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cc rId="0" sId="17" s="1" dxf="1">
      <nc r="A18">
        <f>SUM(A19:A22)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fmt sheetId="17" s="1" sqref="A19"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0"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1"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dxf>
    </rfmt>
    <rfmt sheetId="17" s="1" sqref="A22" start="0" length="0">
      <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dxf>
    </rfmt>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49" sId="17" ref="A1:A1048576" action="deleteCol">
    <rfmt sheetId="17" xfDxf="1" sqref="A1:A1048576" start="0" length="0">
      <dxf>
        <font>
          <sz val="8"/>
          <name val="Open Sans"/>
          <scheme val="none"/>
        </font>
      </dxf>
    </rfmt>
    <rcc rId="0" sId="17" s="1" dxf="1">
      <nc r="A2" t="inlineStr">
        <is>
          <t>1Q 2019</t>
        </is>
      </nc>
      <ndxf>
        <font>
          <b/>
          <sz val="8"/>
          <color rgb="FFCC0000"/>
          <name val="Open Sans"/>
          <scheme val="none"/>
        </font>
        <numFmt numFmtId="19" formatCode="dd/mm/yyyy"/>
        <alignment horizontal="right" readingOrder="0"/>
        <border outline="0">
          <right style="thin">
            <color theme="0"/>
          </right>
          <bottom style="medium">
            <color rgb="FFCC0000"/>
          </bottom>
        </border>
      </ndxf>
    </rcc>
    <rcc rId="0" sId="17" s="1" dxf="1">
      <nc r="A3">
        <f>SUM(A4:A7)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4">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5">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6">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7">
        <v>0</v>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8">
        <f>SUM(A9:A12)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9">
        <v>-16561</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0">
        <v>-47557</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1">
        <v>-244530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2">
        <v>28530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13">
        <f>SUM(A14:A17)</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4">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5">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6">
        <v>7442</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7">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c r="A18">
        <f>SUM(A19:A22)</f>
      </nc>
      <ndxf>
        <font>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19">
        <v>2495</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0">
        <v>2942</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1">
        <v>4551</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dotted">
            <color theme="0" tint="-0.499984740745262"/>
          </bottom>
        </border>
      </ndxf>
    </rcc>
    <rcc rId="0" sId="17" s="1" dxf="1" numFmtId="34">
      <nc r="A22">
        <v>0</v>
      </nc>
      <ndxf>
        <font>
          <i/>
          <sz val="8"/>
          <color auto="1"/>
          <name val="Open Sans"/>
          <scheme val="none"/>
        </font>
        <numFmt numFmtId="166" formatCode="_(* #\ ###\ ##0_);_(* \(#\ ###\ ##0\);_(* &quot;-&quot;_);_(@_)"/>
        <alignment horizontal="right" indent="1" readingOrder="0"/>
        <border outline="0">
          <left style="thin">
            <color indexed="9"/>
          </left>
          <right style="thin">
            <color indexed="9"/>
          </right>
          <top style="dotted">
            <color theme="0" tint="-0.499984740745262"/>
          </top>
          <bottom style="thin">
            <color rgb="FFFF0000"/>
          </bottom>
        </border>
      </ndxf>
    </rcc>
    <rcc rId="0" sId="17" s="1" dxf="1">
      <nc r="A23">
        <f>SUM(A3,A8,A13,A18)</f>
      </nc>
      <ndxf>
        <font>
          <b/>
          <sz val="8"/>
          <color rgb="FFFF0000"/>
          <name val="Open Sans"/>
          <scheme val="none"/>
        </font>
        <numFmt numFmtId="167" formatCode="_(* #\ ###\ ##0_);_(* \(#\ ##0\);_(* &quot;-&quot;_);_(@_)"/>
        <alignment horizontal="right" indent="1" readingOrder="0"/>
        <border outline="0">
          <left style="thin">
            <color indexed="9"/>
          </left>
          <right style="thin">
            <color indexed="9"/>
          </right>
          <top style="thin">
            <color rgb="FFFF0000"/>
          </top>
          <bottom style="thin">
            <color rgb="FFFF0000"/>
          </bottom>
        </border>
      </ndxf>
    </rcc>
    <rcc rId="0" sId="17">
      <nc r="A24">
        <f>#REF!-A23</f>
      </nc>
    </rcc>
  </rrc>
  <rrc rId="4350" sId="17" ref="A1:A1048576" action="deleteCol">
    <rfmt sheetId="17" xfDxf="1" sqref="A1:A1048576" start="0" length="0">
      <dxf>
        <font>
          <sz val="8"/>
          <name val="Open Sans"/>
          <scheme val="none"/>
        </font>
      </dxf>
    </rfmt>
    <rfmt sheetId="17" sqref="A9" start="0" length="0">
      <dxf>
        <font>
          <i/>
          <sz val="8"/>
          <name val="Open Sans"/>
          <scheme val="none"/>
        </font>
      </dxf>
    </rfmt>
    <rfmt sheetId="17" sqref="A10" start="0" length="0">
      <dxf>
        <font>
          <i/>
          <sz val="8"/>
          <name val="Open Sans"/>
          <scheme val="none"/>
        </font>
      </dxf>
    </rfmt>
    <rfmt sheetId="17" sqref="A11" start="0" length="0">
      <dxf>
        <font>
          <i/>
          <sz val="8"/>
          <name val="Open Sans"/>
          <scheme val="none"/>
        </font>
      </dxf>
    </rfmt>
    <rfmt sheetId="17" sqref="A12" start="0" length="0">
      <dxf>
        <font>
          <i/>
          <sz val="8"/>
          <name val="Open Sans"/>
          <scheme val="none"/>
        </font>
      </dxf>
    </rfmt>
    <rfmt sheetId="17" sqref="A14" start="0" length="0">
      <dxf>
        <font>
          <i/>
          <sz val="8"/>
          <name val="Open Sans"/>
          <scheme val="none"/>
        </font>
      </dxf>
    </rfmt>
    <rfmt sheetId="17" sqref="A15" start="0" length="0">
      <dxf>
        <font>
          <i/>
          <sz val="8"/>
          <name val="Open Sans"/>
          <scheme val="none"/>
        </font>
      </dxf>
    </rfmt>
    <rfmt sheetId="17" sqref="A16" start="0" length="0">
      <dxf>
        <font>
          <i/>
          <sz val="8"/>
          <name val="Open Sans"/>
          <scheme val="none"/>
        </font>
      </dxf>
    </rfmt>
    <rfmt sheetId="17" sqref="A17" start="0" length="0">
      <dxf>
        <font>
          <i/>
          <sz val="8"/>
          <name val="Open Sans"/>
          <scheme val="none"/>
        </font>
      </dxf>
    </rfmt>
    <rfmt sheetId="17" sqref="A19" start="0" length="0">
      <dxf>
        <font>
          <i/>
          <sz val="8"/>
          <name val="Open Sans"/>
          <scheme val="none"/>
        </font>
      </dxf>
    </rfmt>
    <rfmt sheetId="17" sqref="A20" start="0" length="0">
      <dxf>
        <font>
          <i/>
          <sz val="8"/>
          <name val="Open Sans"/>
          <scheme val="none"/>
        </font>
      </dxf>
    </rfmt>
    <rfmt sheetId="17" sqref="A21" start="0" length="0">
      <dxf>
        <font>
          <i/>
          <sz val="8"/>
          <name val="Open Sans"/>
          <scheme val="none"/>
        </font>
      </dxf>
    </rfmt>
    <rfmt sheetId="17" sqref="A22" start="0" length="0">
      <dxf>
        <font>
          <i/>
          <sz val="8"/>
          <name val="Open Sans"/>
          <scheme val="none"/>
        </font>
      </dxf>
    </rfmt>
    <rfmt sheetId="17" sqref="A23" start="0" length="0">
      <dxf>
        <font>
          <b/>
          <sz val="8"/>
          <color rgb="FFFF0000"/>
          <name val="Open Sans"/>
          <scheme val="none"/>
        </font>
      </dxf>
    </rfmt>
  </rrc>
  <rrc rId="4351" sId="17" ref="A1:A1048576" action="deleteCol">
    <rfmt sheetId="17" xfDxf="1" sqref="A1:A1048576" start="0" length="0">
      <dxf>
        <font>
          <sz val="8"/>
          <name val="Open Sans"/>
          <scheme val="none"/>
        </font>
      </dxf>
    </rfmt>
    <rfmt sheetId="17" sqref="A9" start="0" length="0">
      <dxf>
        <font>
          <i/>
          <sz val="8"/>
          <name val="Open Sans"/>
          <scheme val="none"/>
        </font>
      </dxf>
    </rfmt>
    <rfmt sheetId="17" sqref="A10" start="0" length="0">
      <dxf>
        <font>
          <i/>
          <sz val="8"/>
          <name val="Open Sans"/>
          <scheme val="none"/>
        </font>
      </dxf>
    </rfmt>
    <rfmt sheetId="17" sqref="A11" start="0" length="0">
      <dxf>
        <font>
          <i/>
          <sz val="8"/>
          <name val="Open Sans"/>
          <scheme val="none"/>
        </font>
      </dxf>
    </rfmt>
    <rfmt sheetId="17" sqref="A12" start="0" length="0">
      <dxf>
        <font>
          <i/>
          <sz val="8"/>
          <name val="Open Sans"/>
          <scheme val="none"/>
        </font>
      </dxf>
    </rfmt>
    <rfmt sheetId="17" sqref="A14" start="0" length="0">
      <dxf>
        <font>
          <i/>
          <sz val="8"/>
          <name val="Open Sans"/>
          <scheme val="none"/>
        </font>
      </dxf>
    </rfmt>
    <rfmt sheetId="17" sqref="A15" start="0" length="0">
      <dxf>
        <font>
          <i/>
          <sz val="8"/>
          <name val="Open Sans"/>
          <scheme val="none"/>
        </font>
      </dxf>
    </rfmt>
    <rfmt sheetId="17" sqref="A16" start="0" length="0">
      <dxf>
        <font>
          <i/>
          <sz val="8"/>
          <name val="Open Sans"/>
          <scheme val="none"/>
        </font>
      </dxf>
    </rfmt>
    <rfmt sheetId="17" sqref="A17" start="0" length="0">
      <dxf>
        <font>
          <i/>
          <sz val="8"/>
          <name val="Open Sans"/>
          <scheme val="none"/>
        </font>
      </dxf>
    </rfmt>
    <rfmt sheetId="17" sqref="A19" start="0" length="0">
      <dxf>
        <font>
          <i/>
          <sz val="8"/>
          <name val="Open Sans"/>
          <scheme val="none"/>
        </font>
      </dxf>
    </rfmt>
    <rfmt sheetId="17" sqref="A20" start="0" length="0">
      <dxf>
        <font>
          <i/>
          <sz val="8"/>
          <name val="Open Sans"/>
          <scheme val="none"/>
        </font>
      </dxf>
    </rfmt>
    <rfmt sheetId="17" sqref="A21" start="0" length="0">
      <dxf>
        <font>
          <i/>
          <sz val="8"/>
          <name val="Open Sans"/>
          <scheme val="none"/>
        </font>
      </dxf>
    </rfmt>
    <rfmt sheetId="17" sqref="A22" start="0" length="0">
      <dxf>
        <font>
          <i/>
          <sz val="8"/>
          <name val="Open Sans"/>
          <scheme val="none"/>
        </font>
      </dxf>
    </rfmt>
    <rfmt sheetId="17" sqref="A23" start="0" length="0">
      <dxf>
        <font>
          <b/>
          <sz val="8"/>
          <color rgb="FFFF0000"/>
          <name val="Open Sans"/>
          <scheme val="none"/>
        </font>
      </dxf>
    </rfmt>
  </rr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snm rId="4354" sheetId="17" oldName="[SBP Quarterly Results 1Q 2023 2023-04-25.xlsx]Rezerwy_RZiS _Q (2)" newName="[SBP Quarterly Results 1Q 2023 2023-04-25.xlsx]1"/>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55" sId="20" numFmtId="4">
    <oc r="AE7">
      <f>('P:\DSP\DSG\Q1 2023\Final\[Robocze Q1 2023_19.03.2023.xlsx]karty+ATM'!$AH$4)/1000</f>
    </oc>
    <nc r="AE7">
      <v>4681</v>
    </nc>
  </rcc>
  <rcc rId="4356" sId="20" numFmtId="4">
    <oc r="AE8">
      <f>('P:\DSP\DSG\Q1 2023\Final\[Robocze Q1 2023_19.03.2023.xlsx]karty+ATM'!$AH$33)/1000</f>
    </oc>
    <nc r="AE8">
      <v>913</v>
    </nc>
  </rcc>
  <rcc rId="4357" sId="20" numFmtId="4">
    <oc r="AE10">
      <f>('P:\DSP\DSG\Q1 2023\Final\[Robocze Q1 2023_19.03.2023.xlsx]karty+ATM'!$AH$26)/1000</f>
    </oc>
    <nc r="AE10">
      <v>5647</v>
    </nc>
  </rcc>
  <rcc rId="4358" sId="20" numFmtId="4">
    <oc r="AE14">
      <f>'P:\DSP\DSG\Q1 2023\Final\[Robocze Q1 2023_19.03.2023.xlsx]karty+ATM'!$AH$16</f>
    </oc>
    <nc r="AE14">
      <v>1415</v>
    </nc>
  </rcc>
  <rcc rId="4359" sId="20" numFmtId="4">
    <oc r="AE9">
      <f>'P:\DSP\DSG\Q1 2023\Final\[Robocze Q1 2023_19.03.2023.xlsx]Klienci '!$D$12/1000</f>
    </oc>
    <nc r="AE9">
      <v>7462</v>
    </nc>
  </rcc>
  <rcc rId="4360" sId="20" numFmtId="4">
    <oc r="AE17">
      <f>'P:\DSP\DSG\Q1 2023\Final\[Robocze Q1 2023_19.03.2023.xlsx]TFI '!$E$42</f>
    </oc>
    <nc r="AE17">
      <v>13660020</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1" sqref="AA1" start="0" length="0">
    <dxf>
      <font>
        <b/>
        <sz val="9"/>
        <color rgb="FFCC0000"/>
        <name val="Open Sans"/>
        <scheme val="none"/>
      </font>
      <alignment horizontal="right" wrapText="1" readingOrder="0"/>
      <border outline="0">
        <left style="thin">
          <color indexed="9"/>
        </left>
        <right style="thin">
          <color indexed="9"/>
        </right>
        <top style="thin">
          <color indexed="9"/>
        </top>
        <bottom style="medium">
          <color rgb="FFCC0000"/>
        </bottom>
      </border>
    </dxf>
  </rfmt>
  <rfmt sheetId="2" s="1" sqref="AA2" start="0" length="0">
    <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fmt sheetId="2" s="1" sqref="AA3"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4"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7"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8" start="0" length="0">
    <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9"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1" start="0" length="0">
    <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2"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3"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4"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7"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8"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19"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0"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2"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3"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4"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5"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6"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7"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8" start="0" length="0">
    <dxf>
      <font>
        <b/>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29"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fmt sheetId="2" s="1" sqref="AA30" start="0" length="0">
    <dxf>
      <font>
        <b/>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fmt sheetId="2" s="1" sqref="AA31"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bottom style="dotted">
          <color rgb="FF6F7779"/>
        </bottom>
      </border>
    </dxf>
  </rfmt>
  <rfmt sheetId="2" s="1" sqref="AA32"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1" sqref="AA33" start="0" length="0">
    <dxf>
      <font>
        <sz val="9"/>
        <color auto="1"/>
        <name val="Open Sans"/>
        <scheme val="none"/>
      </font>
      <numFmt numFmtId="166" formatCode="_(* #\ ###\ ##0_);_(* \(#\ ###\ ##0\);_(* &quot;-&quot;_);_(@_)"/>
      <alignment horizontal="center" vertical="center" readingOrder="0"/>
      <border outline="0">
        <left style="thin">
          <color indexed="9"/>
        </left>
        <right style="thin">
          <color indexed="9"/>
        </right>
        <top style="dotted">
          <color rgb="FF6F7779"/>
        </top>
        <bottom style="dotted">
          <color rgb="FF6F7779"/>
        </bottom>
      </border>
    </dxf>
  </rfmt>
  <rfmt sheetId="2" sqref="AA35" start="0" length="0">
    <dxf>
      <numFmt numFmtId="35" formatCode="_-* #,##0.00_-;\-* #,##0.00_-;_-* &quot;-&quot;??_-;_-@_-"/>
    </dxf>
  </rfmt>
  <rfmt sheetId="2" sqref="AA36" start="0" length="0">
    <dxf>
      <numFmt numFmtId="35" formatCode="_-* #,##0.00_-;\-* #,##0.00_-;_-* &quot;-&quot;??_-;_-@_-"/>
    </dxf>
  </rfmt>
  <rfmt sheetId="2" sqref="AA37" start="0" length="0">
    <dxf>
      <numFmt numFmtId="35" formatCode="_-* #,##0.00_-;\-* #,##0.00_-;_-* &quot;-&quot;??_-;_-@_-"/>
    </dxf>
  </rfmt>
  <rfmt sheetId="2" sqref="AA38" start="0" length="0">
    <dxf>
      <numFmt numFmtId="166" formatCode="_(* #\ ###\ ##0_);_(* \(#\ ###\ ##0\);_(* &quot;-&quot;_);_(@_)"/>
    </dxf>
  </rfmt>
  <rfmt sheetId="2" sqref="AA39" start="0" length="0">
    <dxf>
      <numFmt numFmtId="166" formatCode="_(* #\ ###\ ##0_);_(* \(#\ ###\ ##0\);_(* &quot;-&quot;_);_(@_)"/>
    </dxf>
  </rfmt>
  <rfmt sheetId="2" sqref="AA40" start="0" length="0">
    <dxf>
      <numFmt numFmtId="35" formatCode="_-* #,##0.00_-;\-* #,##0.00_-;_-* &quot;-&quot;??_-;_-@_-"/>
    </dxf>
  </rfmt>
  <rfmt sheetId="2" sqref="AA41" start="0" length="0">
    <dxf>
      <numFmt numFmtId="35" formatCode="_-* #,##0.00_-;\-* #,##0.00_-;_-* &quot;-&quot;??_-;_-@_-"/>
    </dxf>
  </rfmt>
  <rfmt sheetId="2" s="1" sqref="AA42" start="0" length="0">
    <dxf>
      <font>
        <b/>
        <sz val="9"/>
        <color auto="1"/>
        <name val="Open Sans"/>
        <scheme val="none"/>
      </font>
      <numFmt numFmtId="35" formatCode="_-* #,##0.00_-;\-* #,##0.00_-;_-* &quot;-&quot;??_-;_-@_-"/>
      <alignment horizontal="center" vertical="center" readingOrder="0"/>
    </dxf>
  </rfmt>
  <rfmt sheetId="2" sqref="AA43" start="0" length="0">
    <dxf>
      <numFmt numFmtId="35" formatCode="_-* #,##0.00_-;\-* #,##0.00_-;_-* &quot;-&quot;??_-;_-@_-"/>
    </dxf>
  </rfmt>
  <rfmt sheetId="2" sqref="AA44" start="0" length="0">
    <dxf>
      <numFmt numFmtId="35" formatCode="_-* #,##0.00_-;\-* #,##0.00_-;_-* &quot;-&quot;??_-;_-@_-"/>
    </dxf>
  </rfmt>
  <rfmt sheetId="2" sqref="AA45" start="0" length="0">
    <dxf>
      <numFmt numFmtId="35" formatCode="_-* #,##0.00_-;\-* #,##0.00_-;_-* &quot;-&quot;??_-;_-@_-"/>
    </dxf>
  </rfmt>
  <rfmt sheetId="2" sqref="AA46" start="0" length="0">
    <dxf>
      <numFmt numFmtId="35" formatCode="_-* #,##0.00_-;\-* #,##0.00_-;_-* &quot;-&quot;??_-;_-@_-"/>
    </dxf>
  </rfmt>
  <rfmt sheetId="2" sqref="AA47" start="0" length="0">
    <dxf>
      <numFmt numFmtId="35" formatCode="_-* #,##0.00_-;\-* #,##0.00_-;_-* &quot;-&quot;??_-;_-@_-"/>
    </dxf>
  </rfmt>
  <rfmt sheetId="2" sqref="AA48" start="0" length="0">
    <dxf>
      <numFmt numFmtId="35" formatCode="_-* #,##0.00_-;\-* #,##0.00_-;_-* &quot;-&quot;??_-;_-@_-"/>
    </dxf>
  </rfmt>
  <rfmt sheetId="2" sqref="AA49" start="0" length="0">
    <dxf>
      <font>
        <sz val="9"/>
        <color rgb="FFFF0000"/>
        <name val="Open Sans"/>
        <scheme val="none"/>
      </font>
      <numFmt numFmtId="35" formatCode="_-* #,##0.00_-;\-* #,##0.00_-;_-* &quot;-&quot;??_-;_-@_-"/>
    </dxf>
  </rfmt>
  <rfmt sheetId="2" sqref="AA50" start="0" length="0">
    <dxf>
      <font>
        <sz val="9"/>
        <color rgb="FFFF0000"/>
        <name val="Open Sans"/>
        <scheme val="none"/>
      </font>
      <numFmt numFmtId="35" formatCode="_-* #,##0.00_-;\-* #,##0.00_-;_-* &quot;-&quot;??_-;_-@_-"/>
    </dxf>
  </rfmt>
  <rfmt sheetId="3" sqref="AC1" start="0" length="0">
    <dxf>
      <font>
        <b/>
        <sz val="9"/>
        <color rgb="FFCC0000"/>
        <name val="Open Sans"/>
        <scheme val="none"/>
      </font>
      <numFmt numFmtId="19" formatCode="dd/mm/yyyy"/>
      <alignment horizontal="right" wrapText="1" readingOrder="0"/>
      <border outline="0">
        <top style="thin">
          <color indexed="9"/>
        </top>
        <bottom style="medium">
          <color rgb="FFCC0000"/>
        </bottom>
      </border>
    </dxf>
  </rfmt>
  <rfmt sheetId="3" s="1" sqref="AC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5"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6"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9"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5"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6"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19"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5"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6"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29" start="0" length="0">
    <dxf>
      <font>
        <b/>
        <sz val="9"/>
        <color rgb="FFEC0000"/>
        <name val="Open Sans"/>
        <scheme val="none"/>
      </font>
      <numFmt numFmtId="3" formatCode="#,##0"/>
      <alignment horizontal="right" readingOrder="0"/>
      <border outline="0">
        <left style="thin">
          <color indexed="9"/>
        </left>
        <bottom style="thin">
          <color rgb="FFEC0000"/>
        </bottom>
      </border>
    </dxf>
  </rfmt>
  <rfmt sheetId="3" s="1" sqref="AC3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3"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5"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6"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39"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1"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2"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3"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AC44"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5"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AC46"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7"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8"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49"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50" start="0" length="0">
    <dxf>
      <font>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3" s="1" sqref="AC51"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AC52" start="0" length="0">
    <dxf>
      <font>
        <sz val="9"/>
        <color rgb="FFEC0000"/>
        <name val="Open Sans"/>
        <scheme val="none"/>
      </font>
      <numFmt numFmtId="3" formatCode="#,##0"/>
      <alignment horizontal="right" readingOrder="0"/>
      <border outline="0">
        <left style="thin">
          <color indexed="9"/>
        </left>
        <bottom style="thin">
          <color rgb="FFEC0000"/>
        </bottom>
      </border>
    </dxf>
  </rfmt>
  <rfmt sheetId="3" s="1" sqref="AC53" start="0" length="0">
    <dxf>
      <font>
        <b/>
        <sz val="9"/>
        <color auto="1"/>
        <name val="Open Sans"/>
        <scheme val="none"/>
      </font>
      <numFmt numFmtId="3" formatCode="#,##0"/>
      <alignment horizontal="right" readingOrder="0"/>
      <border outline="0">
        <left style="thin">
          <color indexed="9"/>
        </left>
        <bottom style="thin">
          <color rgb="FFEC0000"/>
        </bottom>
      </border>
    </dxf>
  </rfmt>
  <rfmt sheetId="3" sqref="AC54" start="0" length="0">
    <dxf>
      <numFmt numFmtId="3" formatCode="#,##0"/>
    </dxf>
  </rfmt>
  <rfmt sheetId="3" sqref="AC55" start="0" length="0">
    <dxf>
      <font>
        <sz val="9"/>
        <name val="Open Sans"/>
        <scheme val="none"/>
      </font>
    </dxf>
  </rfmt>
  <rfmt sheetId="3" sqref="AC56" start="0" length="0">
    <dxf>
      <font>
        <sz val="9"/>
        <name val="Open Sans"/>
        <scheme val="none"/>
      </font>
    </dxf>
  </rfmt>
  <rfmt sheetId="3" sqref="AC57" start="0" length="0">
    <dxf>
      <font>
        <sz val="9"/>
        <name val="Open Sans"/>
        <scheme val="none"/>
      </font>
    </dxf>
  </rfmt>
  <rfmt sheetId="3" sqref="AC58" start="0" length="0">
    <dxf>
      <font>
        <sz val="9"/>
        <color auto="1"/>
        <name val="Open Sans"/>
        <scheme val="none"/>
      </font>
    </dxf>
  </rfmt>
  <rfmt sheetId="3" sqref="AC59" start="0" length="0">
    <dxf>
      <font>
        <sz val="9"/>
        <name val="Open Sans"/>
        <scheme val="none"/>
      </font>
    </dxf>
  </rfmt>
  <rfmt sheetId="3" sqref="AC60" start="0" length="0">
    <dxf>
      <font>
        <sz val="9"/>
        <name val="Open Sans"/>
        <scheme val="none"/>
      </font>
    </dxf>
  </rfmt>
  <rfmt sheetId="3" sqref="AC61" start="0" length="0">
    <dxf>
      <font>
        <sz val="9"/>
        <name val="Open Sans"/>
        <scheme val="none"/>
      </font>
    </dxf>
  </rfmt>
  <rfmt sheetId="3" sqref="AC62" start="0" length="0">
    <dxf>
      <font>
        <sz val="9"/>
        <name val="Open Sans"/>
        <scheme val="none"/>
      </font>
    </dxf>
  </rfmt>
  <rfmt sheetId="3" sqref="AC63" start="0" length="0">
    <dxf>
      <font>
        <sz val="9"/>
        <name val="Open Sans"/>
        <scheme val="none"/>
      </font>
    </dxf>
  </rfmt>
  <rfmt sheetId="3" sqref="AC64" start="0" length="0">
    <dxf>
      <font>
        <sz val="9"/>
        <name val="Open Sans"/>
        <scheme val="none"/>
      </font>
    </dxf>
  </rfmt>
  <rfmt sheetId="3" sqref="AC65" start="0" length="0">
    <dxf>
      <font>
        <sz val="9"/>
        <name val="Open Sans"/>
        <scheme val="none"/>
      </font>
    </dxf>
  </rfmt>
  <rfmt sheetId="3" sqref="AC66" start="0" length="0">
    <dxf>
      <font>
        <sz val="9"/>
        <name val="Open Sans"/>
        <scheme val="none"/>
      </font>
    </dxf>
  </rfmt>
  <rfmt sheetId="3" sqref="AC67" start="0" length="0">
    <dxf>
      <font>
        <sz val="9"/>
        <color auto="1"/>
        <name val="Open Sans"/>
        <scheme val="none"/>
      </font>
    </dxf>
  </rfmt>
  <rfmt sheetId="3" sqref="AC68" start="0" length="0">
    <dxf>
      <font>
        <sz val="9"/>
        <color auto="1"/>
        <name val="Open Sans"/>
        <scheme val="none"/>
      </font>
    </dxf>
  </rfmt>
  <rfmt sheetId="3" sqref="AC69" start="0" length="0">
    <dxf>
      <font>
        <sz val="9"/>
        <color auto="1"/>
        <name val="Open Sans"/>
        <scheme val="none"/>
      </font>
    </dxf>
  </rfmt>
  <rfmt sheetId="3" sqref="AC70" start="0" length="0">
    <dxf>
      <font>
        <sz val="9"/>
        <color auto="1"/>
        <name val="Open Sans"/>
        <scheme val="none"/>
      </font>
    </dxf>
  </rfmt>
  <rfmt sheetId="3" sqref="AC71" start="0" length="0">
    <dxf>
      <font>
        <sz val="9"/>
        <color auto="1"/>
        <name val="Open Sans"/>
        <scheme val="none"/>
      </font>
    </dxf>
  </rfmt>
  <rfmt sheetId="3" sqref="AC72" start="0" length="0">
    <dxf>
      <font>
        <sz val="9"/>
        <color auto="1"/>
        <name val="Open Sans"/>
        <scheme val="none"/>
      </font>
    </dxf>
  </rfmt>
  <rfmt sheetId="3" sqref="AC73" start="0" length="0">
    <dxf>
      <font>
        <sz val="9"/>
        <color auto="1"/>
        <name val="Open Sans"/>
        <scheme val="none"/>
      </font>
    </dxf>
  </rfmt>
  <rfmt sheetId="3" sqref="AC74" start="0" length="0">
    <dxf>
      <font>
        <sz val="9"/>
        <color auto="1"/>
        <name val="Open Sans"/>
        <scheme val="none"/>
      </font>
    </dxf>
  </rfmt>
  <rfmt sheetId="4" s="1" sqref="AA1" start="0" length="0">
    <dxf>
      <font>
        <b/>
        <sz val="9"/>
        <color rgb="FFCC0000"/>
        <name val="Open Sans"/>
        <scheme val="none"/>
      </font>
      <alignment horizontal="right" wrapText="1" readingOrder="0"/>
      <border outline="0">
        <left style="thin">
          <color indexed="9"/>
        </left>
        <right style="thin">
          <color indexed="9"/>
        </right>
        <top style="thin">
          <color indexed="9"/>
        </top>
      </border>
    </dxf>
  </rfmt>
  <rfmt sheetId="4" sqref="AA2" start="0" length="0">
    <dxf>
      <numFmt numFmtId="3" formatCode="#,##0"/>
    </dxf>
  </rfmt>
  <rfmt sheetId="4" sqref="AA3" start="0" length="0">
    <dxf>
      <font>
        <b val="0"/>
        <sz val="9"/>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4"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5"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6"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7"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8"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9"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10"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11" start="0" length="0">
    <dxf>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1" sqref="AA13" start="0" length="0">
    <dxf>
      <font>
        <b/>
        <sz val="9"/>
        <color auto="1"/>
        <name val="Open Sans"/>
        <scheme val="none"/>
      </font>
      <numFmt numFmtId="166" formatCode="_(* #\ ###\ ##0_);_(* \(#\ ###\ ##0\);_(* &quot;-&quot;_);_(@_)"/>
      <alignment horizontal="right" indent="1" readingOrder="0"/>
      <border outline="0">
        <left style="thin">
          <color indexed="9"/>
        </left>
        <right style="thin">
          <color indexed="9"/>
        </right>
        <top style="dotted">
          <color rgb="FF6F7779"/>
        </top>
        <bottom style="dotted">
          <color rgb="FF6F7779"/>
        </bottom>
      </border>
    </dxf>
  </rfmt>
  <rfmt sheetId="4" sqref="AA1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1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1"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2" start="0" length="0">
    <dxf>
      <font>
        <sz val="9"/>
        <color auto="1"/>
        <name val="Open Sans"/>
        <scheme val="none"/>
      </font>
      <alignment horizontal="right" vertical="top" indent="1" readingOrder="0"/>
      <border outline="0">
        <left style="thin">
          <color indexed="9"/>
        </left>
        <right style="thin">
          <color indexed="9"/>
        </right>
        <top style="dotted">
          <color rgb="FF6F7779"/>
        </top>
        <bottom style="dotted">
          <color rgb="FF6F7779"/>
        </bottom>
      </border>
    </dxf>
  </rfmt>
  <rfmt sheetId="4" sqref="AA2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6"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2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2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1" start="0" length="0">
    <dxf>
      <font>
        <b/>
        <sz val="9"/>
        <color auto="1"/>
        <name val="Open Sans"/>
        <scheme val="none"/>
      </font>
      <numFmt numFmtId="166" formatCode="_(* #\ ###\ ##0_);_(* \(#\ ###\ ##0\);_(* &quot;-&quot;_);_(@_)"/>
      <alignment horizontal="right" vertical="top" indent="1" readingOrder="0"/>
      <border outline="0">
        <left style="thin">
          <color indexed="9"/>
        </left>
        <right style="thin">
          <color indexed="9"/>
        </right>
        <top style="dotted">
          <color rgb="FF6F7779"/>
        </top>
        <bottom style="dotted">
          <color rgb="FF6F7779"/>
        </bottom>
      </border>
    </dxf>
  </rfmt>
  <rfmt sheetId="4" sqref="AA32"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3"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4"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5"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6"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7"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8"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39"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40" start="0" length="0">
    <dxf>
      <font>
        <sz val="9"/>
        <color auto="1"/>
        <name val="Open Sans"/>
        <scheme val="none"/>
      </font>
      <numFmt numFmtId="166" formatCode="_(* #\ ###\ ##0_);_(* \(#\ ###\ ##0\);_(* &quot;-&quot;_);_(@_)"/>
      <alignment horizontal="right" vertical="top" indent="1" readingOrder="0"/>
      <border outline="0">
        <left style="thin">
          <color indexed="9"/>
        </left>
        <top style="dotted">
          <color rgb="FF6F7779"/>
        </top>
        <bottom style="dotted">
          <color rgb="FF6F7779"/>
        </bottom>
      </border>
    </dxf>
  </rfmt>
  <rfmt sheetId="4" sqref="AA41"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4" sqref="AA42" start="0" length="0">
    <dxf/>
  </rfmt>
  <rfmt sheetId="4" sqref="AA43" start="0" length="0">
    <dxf>
      <numFmt numFmtId="3" formatCode="#,##0"/>
    </dxf>
  </rfmt>
  <rfmt sheetId="5" sqref="AA1"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AA2"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AA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7"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1"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2"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16" start="0" length="0">
    <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5" sqref="AA17" start="0" length="0">
    <dxf>
      <numFmt numFmtId="166" formatCode="_(* #\ ###\ ##0_);_(* \(#\ ###\ ##0\);_(* &quot;-&quot;_);_(@_)"/>
      <border outline="0">
        <top style="thin">
          <color rgb="FFEC0000"/>
        </top>
        <bottom style="medium">
          <color rgb="FFC00000"/>
        </bottom>
      </border>
    </dxf>
  </rfmt>
  <rfmt sheetId="5" sqref="AA18" start="0" length="0">
    <dxf>
      <font>
        <sz val="9"/>
        <color auto="1"/>
        <name val="Open Sans"/>
        <scheme val="none"/>
      </font>
      <numFmt numFmtId="166" formatCode="_(* #\ ###\ ##0_);_(* \(#\ ###\ ##0\);_(* &quot;-&quot;_);_(@_)"/>
      <alignment horizontal="right" vertical="top" indent="1" readingOrder="0"/>
      <border outline="0">
        <bottom style="dotted">
          <color rgb="FF6F7779"/>
        </bottom>
      </border>
    </dxf>
  </rfmt>
  <rfmt sheetId="5" sqref="AA1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1"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2"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7"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2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3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32" start="0" length="0">
    <dxf>
      <numFmt numFmtId="166" formatCode="_(* #\ ###\ ##0_);_(* \(#\ ###\ ##0\);_(* &quot;-&quot;_);_(@_)"/>
    </dxf>
  </rfmt>
  <rfmt sheetId="5" sqref="AA34" start="0" length="0">
    <dxf>
      <font>
        <sz val="9"/>
        <color rgb="FFFF0000"/>
        <name val="Open Sans"/>
        <scheme val="none"/>
      </font>
    </dxf>
  </rfmt>
  <rfmt sheetId="5" sqref="AA35"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AA36" start="0" length="0">
    <dxf>
      <font>
        <b/>
        <sz val="9"/>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5" sqref="AA37"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3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3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1"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2"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7"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4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5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5" sqref="AA51" start="0" length="0">
    <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5" sqref="AA54" start="0" length="0">
    <dxf>
      <font>
        <b/>
        <sz val="9"/>
        <color rgb="FFCC0000"/>
        <name val="Open Sans"/>
        <scheme val="none"/>
      </font>
      <numFmt numFmtId="19" formatCode="dd/mm/yyyy"/>
      <alignment horizontal="right" vertical="center" wrapText="1" readingOrder="0"/>
      <border outline="0">
        <top style="medium">
          <color rgb="FFCC0000"/>
        </top>
        <bottom style="medium">
          <color rgb="FFCC0000"/>
        </bottom>
      </border>
    </dxf>
  </rfmt>
  <rfmt sheetId="5" sqref="AA55" start="0" length="0">
    <dxf>
      <font>
        <sz val="11"/>
        <color theme="1"/>
        <name val="Calibri"/>
        <scheme val="minor"/>
      </font>
      <numFmt numFmtId="166" formatCode="_(* #\ ###\ ##0_);_(* \(#\ ###\ ##0\);_(* &quot;-&quot;_);_(@_)"/>
      <alignment horizontal="right" vertical="top" indent="1" readingOrder="0"/>
      <border outline="0">
        <top style="dotted">
          <color rgb="FF6F7779"/>
        </top>
        <bottom style="dotted">
          <color rgb="FF6F7779"/>
        </bottom>
      </border>
    </dxf>
  </rfmt>
  <rfmt sheetId="5" sqref="AA56" start="0" length="0">
    <dxf>
      <numFmt numFmtId="166" formatCode="_(* #\ ###\ ##0_);_(* \(#\ ###\ ##0\);_(* &quot;-&quot;_);_(@_)"/>
      <alignment horizontal="right" vertical="top" indent="1" readingOrder="0"/>
      <border outline="0">
        <bottom style="dotted">
          <color rgb="FF6F7779"/>
        </bottom>
      </border>
    </dxf>
  </rfmt>
  <rfmt sheetId="5" sqref="AA57" start="0" length="0">
    <dxf>
      <numFmt numFmtId="166" formatCode="_(* #\ ###\ ##0_);_(* \(#\ ###\ ##0\);_(* &quot;-&quot;_);_(@_)"/>
      <alignment horizontal="right" vertical="top" indent="1" readingOrder="0"/>
      <border outline="0">
        <top style="dotted">
          <color rgb="FF6F7779"/>
        </top>
        <bottom style="dotted">
          <color rgb="FF6F7779"/>
        </bottom>
      </border>
    </dxf>
  </rfmt>
  <rfmt sheetId="5" sqref="AA58" start="0" length="0">
    <dxf>
      <numFmt numFmtId="166" formatCode="_(* #\ ###\ ##0_);_(* \(#\ ###\ ##0\);_(* &quot;-&quot;_);_(@_)"/>
      <alignment horizontal="right" vertical="top" indent="1" readingOrder="0"/>
      <border outline="0">
        <top style="dotted">
          <color rgb="FF6F7779"/>
        </top>
        <bottom style="dotted">
          <color rgb="FF6F7779"/>
        </bottom>
      </border>
    </dxf>
  </rfmt>
  <rfmt sheetId="5" sqref="AA59" start="0" length="0">
    <dxf>
      <numFmt numFmtId="166" formatCode="_(* #\ ###\ ##0_);_(* \(#\ ###\ ##0\);_(* &quot;-&quot;_);_(@_)"/>
      <alignment horizontal="right" vertical="top" indent="1" readingOrder="0"/>
      <border outline="0">
        <top style="dotted">
          <color rgb="FF6F7779"/>
        </top>
        <bottom style="dotted">
          <color rgb="FF6F7779"/>
        </bottom>
      </border>
    </dxf>
  </rfmt>
  <rfmt sheetId="5" sqref="AA60" start="0" length="0">
    <dxf>
      <numFmt numFmtId="166" formatCode="_(* #\ ###\ ##0_);_(* \(#\ ###\ ##0\);_(* &quot;-&quot;_);_(@_)"/>
      <alignment horizontal="right" vertical="top" indent="1" readingOrder="0"/>
      <border outline="0">
        <top style="dotted">
          <color rgb="FF6F7779"/>
        </top>
        <bottom style="dotted">
          <color rgb="FF6F7779"/>
        </bottom>
      </border>
    </dxf>
  </rfmt>
  <rfmt sheetId="5" sqref="AA61" start="0" length="0">
    <dxf>
      <numFmt numFmtId="166" formatCode="_(* #\ ###\ ##0_);_(* \(#\ ###\ ##0\);_(* &quot;-&quot;_);_(@_)"/>
      <alignment horizontal="right" vertical="top" indent="1" readingOrder="0"/>
      <border outline="0">
        <top style="dotted">
          <color rgb="FF6F7779"/>
        </top>
        <bottom style="dotted">
          <color rgb="FF6F7779"/>
        </bottom>
      </border>
    </dxf>
  </rfmt>
  <rfmt sheetId="5" sqref="AA62" start="0" length="0">
    <dxf>
      <numFmt numFmtId="166" formatCode="_(* #\ ###\ ##0_);_(* \(#\ ###\ ##0\);_(* &quot;-&quot;_);_(@_)"/>
      <alignment horizontal="right" vertical="top" indent="1" readingOrder="0"/>
      <border outline="0">
        <top style="dotted">
          <color rgb="FF6F7779"/>
        </top>
        <bottom style="dotted">
          <color rgb="FF6F7779"/>
        </bottom>
      </border>
    </dxf>
  </rfmt>
  <rfmt sheetId="5" sqref="AA63" start="0" length="0">
    <dxf>
      <numFmt numFmtId="166" formatCode="_(* #\ ###\ ##0_);_(* \(#\ ###\ ##0\);_(* &quot;-&quot;_);_(@_)"/>
      <alignment horizontal="right" vertical="top" indent="1" readingOrder="0"/>
      <border outline="0">
        <top style="dotted">
          <color rgb="FF6F7779"/>
        </top>
        <bottom style="dotted">
          <color rgb="FF6F7779"/>
        </bottom>
      </border>
    </dxf>
  </rfmt>
  <rfmt sheetId="5" sqref="AA64" start="0" length="0">
    <dxf>
      <numFmt numFmtId="166" formatCode="_(* #\ ###\ ##0_);_(* \(#\ ###\ ##0\);_(* &quot;-&quot;_);_(@_)"/>
      <alignment horizontal="right" vertical="top" indent="1" readingOrder="0"/>
      <border outline="0">
        <top style="dotted">
          <color rgb="FF6F7779"/>
        </top>
        <bottom style="dotted">
          <color rgb="FF6F7779"/>
        </bottom>
      </border>
    </dxf>
  </rfmt>
  <rfmt sheetId="5" sqref="AA65" start="0" length="0">
    <dxf>
      <numFmt numFmtId="166" formatCode="_(* #\ ###\ ##0_);_(* \(#\ ###\ ##0\);_(* &quot;-&quot;_);_(@_)"/>
      <alignment horizontal="right" vertical="top" indent="1" readingOrder="0"/>
      <border outline="0">
        <top style="dotted">
          <color rgb="FF6F7779"/>
        </top>
        <bottom style="dotted">
          <color rgb="FF6F7779"/>
        </bottom>
      </border>
    </dxf>
  </rfmt>
  <rfmt sheetId="5" sqref="AA66" start="0" length="0">
    <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6" sqref="AA1" start="0" length="0">
    <dxf>
      <font>
        <b/>
        <sz val="9"/>
        <color rgb="FFC00000"/>
        <name val="Open Sans"/>
        <scheme val="none"/>
      </font>
      <alignment horizontal="right" vertical="top" readingOrder="0"/>
      <border outline="0">
        <bottom style="medium">
          <color rgb="FFC00000"/>
        </bottom>
      </border>
    </dxf>
  </rfmt>
  <rfmt sheetId="6" sqref="AA2"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3"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4"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5"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6"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7"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8" start="0" length="0">
    <dxf>
      <font>
        <sz val="9"/>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6" sqref="AA9" start="0" length="0">
    <dxf>
      <font>
        <sz val="8"/>
        <color rgb="FFEC0000"/>
        <name val="Open Sans"/>
        <scheme val="none"/>
      </font>
      <numFmt numFmtId="166" formatCode="_(* #\ ###\ ##0_);_(* \(#\ ###\ ##0\);_(* &quot;-&quot;_);_(@_)"/>
      <alignment horizontal="right" vertical="center" readingOrder="0"/>
      <border outline="0">
        <top style="thin">
          <color rgb="FFEC0000"/>
        </top>
        <bottom style="thin">
          <color rgb="FFEC0000"/>
        </bottom>
      </border>
    </dxf>
  </rfmt>
  <rfmt sheetId="6" sqref="AA12" start="0" length="0">
    <dxf>
      <font>
        <b/>
        <sz val="9"/>
        <color rgb="FFC00000"/>
        <name val="Open Sans"/>
        <scheme val="none"/>
      </font>
      <alignment horizontal="right" vertical="top" readingOrder="0"/>
      <border outline="0">
        <bottom style="medium">
          <color rgb="FFC00000"/>
        </bottom>
      </border>
    </dxf>
  </rfmt>
  <rfmt sheetId="6" sqref="AA1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7"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1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0" start="0" length="0">
    <dxf>
      <font>
        <b val="0"/>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1"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2"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3"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4"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7" start="0" length="0">
    <dxf>
      <font>
        <b val="0"/>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8"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29"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30"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6" sqref="AA31" start="0" length="0">
    <dxf>
      <font>
        <sz val="9"/>
        <color auto="1"/>
        <name val="Open Sans"/>
        <scheme val="none"/>
      </font>
      <numFmt numFmtId="166" formatCode="_(* #\ ###\ ##0_);_(* \(#\ ###\ ##0\);_(* &quot;-&quot;_);_(@_)"/>
      <alignment horizontal="right" vertical="top" indent="1" readingOrder="0"/>
    </dxf>
  </rfmt>
  <rfmt sheetId="6" sqref="AA32" start="0" length="0">
    <dxf>
      <font>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6" sqref="AA33" start="0" length="0">
    <dxf>
      <font>
        <sz val="9"/>
        <color theme="0" tint="-0.249977111117893"/>
        <name val="Open Sans"/>
        <scheme val="none"/>
      </font>
      <numFmt numFmtId="166" formatCode="_(* #\ ###\ ##0_);_(* \(#\ ###\ ##0\);_(* &quot;-&quot;_);_(@_)"/>
    </dxf>
  </rfmt>
  <rfmt sheetId="6" sqref="AA34" start="0" length="0">
    <dxf>
      <font>
        <b/>
        <sz val="9"/>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6" sqref="AA35"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dxf>
  </rfmt>
  <rfmt sheetId="6" sqref="AA36" start="0" length="0">
    <dxf>
      <font>
        <sz val="9"/>
        <color auto="1"/>
        <name val="Open Sans"/>
        <scheme val="none"/>
      </font>
      <numFmt numFmtId="166" formatCode="_(* #\ ###\ ##0_);_(* \(#\ ###\ ##0\);_(* &quot;-&quot;_);_(@_)"/>
      <alignment horizontal="right" vertical="top" indent="1" readingOrder="0"/>
      <border outline="0">
        <top style="dotted">
          <color rgb="FF6F7779"/>
        </top>
        <bottom style="dotted">
          <color rgb="FF6F7779"/>
        </bottom>
      </border>
      <protection locked="0" hidden="1"/>
    </dxf>
  </rfmt>
  <rfmt sheetId="7" sqref="AA2" start="0" length="0">
    <dxf>
      <font>
        <b/>
        <sz val="8"/>
        <color rgb="FFCC0000"/>
        <name val="Open Sans"/>
        <scheme val="none"/>
      </font>
      <numFmt numFmtId="19" formatCode="dd/mm/yyyy"/>
      <alignment horizontal="right" vertical="center" readingOrder="0"/>
      <border outline="0">
        <top style="thin">
          <color indexed="9"/>
        </top>
        <bottom style="medium">
          <color rgb="FFCC0000"/>
        </bottom>
      </border>
    </dxf>
  </rfmt>
  <rfmt sheetId="7" sqref="AA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4"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5"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7"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8"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9"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7" sqref="AA10" start="0" length="0">
    <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dxf>
  </rfmt>
  <rfmt sheetId="7" sqref="AA11" start="0" length="0">
    <dxf>
      <font>
        <sz val="8"/>
        <color theme="1"/>
        <name val="Calibri"/>
        <scheme val="minor"/>
      </font>
      <numFmt numFmtId="166" formatCode="_(* #\ ###\ ##0_);_(* \(#\ ###\ ##0\);_(* &quot;-&quot;_);_(@_)"/>
    </dxf>
  </rfmt>
  <rfmt sheetId="8" sqref="AA1" start="0" length="0">
    <dxf>
      <font>
        <b/>
        <sz val="8"/>
        <color rgb="FFCC0000"/>
        <name val="Open Sans"/>
        <scheme val="none"/>
      </font>
      <numFmt numFmtId="19" formatCode="dd/mm/yyyy"/>
      <alignment horizontal="right" vertical="center" wrapText="0" readingOrder="0"/>
      <border outline="0">
        <top style="thin">
          <color indexed="9"/>
        </top>
        <bottom style="medium">
          <color rgb="FFCC0000"/>
        </bottom>
      </border>
    </dxf>
  </rfmt>
  <rfmt sheetId="8" sqref="AA2"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3"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7"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8"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9"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10"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11"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8" sqref="AA12" start="0" length="0">
    <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dxf>
  </rfmt>
  <rfmt sheetId="8" sqref="AA13" start="0" length="0">
    <dxf>
      <font>
        <sz val="11"/>
        <color theme="0"/>
        <name val="Calibri"/>
        <scheme val="minor"/>
      </font>
      <numFmt numFmtId="166" formatCode="_(* #\ ###\ ##0_);_(* \(#\ ###\ ##0\);_(* &quot;-&quot;_);_(@_)"/>
    </dxf>
  </rfmt>
  <rfmt sheetId="9" sqref="AA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9" sqref="AA3"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4"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5" start="0" length="0">
    <dxf>
      <font>
        <i/>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6"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7"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8"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9"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10" start="0" length="0">
    <dxf>
      <font>
        <b/>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11" start="0" length="0">
    <dxf>
      <font>
        <sz val="8"/>
        <color auto="1"/>
        <name val="Open Sans"/>
        <scheme val="none"/>
      </font>
      <numFmt numFmtId="166" formatCode="_(* #\ ###\ ##0_);_(* \(#\ ###\ ##0\);_(* &quot;-&quot;_);_(@_)"/>
      <alignment horizontal="right" vertical="top" readingOrder="0"/>
      <border outline="0">
        <top style="dotted">
          <color rgb="FF6F7779"/>
        </top>
        <bottom style="dotted">
          <color rgb="FF6F7779"/>
        </bottom>
      </border>
    </dxf>
  </rfmt>
  <rfmt sheetId="9" sqref="AA12" start="0" length="0">
    <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10" sqref="AB2" start="0" length="0">
    <dxf>
      <font>
        <b/>
        <sz val="8"/>
        <color rgb="FFCC0000"/>
        <name val="Open Sans"/>
        <scheme val="none"/>
      </font>
      <numFmt numFmtId="19" formatCode="dd/mm/yyyy"/>
      <alignment horizontal="right" vertical="center" wrapText="1" readingOrder="0"/>
      <border outline="0">
        <bottom style="medium">
          <color rgb="FFCC0000"/>
        </bottom>
      </border>
    </dxf>
  </rfmt>
  <rfmt sheetId="10" sqref="AB3" start="0" length="0">
    <dxf>
      <font>
        <b/>
        <sz val="8"/>
        <color auto="1"/>
        <name val="Open Sans"/>
        <scheme val="none"/>
      </font>
      <numFmt numFmtId="166" formatCode="_(* #\ ###\ ##0_);_(* \(#\ ###\ ##0\);_(* &quot;-&quot;_);_(@_)"/>
      <alignment horizontal="right" vertical="center" wrapText="1" readingOrder="0"/>
    </dxf>
  </rfmt>
  <rfmt sheetId="10" sqref="AB4" start="0" length="0">
    <dxf>
      <font>
        <b/>
        <sz val="8"/>
        <color rgb="FFFF0000"/>
        <name val="Open Sans"/>
        <scheme val="none"/>
      </font>
      <alignment horizontal="left" vertical="center" wrapText="1" readingOrder="0"/>
      <border outline="0">
        <top style="dotted">
          <color rgb="FF6F7779"/>
        </top>
        <bottom style="dotted">
          <color rgb="FF6F7779"/>
        </bottom>
      </border>
    </dxf>
  </rfmt>
  <rfmt sheetId="10" sqref="AB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7"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8"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9"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0"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1"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2"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3"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4"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6"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7" start="0" length="0">
    <dxf>
      <font>
        <b/>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8"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19"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0" sqref="AB20" start="0" length="0">
    <dxf>
      <font>
        <b/>
        <sz val="8"/>
        <color rgb="FFFF0000"/>
        <name val="Open Sans"/>
        <scheme val="none"/>
      </font>
      <numFmt numFmtId="166" formatCode="_(* #\ ###\ ##0_);_(* \(#\ ###\ ##0\);_(* &quot;-&quot;_);_(@_)"/>
      <alignment horizontal="right" vertical="top" readingOrder="0"/>
      <border outline="0">
        <top style="thin">
          <color rgb="FFEC0000"/>
        </top>
        <bottom style="thin">
          <color rgb="FFEC0000"/>
        </bottom>
      </border>
    </dxf>
  </rfmt>
  <rfmt sheetId="10" sqref="AB21" start="0" length="0">
    <dxf>
      <font>
        <sz val="11"/>
        <color theme="0"/>
        <name val="Calibri"/>
        <scheme val="minor"/>
      </font>
      <numFmt numFmtId="166" formatCode="_(* #\ ###\ ##0_);_(* \(#\ ###\ ##0\);_(* &quot;-&quot;_);_(@_)"/>
    </dxf>
  </rfmt>
  <rfmt sheetId="11" s="1" sqref="W2" start="0" length="0">
    <dxf>
      <font>
        <b/>
        <sz val="8"/>
        <color rgb="FFCC0000"/>
        <name val="Open Sans"/>
        <scheme val="none"/>
      </font>
      <numFmt numFmtId="19" formatCode="dd/mm/yyyy"/>
      <alignment horizontal="right" readingOrder="0"/>
      <border outline="0">
        <right style="thin">
          <color theme="0"/>
        </right>
        <bottom style="medium">
          <color rgb="FFCC0000"/>
        </bottom>
      </border>
    </dxf>
  </rfmt>
  <rfmt sheetId="11" s="1" sqref="W3" start="0" length="0">
    <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4" start="0" length="0">
    <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5" start="0" length="0">
    <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6" start="0" length="0">
    <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7" start="0" length="0">
    <dxf>
      <font>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8" start="0" length="0">
    <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9"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0"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1"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2"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3" start="0" length="0">
    <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4"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5"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6"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7"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8" start="0" length="0">
    <dxf>
      <font>
        <b/>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19"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20"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21"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22" start="0" length="0">
    <dxf>
      <font>
        <i val="0"/>
        <sz val="8"/>
        <color auto="1"/>
        <name val="Open Sans"/>
        <scheme val="none"/>
      </font>
      <numFmt numFmtId="166"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fmt sheetId="11" s="1" sqref="W23" start="0" length="0">
    <dxf>
      <numFmt numFmtId="167" formatCode="_(* #\ ###\ ##0_);_(* \(#\ ##0\);_(* &quot;-&quot;_);_(@_)"/>
      <alignment horizontal="center" vertical="center" readingOrder="0"/>
      <border outline="0">
        <left style="thin">
          <color indexed="9"/>
        </left>
        <right style="thin">
          <color indexed="9"/>
        </right>
        <top style="thin">
          <color rgb="FFFF0000"/>
        </top>
        <bottom style="thin">
          <color rgb="FFFF0000"/>
        </bottom>
      </border>
    </dxf>
  </rfmt>
  <rfmt sheetId="12" sqref="AA2" start="0" length="0">
    <dxf>
      <font>
        <b/>
        <sz val="8"/>
        <color rgb="FFCC0000"/>
        <name val="Open Sans"/>
        <scheme val="none"/>
      </font>
      <numFmt numFmtId="19" formatCode="dd/mm/yyyy"/>
      <alignment horizontal="right" vertical="center" wrapText="1" readingOrder="0"/>
      <border outline="0">
        <top style="thin">
          <color indexed="9"/>
        </top>
        <bottom style="medium">
          <color rgb="FFCC0000"/>
        </bottom>
      </border>
    </dxf>
  </rfmt>
  <rfmt sheetId="12" sqref="AA3" start="0" length="0">
    <dxf/>
  </rfmt>
  <rfmt sheetId="12" sqref="AA4"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5"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6"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7"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8"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9"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10"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11" start="0" length="0">
    <dxf>
      <font>
        <sz val="8"/>
        <color auto="1"/>
        <name val="Open Sans"/>
        <scheme val="none"/>
      </font>
      <numFmt numFmtId="166" formatCode="_(* #\ ###\ ##0_);_(* \(#\ ###\ ##0\);_(* &quot;-&quot;_);_(@_)"/>
      <alignment horizontal="right" vertical="center" indent="1" readingOrder="0"/>
      <border outline="0">
        <top style="dotted">
          <color rgb="FF6F7779"/>
        </top>
        <bottom style="dotted">
          <color rgb="FF6F7779"/>
        </bottom>
      </border>
    </dxf>
  </rfmt>
  <rfmt sheetId="12" sqref="AA12" start="0" length="0">
    <dxf>
      <font>
        <b/>
        <sz val="8"/>
        <color rgb="FFEC0000"/>
        <name val="Open Sans"/>
        <scheme val="none"/>
      </font>
      <numFmt numFmtId="166" formatCode="_(* #\ ###\ ##0_);_(* \(#\ ###\ ##0\);_(* &quot;-&quot;_);_(@_)"/>
      <alignment horizontal="right" vertical="center" readingOrder="0"/>
      <border outline="0">
        <top style="thin">
          <color rgb="FFEC0000"/>
        </top>
        <bottom style="thin">
          <color rgb="FFEC0000"/>
        </bottom>
      </border>
    </dxf>
  </rfmt>
  <rfmt sheetId="12" sqref="AA13" start="0" length="0">
    <dxf>
      <font>
        <sz val="8"/>
        <color auto="1"/>
        <name val="Open Sans"/>
        <scheme val="none"/>
      </font>
      <numFmt numFmtId="169" formatCode="_-* #,##0_-;\-* #,##0_-;_-* &quot;-&quot;??_-;_-@_-"/>
    </dxf>
  </rfmt>
  <rfmt sheetId="12" sqref="AA14" start="0" length="0">
    <dxf>
      <font>
        <sz val="10"/>
        <color rgb="FFFF0000"/>
        <name val="Open Sans"/>
        <scheme val="none"/>
      </font>
      <numFmt numFmtId="169" formatCode="_-* #,##0_-;\-* #,##0_-;_-* &quot;-&quot;??_-;_-@_-"/>
    </dxf>
  </rfmt>
  <rfmt sheetId="12" sqref="AA15" start="0" length="0">
    <dxf>
      <font>
        <sz val="10"/>
        <color rgb="FFFF0000"/>
        <name val="Open Sans"/>
        <scheme val="none"/>
      </font>
      <numFmt numFmtId="166" formatCode="_(* #\ ###\ ##0_);_(* \(#\ ###\ ##0\);_(* &quot;-&quot;_);_(@_)"/>
    </dxf>
  </rfmt>
  <rfmt sheetId="13" sqref="AA2" start="0" length="0">
    <dxf>
      <font>
        <b/>
        <sz val="8"/>
        <color rgb="FFCC0000"/>
        <name val="Open Sans"/>
        <scheme val="none"/>
      </font>
      <numFmt numFmtId="19" formatCode="dd/mm/yyyy"/>
      <alignment horizontal="right" vertical="center" readingOrder="0"/>
      <border outline="0">
        <top style="thin">
          <color indexed="9"/>
        </top>
        <bottom style="medium">
          <color rgb="FFCC0000"/>
        </bottom>
      </border>
    </dxf>
  </rfmt>
  <rfmt sheetId="13" sqref="AA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4"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5"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7"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8"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9"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0"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1"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2"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4"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3" sqref="AA15" start="0" length="0">
    <dxf>
      <font>
        <b/>
        <sz val="8"/>
        <color rgb="FFEC0000"/>
        <name val="Open Sans"/>
        <scheme val="none"/>
      </font>
      <numFmt numFmtId="166" formatCode="_(* #\ ###\ ##0_);_(* \(#\ ###\ ##0\);_(* &quot;-&quot;_);_(@_)"/>
      <alignment horizontal="right" vertical="center" wrapText="1" readingOrder="0"/>
      <border outline="0">
        <top style="thin">
          <color rgb="FFEC0000"/>
        </top>
        <bottom style="thin">
          <color rgb="FFEC0000"/>
        </bottom>
      </border>
    </dxf>
  </rfmt>
  <rfmt sheetId="13" sqref="AA16" start="0" length="0">
    <dxf>
      <font>
        <sz val="8"/>
        <name val="Open Sans"/>
        <scheme val="none"/>
      </font>
      <numFmt numFmtId="166" formatCode="_(* #\ ###\ ##0_);_(* \(#\ ###\ ##0\);_(* &quot;-&quot;_);_(@_)"/>
    </dxf>
  </rfmt>
  <rfmt sheetId="14" sqref="AA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4" sqref="AA3"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4"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5"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6"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7" start="0" length="0">
    <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8"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9"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0"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1"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2"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3" start="0" length="0">
    <dxf>
      <font>
        <b/>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4"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5"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6"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4" sqref="AA17" start="0" length="0">
    <dxf>
      <font>
        <b/>
        <sz val="8"/>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14" sqref="AA19" start="0" length="0">
    <dxf>
      <font>
        <sz val="8"/>
        <color theme="1"/>
        <name val="Open Sans"/>
        <scheme val="none"/>
      </font>
      <numFmt numFmtId="3" formatCode="#,##0"/>
    </dxf>
  </rfmt>
  <rfmt sheetId="14" sqref="AA20" start="0" length="0">
    <dxf>
      <numFmt numFmtId="166" formatCode="_(* #\ ###\ ##0_);_(* \(#\ ###\ ##0\);_(* &quot;-&quot;_);_(@_)"/>
    </dxf>
  </rfmt>
  <rfmt sheetId="14" sqref="AA23" start="0" length="0">
    <dxf>
      <numFmt numFmtId="166" formatCode="_(* #\ ###\ ##0_);_(* \(#\ ###\ ##0\);_(* &quot;-&quot;_);_(@_)"/>
    </dxf>
  </rfmt>
  <rfmt sheetId="14" sqref="AA24" start="0" length="0">
    <dxf>
      <numFmt numFmtId="166" formatCode="_(* #\ ###\ ##0_);_(* \(#\ ###\ ##0\);_(* &quot;-&quot;_);_(@_)"/>
    </dxf>
  </rfmt>
  <rfmt sheetId="14" sqref="AA25" start="0" length="0">
    <dxf>
      <numFmt numFmtId="166" formatCode="_(* #\ ###\ ##0_);_(* \(#\ ###\ ##0\);_(* &quot;-&quot;_);_(@_)"/>
    </dxf>
  </rfmt>
  <rfmt sheetId="15" sqref="AA1" start="0" length="0">
    <dxf>
      <font>
        <b/>
        <sz val="8"/>
        <color rgb="FFC00000"/>
        <name val="Open Sans"/>
        <scheme val="none"/>
      </font>
      <numFmt numFmtId="19" formatCode="dd/mm/yyyy"/>
      <alignment horizontal="right" vertical="top" readingOrder="0"/>
      <border outline="0">
        <bottom style="medium">
          <color rgb="FFC00000"/>
        </bottom>
      </border>
    </dxf>
  </rfmt>
  <rfmt sheetId="15" sqref="AA2"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3"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4"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5"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6" start="0" length="0">
    <dxf>
      <font>
        <sz val="8"/>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15" sqref="AA7" start="0" length="0">
    <dxf>
      <font>
        <sz val="8"/>
        <color auto="1"/>
        <name val="Open Sans"/>
        <scheme val="none"/>
      </font>
      <numFmt numFmtId="166" formatCode="_(* #\ ###\ ##0_);_(* \(#\ ###\ ##0\);_(* &quot;-&quot;_);_(@_)"/>
      <alignment horizontal="right" vertical="top" indent="1" readingOrder="0"/>
      <border outline="0">
        <left style="thin">
          <color indexed="9"/>
        </left>
        <top style="dotted">
          <color rgb="FF6F7779"/>
        </top>
      </border>
    </dxf>
  </rfmt>
  <rfmt sheetId="15" sqref="AA8" start="0" length="0">
    <dxf>
      <font>
        <b/>
        <sz val="8"/>
        <color rgb="FFC00000"/>
        <name val="Open Sans"/>
        <scheme val="none"/>
      </font>
      <numFmt numFmtId="19" formatCode="dd/mm/yyyy"/>
      <alignment horizontal="right" vertical="top" readingOrder="0"/>
      <border outline="0">
        <bottom style="medium">
          <color rgb="FFC00000"/>
        </bottom>
      </border>
    </dxf>
  </rfmt>
  <rfmt sheetId="15" sqref="AA9"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10"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11" start="0" length="0">
    <dxf>
      <font>
        <sz val="8"/>
        <color auto="1"/>
        <name val="Open Sans"/>
        <scheme val="none"/>
      </font>
      <numFmt numFmtId="166" formatCode="_(* #\ ###\ ##0_);_(* \(#\ ###\ ##0\);_(* &quot;-&quot;_);_(@_)"/>
      <alignment horizontal="right" vertical="top" indent="1" readingOrder="0"/>
      <border outline="0">
        <top style="dotted">
          <color rgb="FF6F7779"/>
        </top>
        <bottom style="dotted">
          <color rgb="FF6F7779"/>
        </bottom>
      </border>
    </dxf>
  </rfmt>
  <rfmt sheetId="15" sqref="AA12" start="0" length="0">
    <dxf>
      <font>
        <sz val="8"/>
        <color rgb="FFEC0000"/>
        <name val="Open Sans"/>
        <scheme val="none"/>
      </font>
      <numFmt numFmtId="166" formatCode="_(* #\ ###\ ##0_);_(* \(#\ ###\ ##0\);_(* &quot;-&quot;_);_(@_)"/>
      <alignment horizontal="right" vertical="top" readingOrder="0"/>
      <border outline="0">
        <top style="thin">
          <color rgb="FFEC0000"/>
        </top>
        <bottom style="thin">
          <color rgb="FFEC0000"/>
        </bottom>
      </border>
    </dxf>
  </rfmt>
  <rfmt sheetId="15" sqref="AA13" start="0" length="0">
    <dxf>
      <numFmt numFmtId="166" formatCode="_(* #\ ###\ ##0_);_(* \(#\ ###\ ##0\);_(* &quot;-&quot;_);_(@_)"/>
    </dxf>
  </rfmt>
  <rfmt sheetId="16" sqref="AB1" start="0" length="0">
    <dxf>
      <font>
        <b/>
        <sz val="8"/>
        <color rgb="FFC00000"/>
        <name val="Open Sans"/>
        <scheme val="none"/>
      </font>
      <numFmt numFmtId="19" formatCode="dd/mm/yyyy"/>
      <alignment horizontal="right" vertical="top" readingOrder="0"/>
      <border outline="0">
        <bottom style="medium">
          <color rgb="FFC00000"/>
        </bottom>
      </border>
    </dxf>
  </rfmt>
  <rfmt sheetId="16" sqref="AB2" start="0" length="0">
    <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4"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5"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6" start="0" length="0">
    <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7" start="0" length="0">
    <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8"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9"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0"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1"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2"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3"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4" start="0" length="0">
    <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15" start="0" length="0">
    <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dxf>
  </rfmt>
  <rfmt sheetId="16" sqref="AB16" start="0" length="0">
    <dxf>
      <font>
        <b/>
        <sz val="8"/>
        <color auto="1"/>
        <name val="Open Sans"/>
        <scheme val="none"/>
      </font>
      <numFmt numFmtId="166" formatCode="_(* #\ ###\ ##0_);_(* \(#\ ###\ ##0\);_(* &quot;-&quot;_);_(@_)"/>
      <alignment horizontal="center" vertical="center" readingOrder="0"/>
    </dxf>
  </rfmt>
  <rfmt sheetId="16" sqref="AB18" start="0" length="0">
    <dxf>
      <font>
        <b/>
        <sz val="8"/>
        <color rgb="FFC00000"/>
        <name val="Open Sans"/>
        <scheme val="none"/>
      </font>
      <numFmt numFmtId="19" formatCode="dd/mm/yyyy"/>
      <alignment horizontal="right" vertical="top" readingOrder="0"/>
      <border outline="0">
        <bottom style="medium">
          <color rgb="FFC00000"/>
        </bottom>
      </border>
    </dxf>
  </rfmt>
  <rfmt sheetId="16" sqref="AB19"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20" start="0" length="0">
    <dxf>
      <font>
        <sz val="8"/>
        <color auto="1"/>
        <name val="Open Sans"/>
        <scheme val="none"/>
      </font>
      <numFmt numFmtId="166" formatCode="_(* #\ ###\ ##0_);_(* \(#\ ###\ ##0\);_(* &quot;-&quot;_);_(@_)"/>
      <alignment horizontal="center" vertical="center" readingOrder="0"/>
    </dxf>
  </rfmt>
  <rfmt sheetId="16" sqref="AB21" start="0" length="0">
    <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dxf>
  </rfmt>
  <rfmt sheetId="16" sqref="AB22" start="0" length="0">
    <dxf>
      <font>
        <sz val="8"/>
        <color theme="0"/>
        <name val="Open Sans"/>
        <scheme val="none"/>
      </font>
      <numFmt numFmtId="166" formatCode="_(* #\ ###\ ##0_);_(* \(#\ ###\ ##0\);_(* &quot;-&quot;_);_(@_)"/>
      <alignment horizontal="center" vertical="center" readingOrder="0"/>
    </dxf>
  </rfmt>
  <rfmt sheetId="16" sqref="AB23" start="0" length="0">
    <dxf>
      <font>
        <sz val="8"/>
        <color rgb="FFFF0000"/>
        <name val="Open Sans"/>
        <scheme val="none"/>
      </font>
      <numFmt numFmtId="166" formatCode="_(* #\ ###\ ##0_);_(* \(#\ ###\ ##0\);_(* &quot;-&quot;_);_(@_)"/>
    </dxf>
  </rfmt>
  <rfmt sheetId="16" sqref="AB24" start="0" length="0">
    <dxf>
      <font>
        <sz val="8"/>
        <color rgb="FFFF0000"/>
        <name val="Open Sans"/>
        <scheme val="none"/>
      </font>
      <numFmt numFmtId="166" formatCode="_(* #\ ###\ ##0_);_(* \(#\ ###\ ##0\);_(* &quot;-&quot;_);_(@_)"/>
    </dxf>
  </rfmt>
  <rfmt sheetId="16" sqref="AB25" start="0" length="0">
    <dxf>
      <font>
        <sz val="8"/>
        <color auto="1"/>
        <name val="Open Sans"/>
        <scheme val="none"/>
      </font>
      <numFmt numFmtId="166" formatCode="_(* #\ ###\ ##0_);_(* \(#\ ###\ ##0\);_(* &quot;-&quot;_);_(@_)"/>
    </dxf>
  </rfmt>
  <rfmt sheetId="16" sqref="AB26" start="0" length="0">
    <dxf>
      <font>
        <b/>
        <sz val="8"/>
        <color rgb="FFC00000"/>
        <name val="Open Sans"/>
        <scheme val="none"/>
      </font>
      <numFmt numFmtId="19" formatCode="dd/mm/yyyy"/>
      <alignment horizontal="right" vertical="top" readingOrder="0"/>
      <border outline="0">
        <bottom style="medium">
          <color rgb="FFC00000"/>
        </bottom>
      </border>
    </dxf>
  </rfmt>
  <rfmt sheetId="16" sqref="AB27" start="0" length="0">
    <dxf>
      <font>
        <b/>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28"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29"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30"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31" start="0" length="0">
    <dxf>
      <font>
        <b/>
        <sz val="8"/>
        <color auto="1"/>
        <name val="Open Sans"/>
        <scheme val="none"/>
      </font>
      <numFmt numFmtId="166" formatCode="_(* #\ ###\ ##0_);_(* \(#\ ###\ ##0\);_(* &quot;-&quot;_);_(@_)"/>
      <alignment horizontal="right" vertical="center" readingOrder="0"/>
    </dxf>
  </rfmt>
  <rfmt sheetId="16" sqref="AB32" start="0" length="0">
    <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dxf>
  </rfmt>
  <rfmt sheetId="16" sqref="AB35" start="0" length="0">
    <dxf>
      <font>
        <b/>
        <sz val="8"/>
        <color rgb="FFC00000"/>
        <name val="Open Sans"/>
        <scheme val="none"/>
      </font>
      <numFmt numFmtId="19" formatCode="dd/mm/yyyy"/>
      <alignment horizontal="right" vertical="top" readingOrder="0"/>
      <border outline="0">
        <bottom style="medium">
          <color rgb="FFC00000"/>
        </bottom>
      </border>
    </dxf>
  </rfmt>
  <rfmt sheetId="16" sqref="AB36" start="0" length="0">
    <dxf>
      <font>
        <sz val="8"/>
        <color auto="1"/>
        <name val="Open Sans"/>
        <scheme val="none"/>
      </font>
      <numFmt numFmtId="166" formatCode="_(* #\ ###\ ##0_);_(* \(#\ ###\ ##0\);_(* &quot;-&quot;_);_(@_)"/>
      <alignment horizontal="right" vertical="center" readingOrder="0"/>
      <border outline="0">
        <top style="dotted">
          <color rgb="FF6F7779"/>
        </top>
        <bottom style="dotted">
          <color rgb="FF6F7779"/>
        </bottom>
      </border>
    </dxf>
  </rfmt>
  <rfmt sheetId="16" sqref="AB37" start="0" length="0">
    <dxf>
      <font>
        <sz val="8"/>
        <color auto="1"/>
        <name val="Open Sans"/>
        <scheme val="none"/>
      </font>
      <numFmt numFmtId="166" formatCode="_(* #\ ###\ ##0_);_(* \(#\ ###\ ##0\);_(* &quot;-&quot;_);_(@_)"/>
      <alignment horizontal="center" vertical="center" readingOrder="0"/>
    </dxf>
  </rfmt>
  <rfmt sheetId="16" sqref="AB38" start="0" length="0">
    <dxf>
      <font>
        <b/>
        <sz val="8"/>
        <color rgb="FFEC0000"/>
        <name val="Open Sans"/>
        <scheme val="none"/>
      </font>
      <numFmt numFmtId="166" formatCode="_(* #\ ###\ ##0_);_(* \(#\ ###\ ##0\);_(* &quot;-&quot;_);_(@_)"/>
      <alignment horizontal="center" vertical="center" readingOrder="0"/>
      <border outline="0">
        <top style="thin">
          <color rgb="FFEC0000"/>
        </top>
        <bottom style="thin">
          <color rgb="FFEC0000"/>
        </bottom>
      </border>
    </dxf>
  </rfmt>
  <rfmt sheetId="16" sqref="AB39" start="0" length="0">
    <dxf>
      <font>
        <sz val="8"/>
        <color theme="0"/>
        <name val="Open Sans"/>
        <scheme val="none"/>
      </font>
      <numFmt numFmtId="166" formatCode="_(* #\ ###\ ##0_);_(* \(#\ ###\ ##0\);_(* &quot;-&quot;_);_(@_)"/>
    </dxf>
  </rfmt>
  <rfmt sheetId="19" sqref="T1" start="0" length="0">
    <dxf>
      <alignment horizontal="right" vertical="top" readingOrder="0"/>
    </dxf>
  </rfmt>
  <rfmt sheetId="19" sqref="T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T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T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T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T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T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T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T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T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T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T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T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T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T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T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T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T18" start="0" length="0">
    <dxf>
      <alignment horizontal="right" vertical="top" readingOrder="0"/>
    </dxf>
  </rfmt>
  <rfmt sheetId="19" sqref="T19" start="0" length="0">
    <dxf>
      <alignment horizontal="right" vertical="top" readingOrder="0"/>
    </dxf>
  </rfmt>
  <rfmt sheetId="19" sqref="T20" start="0" length="0">
    <dxf>
      <alignment horizontal="right" vertical="top" readingOrder="0"/>
    </dxf>
  </rfmt>
  <rfmt sheetId="19" sqref="T1:T1048576" start="0" length="0">
    <dxf>
      <alignment horizontal="right" vertical="top" readingOrder="0"/>
    </dxf>
  </rfmt>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63" sId="2">
    <nc r="AA1" t="inlineStr">
      <is>
        <t>1Q 2023</t>
      </is>
    </nc>
  </rcc>
  <rcc rId="3064" sId="2">
    <oc r="W2">
      <f>W3+W4+W5+W6</f>
    </oc>
    <nc r="W2">
      <f>W3+W4+W5+W6</f>
    </nc>
  </rcc>
  <rcc rId="3065" sId="2">
    <oc r="X2">
      <f>X3+X4+X5+X6</f>
    </oc>
    <nc r="X2">
      <f>X3+X4+X5+X6</f>
    </nc>
  </rcc>
  <rcc rId="3066" sId="2">
    <oc r="Y2">
      <f>Y3+Y4+Y5+Y6</f>
    </oc>
    <nc r="Y2">
      <f>Y3+Y4+Y5+Y6</f>
    </nc>
  </rcc>
  <rcc rId="3067" sId="2">
    <oc r="Z2">
      <f>Z3+Z4+Z5+Z6</f>
    </oc>
    <nc r="Z2">
      <f>Z3+Z4+Z5+Z6</f>
    </nc>
  </rcc>
  <rcc rId="3068" sId="2">
    <nc r="AA2">
      <f>AA3+AA4+AA5+AA6</f>
    </nc>
  </rcc>
  <rcc rId="3069" sId="2" numFmtId="34">
    <nc r="AA3">
      <v>3544571</v>
    </nc>
  </rcc>
  <rcc rId="3070" sId="2" numFmtId="34">
    <nc r="AA4">
      <v>544093</v>
    </nc>
  </rcc>
  <rcc rId="3071" sId="2" numFmtId="34">
    <nc r="AA5">
      <v>32546</v>
    </nc>
  </rcc>
  <rcc rId="3072" sId="2" numFmtId="34">
    <nc r="AA6">
      <v>217239</v>
    </nc>
  </rcc>
  <rcc rId="3073" sId="2">
    <oc r="W7">
      <f>-210867-7882</f>
    </oc>
    <nc r="W7">
      <f>-210867-7882</f>
    </nc>
  </rcc>
  <rcc rId="3074" sId="2" numFmtId="34">
    <nc r="AA7">
      <v>-1246158</v>
    </nc>
  </rcc>
  <rcc rId="3075" sId="2">
    <oc r="W8">
      <f>W2+W7</f>
    </oc>
    <nc r="W8">
      <f>W2+W7</f>
    </nc>
  </rcc>
  <rcc rId="3076" sId="2">
    <oc r="X8">
      <f>X2+X7</f>
    </oc>
    <nc r="X8">
      <f>X2+X7</f>
    </nc>
  </rcc>
  <rcc rId="3077" sId="2">
    <oc r="Y8">
      <f>Y2+Y7</f>
    </oc>
    <nc r="Y8">
      <f>Y2+Y7</f>
    </nc>
  </rcc>
  <rcc rId="3078" sId="2">
    <oc r="Z8">
      <f>Z2+Z7</f>
    </oc>
    <nc r="Z8">
      <f>Z2+Z7</f>
    </nc>
  </rcc>
  <rcc rId="3079" sId="2">
    <nc r="AA8">
      <f>AA2+AA7</f>
    </nc>
  </rcc>
  <rcc rId="3080" sId="2" numFmtId="34">
    <nc r="AA9">
      <v>780616</v>
    </nc>
  </rcc>
  <rcc rId="3081" sId="2" numFmtId="34">
    <nc r="AA10">
      <v>-118221</v>
    </nc>
  </rcc>
  <rcc rId="3082" sId="2">
    <oc r="W11">
      <f>W9+W10</f>
    </oc>
    <nc r="W11">
      <f>W9+W10</f>
    </nc>
  </rcc>
  <rcc rId="3083" sId="2">
    <oc r="X11">
      <f>X9+X10</f>
    </oc>
    <nc r="X11">
      <f>X9+X10</f>
    </nc>
  </rcc>
  <rcc rId="3084" sId="2">
    <oc r="Y11">
      <f>Y9+Y10</f>
    </oc>
    <nc r="Y11">
      <f>Y9+Y10</f>
    </nc>
  </rcc>
  <rcc rId="3085" sId="2">
    <oc r="Z11">
      <f>Z9+Z10</f>
    </oc>
    <nc r="Z11">
      <f>Z9+Z10</f>
    </nc>
  </rcc>
  <rcc rId="3086" sId="2">
    <nc r="AA11">
      <f>AA9+AA10</f>
    </nc>
  </rcc>
  <rcc rId="3087" sId="2" numFmtId="34">
    <nc r="AA12">
      <v>165</v>
    </nc>
  </rcc>
  <rcc rId="3088" sId="2" numFmtId="34">
    <nc r="AA13">
      <v>126953</v>
    </nc>
  </rcc>
  <rcc rId="3089" sId="2" numFmtId="34">
    <nc r="AA14">
      <v>5177</v>
    </nc>
  </rcc>
  <rcc rId="3090" sId="2" numFmtId="34">
    <nc r="AA15">
      <v>-183976</v>
    </nc>
  </rcc>
  <rcc rId="3091" sId="2" numFmtId="34">
    <nc r="AA16">
      <v>0</v>
    </nc>
  </rcc>
  <rcc rId="3092" sId="2" numFmtId="34">
    <nc r="AA17">
      <v>42547</v>
    </nc>
  </rcc>
  <rcc rId="3093" sId="2" numFmtId="34">
    <nc r="AA18">
      <v>0</v>
    </nc>
  </rcc>
  <rcc rId="3094" sId="2" numFmtId="34">
    <nc r="AA19">
      <v>-232631</v>
    </nc>
  </rcc>
  <rcc rId="3095" sId="2" numFmtId="34">
    <nc r="AA20">
      <v>-420602</v>
    </nc>
  </rcc>
  <rcc rId="3096" sId="2">
    <oc r="W21">
      <f>W22+W23+W24+W25</f>
    </oc>
    <nc r="W21">
      <f>W22+W23+W24+W25</f>
    </nc>
  </rcc>
  <rcc rId="3097" sId="2">
    <oc r="X21">
      <f>X22+X23+X24+X25</f>
    </oc>
    <nc r="X21">
      <f>X22+X23+X24+X25</f>
    </nc>
  </rcc>
  <rcc rId="3098" sId="2">
    <oc r="Y21">
      <f>Y22+Y23+Y24+Y25</f>
    </oc>
    <nc r="Y21">
      <f>Y22+Y23+Y24+Y25</f>
    </nc>
  </rcc>
  <rcc rId="3099" sId="2">
    <oc r="Z21">
      <f>Z22+Z23+Z24+Z25</f>
    </oc>
    <nc r="Z21">
      <f>Z22+Z23+Z24+Z25</f>
    </nc>
  </rcc>
  <rcc rId="3100" sId="2">
    <nc r="AA21">
      <f>AA22+AA23+AA24+AA25</f>
    </nc>
  </rcc>
  <rcc rId="3101" sId="2" numFmtId="34">
    <nc r="AA22">
      <v>-1089651</v>
    </nc>
  </rcc>
  <rcc rId="3102" sId="2" numFmtId="34">
    <oc r="Z23">
      <v>-92237</v>
    </oc>
    <nc r="Z23">
      <v>-102298</v>
    </nc>
  </rcc>
  <rcc rId="3103" sId="2" numFmtId="34">
    <nc r="AA23">
      <v>-97001</v>
    </nc>
  </rcc>
  <rcc rId="3104" sId="2" numFmtId="34">
    <oc r="Z24">
      <v>-37806</v>
    </oc>
    <nc r="Z24">
      <v>-27745</v>
    </nc>
  </rcc>
  <rcc rId="3105" sId="2" numFmtId="34">
    <nc r="AA24">
      <v>-37238</v>
    </nc>
  </rcc>
  <rcc rId="3106" sId="2" numFmtId="34">
    <nc r="AA25">
      <v>-41984</v>
    </nc>
  </rcc>
  <rcc rId="3107" sId="2" numFmtId="34">
    <nc r="AA26">
      <v>25079</v>
    </nc>
  </rcc>
  <rcc rId="3108" sId="2" numFmtId="34">
    <nc r="AA27">
      <v>-195517</v>
    </nc>
  </rcc>
  <rcc rId="3109" sId="2">
    <oc r="W28">
      <f>W8+W11+W12+W13+W14+W17+W19+W21+W26+W27+W15+W20</f>
    </oc>
    <nc r="W28">
      <f>W8+W11+W12+W13+W14+W17+W19+W21+W26+W27+W15+W20</f>
    </nc>
  </rcc>
  <rcc rId="3110" sId="2">
    <oc r="X28">
      <f>X8+X11+X12+X13+X14+X17+X19+X21+X26+X27+X15+X20</f>
    </oc>
    <nc r="X28">
      <f>X8+X11+X12+X13+X14+X17+X19+X21+X26+X27+X15+X20</f>
    </nc>
  </rcc>
  <rcc rId="3111" sId="2">
    <oc r="Y28">
      <f>Y8+Y11+Y12+Y13+Y14+Y17+Y19+Y21+Y26+Y27+Y15+Y20</f>
    </oc>
    <nc r="Y28">
      <f>Y8+Y11+Y12+Y13+Y14+Y17+Y19+Y21+Y26+Y27+Y15+Y20</f>
    </nc>
  </rcc>
  <rcc rId="3112" sId="2">
    <oc r="Z28">
      <f>Z8+Z11+Z12+Z13+Z14+Z17+Z19+Z21+Z26+Z27+Z15+Z20</f>
    </oc>
    <nc r="Z28">
      <f>Z8+Z11+Z12+Z13+Z14+Z17+Z19+Z21+Z26+Z27+Z15+Z20</f>
    </nc>
  </rcc>
  <rcc rId="3113" sId="2">
    <nc r="AA28">
      <f>AA8+AA11+AA12+AA13+AA14+AA17+AA19+AA21+AA26+AA27+AA15+AA20</f>
    </nc>
  </rcc>
  <rcc rId="3114" sId="2" numFmtId="34">
    <nc r="AA29">
      <v>-439199</v>
    </nc>
  </rcc>
  <rcc rId="3115" sId="2">
    <oc r="W30">
      <f>W28+W29</f>
    </oc>
    <nc r="W30">
      <f>W28+W29</f>
    </nc>
  </rcc>
  <rcc rId="3116" sId="2">
    <oc r="X30">
      <f>X28+X29</f>
    </oc>
    <nc r="X30">
      <f>X28+X29</f>
    </nc>
  </rcc>
  <rcc rId="3117" sId="2">
    <oc r="Y30">
      <f>Y28+Y29</f>
    </oc>
    <nc r="Y30">
      <f>Y28+Y29</f>
    </nc>
  </rcc>
  <rcc rId="3118" sId="2">
    <oc r="Z30">
      <f>Z28+Z29</f>
    </oc>
    <nc r="Z30">
      <f>Z28+Z29</f>
    </nc>
  </rcc>
  <rcc rId="3119" sId="2">
    <nc r="AA30">
      <f>AA28+AA29</f>
    </nc>
  </rcc>
  <rcc rId="3120" sId="2">
    <oc r="W32">
      <f>W30-W33</f>
    </oc>
    <nc r="W32">
      <f>W30-W33</f>
    </nc>
  </rcc>
  <rcc rId="3121" sId="2">
    <oc r="X32">
      <f>X30-X33</f>
    </oc>
    <nc r="X32">
      <f>X30-X33</f>
    </nc>
  </rcc>
  <rcc rId="3122" sId="2">
    <oc r="Y32">
      <f>Y30-Y33</f>
    </oc>
    <nc r="Y32">
      <f>Y30-Y33</f>
    </nc>
  </rcc>
  <rcc rId="3123" sId="2">
    <oc r="Z32">
      <f>Z30-Z33</f>
    </oc>
    <nc r="Z32">
      <f>Z30-Z33</f>
    </nc>
  </rcc>
  <rcc rId="3124" sId="2">
    <nc r="AA32">
      <f>AA30-AA33</f>
    </nc>
  </rcc>
  <rfmt sheetId="2" sqref="W33" start="0" length="0">
    <dxf>
      <numFmt numFmtId="189" formatCode="_-* #,##0\ _z_ł_-;\-* #,##0\ _z_ł_-;_-* &quot;-&quot;??\ _z_ł_-;_-@_-"/>
      <alignment horizontal="right" indent="1" readingOrder="0"/>
      <border outline="0">
        <right/>
        <top/>
        <bottom style="thin">
          <color rgb="FFEC0000"/>
        </bottom>
      </border>
    </dxf>
  </rfmt>
  <rfmt sheetId="2" sqref="X33" start="0" length="0">
    <dxf>
      <numFmt numFmtId="189" formatCode="_-* #,##0\ _z_ł_-;\-* #,##0\ _z_ł_-;_-* &quot;-&quot;??\ _z_ł_-;_-@_-"/>
      <alignment horizontal="right" indent="1" readingOrder="0"/>
      <border outline="0">
        <right/>
        <top/>
        <bottom style="thin">
          <color rgb="FFEC0000"/>
        </bottom>
      </border>
    </dxf>
  </rfmt>
  <rfmt sheetId="2" sqref="Y33" start="0" length="0">
    <dxf>
      <numFmt numFmtId="189" formatCode="_-* #,##0\ _z_ł_-;\-* #,##0\ _z_ł_-;_-* &quot;-&quot;??\ _z_ł_-;_-@_-"/>
      <alignment horizontal="right" indent="1" readingOrder="0"/>
      <border outline="0">
        <right/>
        <top/>
        <bottom style="thin">
          <color rgb="FFEC0000"/>
        </bottom>
      </border>
    </dxf>
  </rfmt>
  <rfmt sheetId="2" sqref="Z33" start="0" length="0">
    <dxf>
      <numFmt numFmtId="189" formatCode="_-* #,##0\ _z_ł_-;\-* #,##0\ _z_ł_-;_-* &quot;-&quot;??\ _z_ł_-;_-@_-"/>
      <alignment horizontal="right" indent="1" readingOrder="0"/>
      <border outline="0">
        <right/>
        <top/>
        <bottom style="thin">
          <color rgb="FFEC0000"/>
        </bottom>
      </border>
    </dxf>
  </rfmt>
  <rcc rId="3125" sId="2" odxf="1" dxf="1" numFmtId="34">
    <nc r="AA33">
      <v>24819</v>
    </nc>
    <odxf>
      <numFmt numFmtId="166" formatCode="_(* #\ ###\ ##0_);_(* \(#\ ###\ ##0\);_(* &quot;-&quot;_);_(@_)"/>
      <alignment horizontal="center" indent="0" readingOrder="0"/>
      <border outline="0">
        <right style="thin">
          <color indexed="9"/>
        </right>
        <top style="dotted">
          <color rgb="FF6F7779"/>
        </top>
        <bottom style="dotted">
          <color rgb="FF6F7779"/>
        </bottom>
      </border>
    </odxf>
    <ndxf>
      <numFmt numFmtId="189" formatCode="_-* #,##0\ _z_ł_-;\-* #,##0\ _z_ł_-;_-* &quot;-&quot;??\ _z_ł_-;_-@_-"/>
      <alignment horizontal="right" indent="1" readingOrder="0"/>
      <border outline="0">
        <right/>
        <top/>
        <bottom style="thin">
          <color rgb="FFEC0000"/>
        </bottom>
      </border>
    </ndxf>
  </rcc>
  <rfmt sheetId="2" sqref="W34" start="0" length="0">
    <dxf/>
  </rfmt>
  <rfmt sheetId="2" sqref="X34" start="0" length="0">
    <dxf/>
  </rfmt>
  <rfmt sheetId="2" sqref="Y34" start="0" length="0">
    <dxf/>
  </rfmt>
  <rfmt sheetId="2" sqref="Z34" start="0" length="0">
    <dxf/>
  </rfmt>
  <rfmt sheetId="2" sqref="AA34" start="0" length="0">
    <dxf/>
  </rfmt>
  <rfmt sheetId="2" sqref="W35" start="0" length="0">
    <dxf>
      <font>
        <sz val="9"/>
        <color rgb="FFFF0000"/>
        <name val="Open Sans"/>
        <scheme val="none"/>
      </font>
      <fill>
        <patternFill patternType="solid">
          <bgColor theme="0"/>
        </patternFill>
      </fill>
    </dxf>
  </rfmt>
  <rfmt sheetId="2" sqref="X35" start="0" length="0">
    <dxf>
      <font>
        <sz val="9"/>
        <color rgb="FFFF0000"/>
        <name val="Open Sans"/>
        <scheme val="none"/>
      </font>
      <fill>
        <patternFill patternType="solid">
          <bgColor theme="0"/>
        </patternFill>
      </fill>
    </dxf>
  </rfmt>
  <rfmt sheetId="2" sqref="Y35" start="0" length="0">
    <dxf>
      <font>
        <sz val="9"/>
        <color rgb="FFFF0000"/>
        <name val="Open Sans"/>
        <scheme val="none"/>
      </font>
      <fill>
        <patternFill patternType="solid">
          <bgColor theme="0"/>
        </patternFill>
      </fill>
    </dxf>
  </rfmt>
  <rfmt sheetId="2" sqref="Z35" start="0" length="0">
    <dxf>
      <font>
        <sz val="9"/>
        <color rgb="FFFF0000"/>
        <name val="Open Sans"/>
        <scheme val="none"/>
      </font>
      <fill>
        <patternFill patternType="solid">
          <bgColor theme="0"/>
        </patternFill>
      </fill>
    </dxf>
  </rfmt>
  <rfmt sheetId="2" sqref="AA35" start="0" length="0">
    <dxf>
      <font>
        <sz val="9"/>
        <color rgb="FFFF0000"/>
        <name val="Open Sans"/>
        <scheme val="none"/>
      </font>
      <fill>
        <patternFill patternType="solid">
          <bgColor theme="0"/>
        </patternFill>
      </fill>
    </dxf>
  </rfmt>
  <rfmt sheetId="2" sqref="W36" start="0" length="0">
    <dxf>
      <font>
        <sz val="9"/>
        <color rgb="FFFF0000"/>
        <name val="Open Sans"/>
        <scheme val="none"/>
      </font>
      <fill>
        <patternFill patternType="solid">
          <bgColor theme="0"/>
        </patternFill>
      </fill>
    </dxf>
  </rfmt>
  <rfmt sheetId="2" sqref="X36" start="0" length="0">
    <dxf>
      <font>
        <sz val="9"/>
        <color rgb="FFFF0000"/>
        <name val="Open Sans"/>
        <scheme val="none"/>
      </font>
      <fill>
        <patternFill patternType="solid">
          <bgColor theme="0"/>
        </patternFill>
      </fill>
    </dxf>
  </rfmt>
  <rfmt sheetId="2" sqref="Y36" start="0" length="0">
    <dxf>
      <font>
        <sz val="9"/>
        <color rgb="FFFF0000"/>
        <name val="Open Sans"/>
        <scheme val="none"/>
      </font>
      <fill>
        <patternFill patternType="solid">
          <bgColor theme="0"/>
        </patternFill>
      </fill>
    </dxf>
  </rfmt>
  <rfmt sheetId="2" sqref="Z36" start="0" length="0">
    <dxf>
      <font>
        <sz val="9"/>
        <color rgb="FFFF0000"/>
        <name val="Open Sans"/>
        <scheme val="none"/>
      </font>
      <fill>
        <patternFill patternType="solid">
          <bgColor theme="0"/>
        </patternFill>
      </fill>
    </dxf>
  </rfmt>
  <rfmt sheetId="2" sqref="AA36" start="0" length="0">
    <dxf>
      <font>
        <sz val="9"/>
        <color rgb="FFFF0000"/>
        <name val="Open Sans"/>
        <scheme val="none"/>
      </font>
      <fill>
        <patternFill patternType="solid">
          <bgColor theme="0"/>
        </patternFill>
      </fill>
    </dxf>
  </rfmt>
  <rfmt sheetId="2" sqref="W37" start="0" length="0">
    <dxf>
      <font>
        <sz val="9"/>
        <color theme="0"/>
        <name val="Open Sans"/>
        <scheme val="none"/>
      </font>
      <fill>
        <patternFill patternType="solid">
          <bgColor theme="0"/>
        </patternFill>
      </fill>
    </dxf>
  </rfmt>
  <rfmt sheetId="2" sqref="X37" start="0" length="0">
    <dxf>
      <font>
        <sz val="9"/>
        <color theme="0"/>
        <name val="Open Sans"/>
        <scheme val="none"/>
      </font>
      <fill>
        <patternFill patternType="solid">
          <bgColor theme="0"/>
        </patternFill>
      </fill>
    </dxf>
  </rfmt>
  <rfmt sheetId="2" sqref="Y37" start="0" length="0">
    <dxf>
      <font>
        <sz val="9"/>
        <color theme="0"/>
        <name val="Open Sans"/>
        <scheme val="none"/>
      </font>
      <fill>
        <patternFill patternType="solid">
          <bgColor theme="0"/>
        </patternFill>
      </fill>
    </dxf>
  </rfmt>
  <rfmt sheetId="2" sqref="Z37" start="0" length="0">
    <dxf>
      <font>
        <sz val="9"/>
        <color theme="0"/>
        <name val="Open Sans"/>
        <scheme val="none"/>
      </font>
      <fill>
        <patternFill patternType="solid">
          <bgColor theme="0"/>
        </patternFill>
      </fill>
    </dxf>
  </rfmt>
  <rfmt sheetId="2" sqref="AA37" start="0" length="0">
    <dxf>
      <font>
        <sz val="9"/>
        <color theme="0"/>
        <name val="Open Sans"/>
        <scheme val="none"/>
      </font>
      <fill>
        <patternFill patternType="solid">
          <bgColor theme="0"/>
        </patternFill>
      </fill>
    </dxf>
  </rfmt>
  <rfmt sheetId="2" sqref="W38" start="0" length="0">
    <dxf>
      <fill>
        <patternFill patternType="solid">
          <bgColor theme="0"/>
        </patternFill>
      </fill>
    </dxf>
  </rfmt>
  <rfmt sheetId="2" sqref="X38" start="0" length="0">
    <dxf>
      <fill>
        <patternFill patternType="solid">
          <bgColor theme="0"/>
        </patternFill>
      </fill>
    </dxf>
  </rfmt>
  <rfmt sheetId="2" sqref="Y38" start="0" length="0">
    <dxf>
      <fill>
        <patternFill patternType="solid">
          <bgColor theme="0"/>
        </patternFill>
      </fill>
    </dxf>
  </rfmt>
  <rfmt sheetId="2" sqref="Z38" start="0" length="0">
    <dxf>
      <fill>
        <patternFill patternType="solid">
          <bgColor theme="0"/>
        </patternFill>
      </fill>
    </dxf>
  </rfmt>
  <rfmt sheetId="2" sqref="AA38" start="0" length="0">
    <dxf>
      <fill>
        <patternFill patternType="solid">
          <bgColor theme="0"/>
        </patternFill>
      </fill>
    </dxf>
  </rfmt>
  <rfmt sheetId="2" sqref="W39" start="0" length="0">
    <dxf>
      <fill>
        <patternFill patternType="solid">
          <bgColor theme="0"/>
        </patternFill>
      </fill>
    </dxf>
  </rfmt>
  <rfmt sheetId="2" sqref="X39" start="0" length="0">
    <dxf>
      <fill>
        <patternFill patternType="solid">
          <bgColor theme="0"/>
        </patternFill>
      </fill>
    </dxf>
  </rfmt>
  <rfmt sheetId="2" sqref="Y39" start="0" length="0">
    <dxf>
      <fill>
        <patternFill patternType="solid">
          <bgColor theme="0"/>
        </patternFill>
      </fill>
    </dxf>
  </rfmt>
  <rfmt sheetId="2" sqref="Z39" start="0" length="0">
    <dxf>
      <fill>
        <patternFill patternType="solid">
          <bgColor theme="0"/>
        </patternFill>
      </fill>
    </dxf>
  </rfmt>
  <rfmt sheetId="2" sqref="AA39" start="0" length="0">
    <dxf>
      <fill>
        <patternFill patternType="solid">
          <bgColor theme="0"/>
        </patternFill>
      </fill>
    </dxf>
  </rfmt>
  <rfmt sheetId="2" sqref="W40" start="0" length="0">
    <dxf>
      <font>
        <sz val="9"/>
        <color theme="0"/>
        <name val="Open Sans"/>
        <scheme val="none"/>
      </font>
      <fill>
        <patternFill patternType="solid">
          <bgColor theme="0"/>
        </patternFill>
      </fill>
    </dxf>
  </rfmt>
  <rfmt sheetId="2" sqref="X40" start="0" length="0">
    <dxf>
      <font>
        <sz val="9"/>
        <color theme="0"/>
        <name val="Open Sans"/>
        <scheme val="none"/>
      </font>
      <fill>
        <patternFill patternType="solid">
          <bgColor theme="0"/>
        </patternFill>
      </fill>
    </dxf>
  </rfmt>
  <rfmt sheetId="2" sqref="Y40" start="0" length="0">
    <dxf>
      <font>
        <sz val="9"/>
        <color theme="0"/>
        <name val="Open Sans"/>
        <scheme val="none"/>
      </font>
      <fill>
        <patternFill patternType="solid">
          <bgColor theme="0"/>
        </patternFill>
      </fill>
    </dxf>
  </rfmt>
  <rfmt sheetId="2" sqref="Z40" start="0" length="0">
    <dxf>
      <font>
        <sz val="9"/>
        <color theme="0"/>
        <name val="Open Sans"/>
        <scheme val="none"/>
      </font>
      <fill>
        <patternFill patternType="solid">
          <bgColor theme="0"/>
        </patternFill>
      </fill>
    </dxf>
  </rfmt>
  <rfmt sheetId="2" sqref="AA40" start="0" length="0">
    <dxf>
      <font>
        <sz val="9"/>
        <color theme="0"/>
        <name val="Open Sans"/>
        <scheme val="none"/>
      </font>
      <fill>
        <patternFill patternType="solid">
          <bgColor theme="0"/>
        </patternFill>
      </fill>
    </dxf>
  </rfmt>
  <rfmt sheetId="2" sqref="W41" start="0" length="0">
    <dxf>
      <font>
        <sz val="9"/>
        <color theme="0"/>
        <name val="Open Sans"/>
        <scheme val="none"/>
      </font>
      <fill>
        <patternFill patternType="solid">
          <bgColor theme="0"/>
        </patternFill>
      </fill>
    </dxf>
  </rfmt>
  <rfmt sheetId="2" sqref="X41" start="0" length="0">
    <dxf>
      <font>
        <sz val="9"/>
        <color theme="0"/>
        <name val="Open Sans"/>
        <scheme val="none"/>
      </font>
      <fill>
        <patternFill patternType="solid">
          <bgColor theme="0"/>
        </patternFill>
      </fill>
    </dxf>
  </rfmt>
  <rfmt sheetId="2" sqref="Y41" start="0" length="0">
    <dxf>
      <font>
        <sz val="9"/>
        <color theme="0"/>
        <name val="Open Sans"/>
        <scheme val="none"/>
      </font>
      <fill>
        <patternFill patternType="solid">
          <bgColor theme="0"/>
        </patternFill>
      </fill>
    </dxf>
  </rfmt>
  <rfmt sheetId="2" sqref="Z41" start="0" length="0">
    <dxf>
      <font>
        <sz val="9"/>
        <color theme="0"/>
        <name val="Open Sans"/>
        <scheme val="none"/>
      </font>
      <fill>
        <patternFill patternType="solid">
          <bgColor theme="0"/>
        </patternFill>
      </fill>
    </dxf>
  </rfmt>
  <rfmt sheetId="2" sqref="AA41" start="0" length="0">
    <dxf>
      <font>
        <sz val="9"/>
        <color theme="0"/>
        <name val="Open Sans"/>
        <scheme val="none"/>
      </font>
      <fill>
        <patternFill patternType="solid">
          <bgColor theme="0"/>
        </patternFill>
      </fill>
    </dxf>
  </rfmt>
  <rfmt sheetId="2" sqref="W42" start="0" length="0">
    <dxf>
      <font>
        <sz val="9"/>
        <color theme="0"/>
        <name val="Open Sans"/>
        <scheme val="none"/>
      </font>
      <fill>
        <patternFill patternType="solid">
          <bgColor theme="0"/>
        </patternFill>
      </fill>
      <border outline="0">
        <left style="thin">
          <color indexed="9"/>
        </left>
        <right style="thin">
          <color indexed="9"/>
        </right>
        <top style="dotted">
          <color rgb="FF6F7779"/>
        </top>
        <bottom style="dotted">
          <color rgb="FF6F7779"/>
        </bottom>
      </border>
    </dxf>
  </rfmt>
  <rfmt sheetId="2" sqref="X42" start="0" length="0">
    <dxf>
      <font>
        <sz val="9"/>
        <color theme="0"/>
        <name val="Open Sans"/>
        <scheme val="none"/>
      </font>
      <fill>
        <patternFill patternType="solid">
          <bgColor theme="0"/>
        </patternFill>
      </fill>
      <border outline="0">
        <left style="thin">
          <color indexed="9"/>
        </left>
        <right style="thin">
          <color indexed="9"/>
        </right>
        <top style="dotted">
          <color rgb="FF6F7779"/>
        </top>
        <bottom style="dotted">
          <color rgb="FF6F7779"/>
        </bottom>
      </border>
    </dxf>
  </rfmt>
  <rfmt sheetId="2" sqref="Y42" start="0" length="0">
    <dxf>
      <font>
        <sz val="9"/>
        <color theme="0"/>
        <name val="Open Sans"/>
        <scheme val="none"/>
      </font>
      <fill>
        <patternFill patternType="solid">
          <bgColor theme="0"/>
        </patternFill>
      </fill>
      <border outline="0">
        <left style="thin">
          <color indexed="9"/>
        </left>
        <right style="thin">
          <color indexed="9"/>
        </right>
        <top style="dotted">
          <color rgb="FF6F7779"/>
        </top>
        <bottom style="dotted">
          <color rgb="FF6F7779"/>
        </bottom>
      </border>
    </dxf>
  </rfmt>
  <rfmt sheetId="2" sqref="Z42" start="0" length="0">
    <dxf>
      <font>
        <sz val="9"/>
        <color rgb="FFFF0000"/>
        <name val="Open Sans"/>
        <scheme val="none"/>
      </font>
      <fill>
        <patternFill patternType="solid">
          <bgColor theme="0"/>
        </patternFill>
      </fill>
      <border outline="0">
        <left style="thin">
          <color indexed="9"/>
        </left>
        <right style="thin">
          <color indexed="9"/>
        </right>
        <top style="dotted">
          <color rgb="FF6F7779"/>
        </top>
        <bottom style="dotted">
          <color rgb="FF6F7779"/>
        </bottom>
      </border>
    </dxf>
  </rfmt>
  <rfmt sheetId="2" sqref="AA42" start="0" length="0">
    <dxf>
      <font>
        <sz val="9"/>
        <color rgb="FFFF0000"/>
        <name val="Open Sans"/>
        <scheme val="none"/>
      </font>
      <fill>
        <patternFill patternType="solid">
          <bgColor theme="0"/>
        </patternFill>
      </fill>
      <border outline="0">
        <left style="thin">
          <color indexed="9"/>
        </left>
        <right style="thin">
          <color indexed="9"/>
        </right>
        <top style="dotted">
          <color rgb="FF6F7779"/>
        </top>
        <bottom style="dotted">
          <color rgb="FF6F7779"/>
        </bottom>
      </border>
    </dxf>
  </rfmt>
  <rfmt sheetId="2" sqref="W43" start="0" length="0">
    <dxf>
      <font>
        <sz val="9"/>
        <color theme="0"/>
        <name val="Open Sans"/>
        <scheme val="none"/>
      </font>
      <fill>
        <patternFill patternType="solid">
          <bgColor theme="0"/>
        </patternFill>
      </fill>
    </dxf>
  </rfmt>
  <rfmt sheetId="2" sqref="X43" start="0" length="0">
    <dxf>
      <font>
        <sz val="9"/>
        <color theme="0"/>
        <name val="Open Sans"/>
        <scheme val="none"/>
      </font>
      <fill>
        <patternFill patternType="solid">
          <bgColor theme="0"/>
        </patternFill>
      </fill>
    </dxf>
  </rfmt>
  <rfmt sheetId="2" sqref="Y43" start="0" length="0">
    <dxf>
      <font>
        <sz val="9"/>
        <color theme="0"/>
        <name val="Open Sans"/>
        <scheme val="none"/>
      </font>
      <fill>
        <patternFill patternType="solid">
          <bgColor theme="0"/>
        </patternFill>
      </fill>
    </dxf>
  </rfmt>
  <rfmt sheetId="2" sqref="Z43" start="0" length="0">
    <dxf>
      <font>
        <sz val="9"/>
        <color theme="0"/>
        <name val="Open Sans"/>
        <scheme val="none"/>
      </font>
      <fill>
        <patternFill patternType="solid">
          <bgColor theme="0"/>
        </patternFill>
      </fill>
    </dxf>
  </rfmt>
  <rfmt sheetId="2" sqref="AA43" start="0" length="0">
    <dxf>
      <font>
        <sz val="9"/>
        <color theme="0"/>
        <name val="Open Sans"/>
        <scheme val="none"/>
      </font>
      <fill>
        <patternFill patternType="solid">
          <bgColor theme="0"/>
        </patternFill>
      </fill>
    </dxf>
  </rfmt>
  <rfmt sheetId="2" sqref="W44" start="0" length="0">
    <dxf>
      <font>
        <sz val="9"/>
        <color theme="0"/>
        <name val="Open Sans"/>
        <scheme val="none"/>
      </font>
      <fill>
        <patternFill patternType="solid">
          <bgColor theme="0"/>
        </patternFill>
      </fill>
    </dxf>
  </rfmt>
  <rfmt sheetId="2" sqref="X44" start="0" length="0">
    <dxf>
      <font>
        <sz val="9"/>
        <color theme="0"/>
        <name val="Open Sans"/>
        <scheme val="none"/>
      </font>
      <fill>
        <patternFill patternType="solid">
          <bgColor theme="0"/>
        </patternFill>
      </fill>
    </dxf>
  </rfmt>
  <rfmt sheetId="2" sqref="Y44" start="0" length="0">
    <dxf>
      <font>
        <sz val="9"/>
        <color theme="0"/>
        <name val="Open Sans"/>
        <scheme val="none"/>
      </font>
      <fill>
        <patternFill patternType="solid">
          <bgColor theme="0"/>
        </patternFill>
      </fill>
    </dxf>
  </rfmt>
  <rfmt sheetId="2" sqref="Z44" start="0" length="0">
    <dxf>
      <font>
        <sz val="9"/>
        <color theme="0"/>
        <name val="Open Sans"/>
        <scheme val="none"/>
      </font>
      <fill>
        <patternFill patternType="solid">
          <bgColor theme="0"/>
        </patternFill>
      </fill>
    </dxf>
  </rfmt>
  <rfmt sheetId="2" sqref="AA44" start="0" length="0">
    <dxf>
      <font>
        <sz val="9"/>
        <color theme="0"/>
        <name val="Open Sans"/>
        <scheme val="none"/>
      </font>
      <fill>
        <patternFill patternType="solid">
          <bgColor theme="0"/>
        </patternFill>
      </fill>
    </dxf>
  </rfmt>
  <rfmt sheetId="2" sqref="W45" start="0" length="0">
    <dxf>
      <font>
        <sz val="9"/>
        <color theme="0"/>
        <name val="Open Sans"/>
        <scheme val="none"/>
      </font>
      <fill>
        <patternFill patternType="solid">
          <bgColor theme="0"/>
        </patternFill>
      </fill>
    </dxf>
  </rfmt>
  <rfmt sheetId="2" sqref="X45" start="0" length="0">
    <dxf>
      <font>
        <sz val="9"/>
        <color theme="0"/>
        <name val="Open Sans"/>
        <scheme val="none"/>
      </font>
      <fill>
        <patternFill patternType="solid">
          <bgColor theme="0"/>
        </patternFill>
      </fill>
    </dxf>
  </rfmt>
  <rfmt sheetId="2" sqref="Y45" start="0" length="0">
    <dxf>
      <font>
        <sz val="9"/>
        <color theme="0"/>
        <name val="Open Sans"/>
        <scheme val="none"/>
      </font>
      <fill>
        <patternFill patternType="solid">
          <bgColor theme="0"/>
        </patternFill>
      </fill>
    </dxf>
  </rfmt>
  <rfmt sheetId="2" sqref="Z45" start="0" length="0">
    <dxf>
      <font>
        <sz val="9"/>
        <color theme="0"/>
        <name val="Open Sans"/>
        <scheme val="none"/>
      </font>
      <fill>
        <patternFill patternType="solid">
          <bgColor theme="0"/>
        </patternFill>
      </fill>
    </dxf>
  </rfmt>
  <rfmt sheetId="2" sqref="AA45" start="0" length="0">
    <dxf>
      <font>
        <sz val="9"/>
        <color theme="0"/>
        <name val="Open Sans"/>
        <scheme val="none"/>
      </font>
      <fill>
        <patternFill patternType="solid">
          <bgColor theme="0"/>
        </patternFill>
      </fill>
    </dxf>
  </rfmt>
  <rfmt sheetId="2" sqref="W46" start="0" length="0">
    <dxf>
      <font>
        <sz val="9"/>
        <color theme="0"/>
        <name val="Open Sans"/>
        <scheme val="none"/>
      </font>
      <fill>
        <patternFill patternType="solid">
          <bgColor theme="0"/>
        </patternFill>
      </fill>
    </dxf>
  </rfmt>
  <rfmt sheetId="2" sqref="X46" start="0" length="0">
    <dxf>
      <font>
        <sz val="9"/>
        <color theme="0"/>
        <name val="Open Sans"/>
        <scheme val="none"/>
      </font>
      <fill>
        <patternFill patternType="solid">
          <bgColor theme="0"/>
        </patternFill>
      </fill>
    </dxf>
  </rfmt>
  <rfmt sheetId="2" sqref="Y46" start="0" length="0">
    <dxf>
      <font>
        <sz val="9"/>
        <color theme="0"/>
        <name val="Open Sans"/>
        <scheme val="none"/>
      </font>
      <fill>
        <patternFill patternType="solid">
          <bgColor theme="0"/>
        </patternFill>
      </fill>
    </dxf>
  </rfmt>
  <rfmt sheetId="2" sqref="Z46" start="0" length="0">
    <dxf>
      <font>
        <sz val="9"/>
        <color theme="0"/>
        <name val="Open Sans"/>
        <scheme val="none"/>
      </font>
      <fill>
        <patternFill patternType="solid">
          <bgColor theme="0"/>
        </patternFill>
      </fill>
    </dxf>
  </rfmt>
  <rfmt sheetId="2" sqref="AA46" start="0" length="0">
    <dxf>
      <font>
        <sz val="9"/>
        <color theme="0"/>
        <name val="Open Sans"/>
        <scheme val="none"/>
      </font>
      <fill>
        <patternFill patternType="solid">
          <bgColor theme="0"/>
        </patternFill>
      </fill>
    </dxf>
  </rfmt>
  <rfmt sheetId="2" sqref="W47" start="0" length="0">
    <dxf>
      <font>
        <sz val="9"/>
        <color theme="0"/>
        <name val="Open Sans"/>
        <scheme val="none"/>
      </font>
    </dxf>
  </rfmt>
  <rfmt sheetId="2" sqref="X47" start="0" length="0">
    <dxf>
      <font>
        <sz val="9"/>
        <color theme="0"/>
        <name val="Open Sans"/>
        <scheme val="none"/>
      </font>
    </dxf>
  </rfmt>
  <rfmt sheetId="2" sqref="Y47" start="0" length="0">
    <dxf>
      <font>
        <sz val="9"/>
        <color theme="0"/>
        <name val="Open Sans"/>
        <scheme val="none"/>
      </font>
    </dxf>
  </rfmt>
  <rfmt sheetId="2" sqref="Z47" start="0" length="0">
    <dxf>
      <font>
        <sz val="9"/>
        <color theme="0"/>
        <name val="Open Sans"/>
        <scheme val="none"/>
      </font>
    </dxf>
  </rfmt>
  <rfmt sheetId="2" sqref="AA47" start="0" length="0">
    <dxf>
      <font>
        <sz val="9"/>
        <color theme="0"/>
        <name val="Open Sans"/>
        <scheme val="none"/>
      </font>
    </dxf>
  </rfmt>
  <rfmt sheetId="2" sqref="W48" start="0" length="0">
    <dxf>
      <font>
        <sz val="9"/>
        <color rgb="FFFF0000"/>
        <name val="Open Sans"/>
        <scheme val="none"/>
      </font>
    </dxf>
  </rfmt>
  <rfmt sheetId="2" sqref="X48" start="0" length="0">
    <dxf>
      <font>
        <sz val="9"/>
        <color rgb="FFFF0000"/>
        <name val="Open Sans"/>
        <scheme val="none"/>
      </font>
    </dxf>
  </rfmt>
  <rfmt sheetId="2" sqref="Y48" start="0" length="0">
    <dxf>
      <font>
        <sz val="9"/>
        <color rgb="FFFF0000"/>
        <name val="Open Sans"/>
        <scheme val="none"/>
      </font>
    </dxf>
  </rfmt>
  <rfmt sheetId="2" sqref="Z48" start="0" length="0">
    <dxf>
      <font>
        <sz val="9"/>
        <color rgb="FFFF0000"/>
        <name val="Open Sans"/>
        <scheme val="none"/>
      </font>
    </dxf>
  </rfmt>
  <rfmt sheetId="2" sqref="AA48" start="0" length="0">
    <dxf>
      <font>
        <sz val="9"/>
        <color rgb="FFFF0000"/>
        <name val="Open Sans"/>
        <scheme val="none"/>
      </font>
    </dxf>
  </rfmt>
  <rfmt sheetId="2" sqref="W49" start="0" length="0">
    <dxf/>
  </rfmt>
  <rfmt sheetId="2" sqref="X49" start="0" length="0">
    <dxf/>
  </rfmt>
  <rfmt sheetId="2" sqref="Y49" start="0" length="0">
    <dxf/>
  </rfmt>
  <rfmt sheetId="2" sqref="Z49" start="0" length="0">
    <dxf/>
  </rfmt>
  <rfmt sheetId="2" sqref="AA49" start="0" length="0">
    <dxf/>
  </rfmt>
  <rfmt sheetId="2" sqref="W50" start="0" length="0">
    <dxf/>
  </rfmt>
  <rfmt sheetId="2" sqref="X50" start="0" length="0">
    <dxf/>
  </rfmt>
  <rfmt sheetId="2" sqref="Y50" start="0" length="0">
    <dxf/>
  </rfmt>
  <rfmt sheetId="2" sqref="Z50" start="0" length="0">
    <dxf/>
  </rfmt>
  <rfmt sheetId="2" sqref="AA50" start="0" length="0">
    <dxf/>
  </rfmt>
  <rfmt sheetId="2" sqref="W51" start="0" length="0">
    <dxf/>
  </rfmt>
  <rfmt sheetId="2" sqref="X51" start="0" length="0">
    <dxf/>
  </rfmt>
  <rfmt sheetId="2" sqref="Y51" start="0" length="0">
    <dxf/>
  </rfmt>
  <rfmt sheetId="2" sqref="Z51" start="0" length="0">
    <dxf/>
  </rfmt>
  <rfmt sheetId="2" sqref="AA51" start="0" length="0">
    <dxf/>
  </rfmt>
  <rfmt sheetId="2" sqref="W52" start="0" length="0">
    <dxf/>
  </rfmt>
  <rfmt sheetId="2" sqref="X52" start="0" length="0">
    <dxf/>
  </rfmt>
  <rfmt sheetId="2" sqref="Y52" start="0" length="0">
    <dxf/>
  </rfmt>
  <rfmt sheetId="2" sqref="Z52" start="0" length="0">
    <dxf/>
  </rfmt>
  <rfmt sheetId="2" sqref="AA52" start="0" length="0">
    <dxf/>
  </rfmt>
  <rfmt sheetId="2" sqref="W53" start="0" length="0">
    <dxf/>
  </rfmt>
  <rfmt sheetId="2" sqref="X53" start="0" length="0">
    <dxf/>
  </rfmt>
  <rfmt sheetId="2" sqref="Y53" start="0" length="0">
    <dxf/>
  </rfmt>
  <rfmt sheetId="2" sqref="Z53" start="0" length="0">
    <dxf/>
  </rfmt>
  <rfmt sheetId="2" sqref="AA53" start="0" length="0">
    <dxf/>
  </rfmt>
  <rfmt sheetId="2" sqref="W54" start="0" length="0">
    <dxf/>
  </rfmt>
  <rfmt sheetId="2" sqref="X54" start="0" length="0">
    <dxf/>
  </rfmt>
  <rfmt sheetId="2" sqref="Y54" start="0" length="0">
    <dxf/>
  </rfmt>
  <rfmt sheetId="2" sqref="Z54" start="0" length="0">
    <dxf/>
  </rfmt>
  <rfmt sheetId="2" sqref="AA54" start="0" length="0">
    <dxf/>
  </rfmt>
  <rfmt sheetId="2" sqref="R35" start="0" length="0">
    <dxf>
      <numFmt numFmtId="4" formatCode="#,##0.00"/>
    </dxf>
  </rfmt>
  <rfmt sheetId="2" sqref="S35" start="0" length="0">
    <dxf>
      <numFmt numFmtId="4" formatCode="#,##0.00"/>
    </dxf>
  </rfmt>
  <rfmt sheetId="2" sqref="T35" start="0" length="0">
    <dxf>
      <numFmt numFmtId="4" formatCode="#,##0.00"/>
    </dxf>
  </rfmt>
  <rfmt sheetId="2" sqref="U35" start="0" length="0">
    <dxf>
      <numFmt numFmtId="4" formatCode="#,##0.00"/>
    </dxf>
  </rfmt>
  <rfmt sheetId="2" sqref="V35" start="0" length="0">
    <dxf>
      <numFmt numFmtId="4" formatCode="#,##0.00"/>
    </dxf>
  </rfmt>
  <rfmt sheetId="2" sqref="W35" start="0" length="0">
    <dxf>
      <font>
        <sz val="9"/>
        <color auto="1"/>
        <name val="Open Sans"/>
        <scheme val="none"/>
      </font>
      <numFmt numFmtId="4" formatCode="#,##0.00"/>
      <fill>
        <patternFill patternType="none">
          <bgColor indexed="65"/>
        </patternFill>
      </fill>
    </dxf>
  </rfmt>
  <rfmt sheetId="2" sqref="X35" start="0" length="0">
    <dxf>
      <font>
        <sz val="9"/>
        <color auto="1"/>
        <name val="Open Sans"/>
        <scheme val="none"/>
      </font>
      <numFmt numFmtId="4" formatCode="#,##0.00"/>
      <fill>
        <patternFill patternType="none">
          <bgColor indexed="65"/>
        </patternFill>
      </fill>
    </dxf>
  </rfmt>
  <rfmt sheetId="2" sqref="Y35" start="0" length="0">
    <dxf>
      <font>
        <sz val="9"/>
        <color auto="1"/>
        <name val="Open Sans"/>
        <scheme val="none"/>
      </font>
      <numFmt numFmtId="4" formatCode="#,##0.00"/>
      <fill>
        <patternFill patternType="none">
          <bgColor indexed="65"/>
        </patternFill>
      </fill>
    </dxf>
  </rfmt>
  <rfmt sheetId="2" sqref="Z35" start="0" length="0">
    <dxf>
      <font>
        <sz val="9"/>
        <color auto="1"/>
        <name val="Open Sans"/>
        <scheme val="none"/>
      </font>
      <numFmt numFmtId="4" formatCode="#,##0.00"/>
      <fill>
        <patternFill patternType="none">
          <bgColor indexed="65"/>
        </patternFill>
      </fill>
    </dxf>
  </rfmt>
  <rfmt sheetId="2" sqref="AA35" start="0" length="0">
    <dxf>
      <font>
        <sz val="9"/>
        <color auto="1"/>
        <name val="Open Sans"/>
        <scheme val="none"/>
      </font>
      <numFmt numFmtId="4" formatCode="#,##0.00"/>
      <fill>
        <patternFill patternType="none">
          <bgColor indexed="65"/>
        </patternFill>
      </fill>
    </dxf>
  </rfmt>
  <rfmt sheetId="2" sqref="R36" start="0" length="0">
    <dxf>
      <numFmt numFmtId="0" formatCode="General"/>
    </dxf>
  </rfmt>
  <rfmt sheetId="2" sqref="S36" start="0" length="0">
    <dxf>
      <numFmt numFmtId="0" formatCode="General"/>
    </dxf>
  </rfmt>
  <rfmt sheetId="2" sqref="T36" start="0" length="0">
    <dxf>
      <numFmt numFmtId="0" formatCode="General"/>
    </dxf>
  </rfmt>
  <rfmt sheetId="2" sqref="U36" start="0" length="0">
    <dxf>
      <numFmt numFmtId="0" formatCode="General"/>
    </dxf>
  </rfmt>
  <rfmt sheetId="2" sqref="V36" start="0" length="0">
    <dxf>
      <numFmt numFmtId="0" formatCode="General"/>
    </dxf>
  </rfmt>
  <rfmt sheetId="2" sqref="W36" start="0" length="0">
    <dxf>
      <font>
        <sz val="9"/>
        <color auto="1"/>
        <name val="Open Sans"/>
        <scheme val="none"/>
      </font>
      <numFmt numFmtId="0" formatCode="General"/>
      <fill>
        <patternFill patternType="none">
          <bgColor indexed="65"/>
        </patternFill>
      </fill>
    </dxf>
  </rfmt>
  <rfmt sheetId="2" sqref="X36" start="0" length="0">
    <dxf>
      <font>
        <sz val="9"/>
        <color auto="1"/>
        <name val="Open Sans"/>
        <scheme val="none"/>
      </font>
      <numFmt numFmtId="0" formatCode="General"/>
      <fill>
        <patternFill patternType="none">
          <bgColor indexed="65"/>
        </patternFill>
      </fill>
    </dxf>
  </rfmt>
  <rfmt sheetId="2" sqref="Y36" start="0" length="0">
    <dxf>
      <font>
        <sz val="9"/>
        <color auto="1"/>
        <name val="Open Sans"/>
        <scheme val="none"/>
      </font>
      <numFmt numFmtId="0" formatCode="General"/>
      <fill>
        <patternFill patternType="none">
          <bgColor indexed="65"/>
        </patternFill>
      </fill>
    </dxf>
  </rfmt>
  <rfmt sheetId="2" sqref="Z36" start="0" length="0">
    <dxf>
      <font>
        <sz val="9"/>
        <color auto="1"/>
        <name val="Open Sans"/>
        <scheme val="none"/>
      </font>
      <numFmt numFmtId="0" formatCode="General"/>
      <fill>
        <patternFill patternType="none">
          <bgColor indexed="65"/>
        </patternFill>
      </fill>
    </dxf>
  </rfmt>
  <rfmt sheetId="2" sqref="AA36" start="0" length="0">
    <dxf>
      <font>
        <sz val="9"/>
        <color auto="1"/>
        <name val="Open Sans"/>
        <scheme val="none"/>
      </font>
      <numFmt numFmtId="0" formatCode="General"/>
      <fill>
        <patternFill patternType="none">
          <bgColor indexed="65"/>
        </patternFill>
      </fill>
    </dxf>
  </rfmt>
  <rfmt sheetId="2" sqref="R37" start="0" length="0">
    <dxf>
      <numFmt numFmtId="0" formatCode="General"/>
    </dxf>
  </rfmt>
  <rfmt sheetId="2" sqref="S37" start="0" length="0">
    <dxf>
      <numFmt numFmtId="0" formatCode="General"/>
    </dxf>
  </rfmt>
  <rfmt sheetId="2" sqref="T37" start="0" length="0">
    <dxf>
      <numFmt numFmtId="0" formatCode="General"/>
    </dxf>
  </rfmt>
  <rfmt sheetId="2" sqref="U37" start="0" length="0">
    <dxf>
      <numFmt numFmtId="0" formatCode="General"/>
    </dxf>
  </rfmt>
  <rfmt sheetId="2" sqref="V37" start="0" length="0">
    <dxf>
      <numFmt numFmtId="0" formatCode="General"/>
    </dxf>
  </rfmt>
  <rfmt sheetId="2" sqref="W37" start="0" length="0">
    <dxf>
      <font>
        <sz val="9"/>
        <color auto="1"/>
        <name val="Open Sans"/>
        <scheme val="none"/>
      </font>
      <numFmt numFmtId="0" formatCode="General"/>
      <fill>
        <patternFill patternType="none">
          <bgColor indexed="65"/>
        </patternFill>
      </fill>
    </dxf>
  </rfmt>
  <rfmt sheetId="2" sqref="X37" start="0" length="0">
    <dxf>
      <font>
        <sz val="9"/>
        <color auto="1"/>
        <name val="Open Sans"/>
        <scheme val="none"/>
      </font>
      <numFmt numFmtId="0" formatCode="General"/>
      <fill>
        <patternFill patternType="none">
          <bgColor indexed="65"/>
        </patternFill>
      </fill>
    </dxf>
  </rfmt>
  <rfmt sheetId="2" sqref="Y37" start="0" length="0">
    <dxf>
      <font>
        <sz val="9"/>
        <color auto="1"/>
        <name val="Open Sans"/>
        <scheme val="none"/>
      </font>
      <numFmt numFmtId="0" formatCode="General"/>
      <fill>
        <patternFill patternType="none">
          <bgColor indexed="65"/>
        </patternFill>
      </fill>
    </dxf>
  </rfmt>
  <rfmt sheetId="2" sqref="Z37" start="0" length="0">
    <dxf>
      <font>
        <sz val="9"/>
        <color auto="1"/>
        <name val="Open Sans"/>
        <scheme val="none"/>
      </font>
      <numFmt numFmtId="0" formatCode="General"/>
      <fill>
        <patternFill patternType="none">
          <bgColor indexed="65"/>
        </patternFill>
      </fill>
    </dxf>
  </rfmt>
  <rfmt sheetId="2" sqref="AA37" start="0" length="0">
    <dxf>
      <font>
        <sz val="9"/>
        <color auto="1"/>
        <name val="Open Sans"/>
        <scheme val="none"/>
      </font>
      <numFmt numFmtId="0" formatCode="General"/>
      <fill>
        <patternFill patternType="none">
          <bgColor indexed="65"/>
        </patternFill>
      </fill>
    </dxf>
  </rfmt>
  <rfmt sheetId="2" sqref="W38" start="0" length="0">
    <dxf>
      <fill>
        <patternFill patternType="none">
          <bgColor indexed="65"/>
        </patternFill>
      </fill>
    </dxf>
  </rfmt>
  <rfmt sheetId="2" sqref="X38" start="0" length="0">
    <dxf>
      <fill>
        <patternFill patternType="none">
          <bgColor indexed="65"/>
        </patternFill>
      </fill>
    </dxf>
  </rfmt>
  <rfmt sheetId="2" sqref="Y38" start="0" length="0">
    <dxf>
      <fill>
        <patternFill patternType="none">
          <bgColor indexed="65"/>
        </patternFill>
      </fill>
    </dxf>
  </rfmt>
  <rfmt sheetId="2" sqref="Z38" start="0" length="0">
    <dxf>
      <fill>
        <patternFill patternType="none">
          <bgColor indexed="65"/>
        </patternFill>
      </fill>
    </dxf>
  </rfmt>
  <rfmt sheetId="2" sqref="AA38" start="0" length="0">
    <dxf>
      <fill>
        <patternFill patternType="none">
          <bgColor indexed="65"/>
        </patternFill>
      </fill>
    </dxf>
  </rfmt>
  <rfmt sheetId="2" sqref="W39" start="0" length="0">
    <dxf>
      <fill>
        <patternFill patternType="none">
          <bgColor indexed="65"/>
        </patternFill>
      </fill>
    </dxf>
  </rfmt>
  <rfmt sheetId="2" sqref="X39" start="0" length="0">
    <dxf>
      <fill>
        <patternFill patternType="none">
          <bgColor indexed="65"/>
        </patternFill>
      </fill>
    </dxf>
  </rfmt>
  <rfmt sheetId="2" sqref="Y39" start="0" length="0">
    <dxf>
      <fill>
        <patternFill patternType="none">
          <bgColor indexed="65"/>
        </patternFill>
      </fill>
    </dxf>
  </rfmt>
  <rfmt sheetId="2" sqref="Z39" start="0" length="0">
    <dxf>
      <fill>
        <patternFill patternType="none">
          <bgColor indexed="65"/>
        </patternFill>
      </fill>
    </dxf>
  </rfmt>
  <rfmt sheetId="2" sqref="AA39" start="0" length="0">
    <dxf>
      <fill>
        <patternFill patternType="none">
          <bgColor indexed="65"/>
        </patternFill>
      </fill>
    </dxf>
  </rfmt>
  <rfmt sheetId="2" sqref="R40" start="0" length="0">
    <dxf>
      <numFmt numFmtId="0" formatCode="General"/>
    </dxf>
  </rfmt>
  <rfmt sheetId="2" sqref="S40" start="0" length="0">
    <dxf>
      <numFmt numFmtId="0" formatCode="General"/>
    </dxf>
  </rfmt>
  <rfmt sheetId="2" sqref="T40" start="0" length="0">
    <dxf>
      <numFmt numFmtId="0" formatCode="General"/>
    </dxf>
  </rfmt>
  <rfmt sheetId="2" sqref="U40" start="0" length="0">
    <dxf>
      <numFmt numFmtId="0" formatCode="General"/>
    </dxf>
  </rfmt>
  <rfmt sheetId="2" sqref="V40" start="0" length="0">
    <dxf>
      <numFmt numFmtId="0" formatCode="General"/>
    </dxf>
  </rfmt>
  <rfmt sheetId="2" sqref="W40" start="0" length="0">
    <dxf>
      <font>
        <sz val="9"/>
        <color auto="1"/>
        <name val="Open Sans"/>
        <scheme val="none"/>
      </font>
      <numFmt numFmtId="0" formatCode="General"/>
      <fill>
        <patternFill patternType="none">
          <bgColor indexed="65"/>
        </patternFill>
      </fill>
    </dxf>
  </rfmt>
  <rfmt sheetId="2" sqref="X40" start="0" length="0">
    <dxf>
      <font>
        <sz val="9"/>
        <color auto="1"/>
        <name val="Open Sans"/>
        <scheme val="none"/>
      </font>
      <numFmt numFmtId="0" formatCode="General"/>
      <fill>
        <patternFill patternType="none">
          <bgColor indexed="65"/>
        </patternFill>
      </fill>
    </dxf>
  </rfmt>
  <rfmt sheetId="2" sqref="Y40" start="0" length="0">
    <dxf>
      <font>
        <sz val="9"/>
        <color auto="1"/>
        <name val="Open Sans"/>
        <scheme val="none"/>
      </font>
      <numFmt numFmtId="0" formatCode="General"/>
      <fill>
        <patternFill patternType="none">
          <bgColor indexed="65"/>
        </patternFill>
      </fill>
    </dxf>
  </rfmt>
  <rfmt sheetId="2" sqref="Z40" start="0" length="0">
    <dxf>
      <font>
        <sz val="9"/>
        <color auto="1"/>
        <name val="Open Sans"/>
        <scheme val="none"/>
      </font>
      <numFmt numFmtId="0" formatCode="General"/>
      <fill>
        <patternFill patternType="none">
          <bgColor indexed="65"/>
        </patternFill>
      </fill>
    </dxf>
  </rfmt>
  <rfmt sheetId="2" sqref="AA40" start="0" length="0">
    <dxf>
      <font>
        <sz val="9"/>
        <color auto="1"/>
        <name val="Open Sans"/>
        <scheme val="none"/>
      </font>
      <numFmt numFmtId="0" formatCode="General"/>
      <fill>
        <patternFill patternType="none">
          <bgColor indexed="65"/>
        </patternFill>
      </fill>
    </dxf>
  </rfmt>
  <rfmt sheetId="2" sqref="R41" start="0" length="0">
    <dxf>
      <numFmt numFmtId="0" formatCode="General"/>
    </dxf>
  </rfmt>
  <rfmt sheetId="2" sqref="S41" start="0" length="0">
    <dxf>
      <numFmt numFmtId="0" formatCode="General"/>
    </dxf>
  </rfmt>
  <rfmt sheetId="2" sqref="T41" start="0" length="0">
    <dxf>
      <numFmt numFmtId="0" formatCode="General"/>
    </dxf>
  </rfmt>
  <rfmt sheetId="2" sqref="U41" start="0" length="0">
    <dxf>
      <numFmt numFmtId="0" formatCode="General"/>
    </dxf>
  </rfmt>
  <rfmt sheetId="2" sqref="V41" start="0" length="0">
    <dxf>
      <numFmt numFmtId="0" formatCode="General"/>
    </dxf>
  </rfmt>
  <rfmt sheetId="2" sqref="W41" start="0" length="0">
    <dxf>
      <font>
        <sz val="9"/>
        <color auto="1"/>
        <name val="Open Sans"/>
        <scheme val="none"/>
      </font>
      <numFmt numFmtId="0" formatCode="General"/>
      <fill>
        <patternFill patternType="none">
          <bgColor indexed="65"/>
        </patternFill>
      </fill>
    </dxf>
  </rfmt>
  <rfmt sheetId="2" sqref="X41" start="0" length="0">
    <dxf>
      <font>
        <sz val="9"/>
        <color auto="1"/>
        <name val="Open Sans"/>
        <scheme val="none"/>
      </font>
      <numFmt numFmtId="0" formatCode="General"/>
      <fill>
        <patternFill patternType="none">
          <bgColor indexed="65"/>
        </patternFill>
      </fill>
    </dxf>
  </rfmt>
  <rfmt sheetId="2" sqref="Y41" start="0" length="0">
    <dxf>
      <font>
        <sz val="9"/>
        <color auto="1"/>
        <name val="Open Sans"/>
        <scheme val="none"/>
      </font>
      <numFmt numFmtId="0" formatCode="General"/>
      <fill>
        <patternFill patternType="none">
          <bgColor indexed="65"/>
        </patternFill>
      </fill>
    </dxf>
  </rfmt>
  <rfmt sheetId="2" sqref="Z41" start="0" length="0">
    <dxf>
      <font>
        <sz val="9"/>
        <color auto="1"/>
        <name val="Open Sans"/>
        <scheme val="none"/>
      </font>
      <numFmt numFmtId="0" formatCode="General"/>
      <fill>
        <patternFill patternType="none">
          <bgColor indexed="65"/>
        </patternFill>
      </fill>
    </dxf>
  </rfmt>
  <rfmt sheetId="2" sqref="AA41" start="0" length="0">
    <dxf>
      <font>
        <sz val="9"/>
        <color auto="1"/>
        <name val="Open Sans"/>
        <scheme val="none"/>
      </font>
      <numFmt numFmtId="0" formatCode="General"/>
      <fill>
        <patternFill patternType="none">
          <bgColor indexed="65"/>
        </patternFill>
      </fill>
    </dxf>
  </rfmt>
  <rfmt sheetId="2" sqref="R42" start="0" length="0">
    <dxf>
      <numFmt numFmtId="166" formatCode="_(* #\ ###\ ##0_);_(* \(#\ ###\ ##0\);_(* &quot;-&quot;_);_(@_)"/>
    </dxf>
  </rfmt>
  <rfmt sheetId="2" sqref="S42" start="0" length="0">
    <dxf>
      <numFmt numFmtId="166" formatCode="_(* #\ ###\ ##0_);_(* \(#\ ###\ ##0\);_(* &quot;-&quot;_);_(@_)"/>
    </dxf>
  </rfmt>
  <rfmt sheetId="2" sqref="T42" start="0" length="0">
    <dxf>
      <numFmt numFmtId="166" formatCode="_(* #\ ###\ ##0_);_(* \(#\ ###\ ##0\);_(* &quot;-&quot;_);_(@_)"/>
    </dxf>
  </rfmt>
  <rfmt sheetId="2" sqref="U42" start="0" length="0">
    <dxf>
      <numFmt numFmtId="166" formatCode="_(* #\ ###\ ##0_);_(* \(#\ ###\ ##0\);_(* &quot;-&quot;_);_(@_)"/>
    </dxf>
  </rfmt>
  <rfmt sheetId="2" sqref="V42" start="0" length="0">
    <dxf>
      <numFmt numFmtId="166" formatCode="_(* #\ ###\ ##0_);_(* \(#\ ###\ ##0\);_(* &quot;-&quot;_);_(@_)"/>
    </dxf>
  </rfmt>
  <rfmt sheetId="2" sqref="W42" start="0" length="0">
    <dxf>
      <font>
        <sz val="9"/>
        <color auto="1"/>
        <name val="Open Sans"/>
        <scheme val="none"/>
      </font>
      <numFmt numFmtId="166" formatCode="_(* #\ ###\ ##0_);_(* \(#\ ###\ ##0\);_(* &quot;-&quot;_);_(@_)"/>
      <fill>
        <patternFill patternType="none">
          <bgColor indexed="65"/>
        </patternFill>
      </fill>
      <border outline="0">
        <left/>
        <right/>
        <top/>
        <bottom/>
      </border>
    </dxf>
  </rfmt>
  <rfmt sheetId="2" sqref="X42" start="0" length="0">
    <dxf>
      <font>
        <sz val="9"/>
        <color auto="1"/>
        <name val="Open Sans"/>
        <scheme val="none"/>
      </font>
      <numFmt numFmtId="166" formatCode="_(* #\ ###\ ##0_);_(* \(#\ ###\ ##0\);_(* &quot;-&quot;_);_(@_)"/>
      <fill>
        <patternFill patternType="none">
          <bgColor indexed="65"/>
        </patternFill>
      </fill>
      <border outline="0">
        <left/>
        <right/>
        <top/>
        <bottom/>
      </border>
    </dxf>
  </rfmt>
  <rfmt sheetId="2" sqref="Y42" start="0" length="0">
    <dxf>
      <font>
        <sz val="9"/>
        <color auto="1"/>
        <name val="Open Sans"/>
        <scheme val="none"/>
      </font>
      <numFmt numFmtId="166" formatCode="_(* #\ ###\ ##0_);_(* \(#\ ###\ ##0\);_(* &quot;-&quot;_);_(@_)"/>
      <fill>
        <patternFill patternType="none">
          <bgColor indexed="65"/>
        </patternFill>
      </fill>
      <border outline="0">
        <left/>
        <right/>
        <top/>
        <bottom/>
      </border>
    </dxf>
  </rfmt>
  <rfmt sheetId="2" sqref="Z42" start="0" length="0">
    <dxf>
      <font>
        <sz val="9"/>
        <color auto="1"/>
        <name val="Open Sans"/>
        <scheme val="none"/>
      </font>
      <numFmt numFmtId="166" formatCode="_(* #\ ###\ ##0_);_(* \(#\ ###\ ##0\);_(* &quot;-&quot;_);_(@_)"/>
      <fill>
        <patternFill patternType="none">
          <bgColor indexed="65"/>
        </patternFill>
      </fill>
      <border outline="0">
        <left/>
        <right/>
        <top/>
        <bottom/>
      </border>
    </dxf>
  </rfmt>
  <rfmt sheetId="2" sqref="AA42" start="0" length="0">
    <dxf>
      <font>
        <sz val="9"/>
        <color auto="1"/>
        <name val="Open Sans"/>
        <scheme val="none"/>
      </font>
      <numFmt numFmtId="166" formatCode="_(* #\ ###\ ##0_);_(* \(#\ ###\ ##0\);_(* &quot;-&quot;_);_(@_)"/>
      <fill>
        <patternFill patternType="none">
          <bgColor indexed="65"/>
        </patternFill>
      </fill>
      <border outline="0">
        <left/>
        <right/>
        <top/>
        <bottom/>
      </border>
    </dxf>
  </rfmt>
  <rfmt sheetId="2" sqref="R43" start="0" length="0">
    <dxf>
      <numFmt numFmtId="166" formatCode="_(* #\ ###\ ##0_);_(* \(#\ ###\ ##0\);_(* &quot;-&quot;_);_(@_)"/>
    </dxf>
  </rfmt>
  <rfmt sheetId="2" sqref="S43" start="0" length="0">
    <dxf>
      <numFmt numFmtId="166" formatCode="_(* #\ ###\ ##0_);_(* \(#\ ###\ ##0\);_(* &quot;-&quot;_);_(@_)"/>
    </dxf>
  </rfmt>
  <rfmt sheetId="2" sqref="T43" start="0" length="0">
    <dxf>
      <numFmt numFmtId="166" formatCode="_(* #\ ###\ ##0_);_(* \(#\ ###\ ##0\);_(* &quot;-&quot;_);_(@_)"/>
    </dxf>
  </rfmt>
  <rfmt sheetId="2" sqref="U43" start="0" length="0">
    <dxf>
      <numFmt numFmtId="166" formatCode="_(* #\ ###\ ##0_);_(* \(#\ ###\ ##0\);_(* &quot;-&quot;_);_(@_)"/>
    </dxf>
  </rfmt>
  <rfmt sheetId="2" sqref="V43" start="0" length="0">
    <dxf>
      <numFmt numFmtId="166" formatCode="_(* #\ ###\ ##0_);_(* \(#\ ###\ ##0\);_(* &quot;-&quot;_);_(@_)"/>
    </dxf>
  </rfmt>
  <rfmt sheetId="2" sqref="W43" start="0" length="0">
    <dxf>
      <font>
        <sz val="9"/>
        <color auto="1"/>
        <name val="Open Sans"/>
        <scheme val="none"/>
      </font>
      <numFmt numFmtId="166" formatCode="_(* #\ ###\ ##0_);_(* \(#\ ###\ ##0\);_(* &quot;-&quot;_);_(@_)"/>
      <fill>
        <patternFill patternType="none">
          <bgColor indexed="65"/>
        </patternFill>
      </fill>
    </dxf>
  </rfmt>
  <rfmt sheetId="2" sqref="X43" start="0" length="0">
    <dxf>
      <font>
        <sz val="9"/>
        <color auto="1"/>
        <name val="Open Sans"/>
        <scheme val="none"/>
      </font>
      <numFmt numFmtId="166" formatCode="_(* #\ ###\ ##0_);_(* \(#\ ###\ ##0\);_(* &quot;-&quot;_);_(@_)"/>
      <fill>
        <patternFill patternType="none">
          <bgColor indexed="65"/>
        </patternFill>
      </fill>
    </dxf>
  </rfmt>
  <rfmt sheetId="2" sqref="Y43" start="0" length="0">
    <dxf>
      <font>
        <sz val="9"/>
        <color auto="1"/>
        <name val="Open Sans"/>
        <scheme val="none"/>
      </font>
      <numFmt numFmtId="166" formatCode="_(* #\ ###\ ##0_);_(* \(#\ ###\ ##0\);_(* &quot;-&quot;_);_(@_)"/>
      <fill>
        <patternFill patternType="none">
          <bgColor indexed="65"/>
        </patternFill>
      </fill>
    </dxf>
  </rfmt>
  <rfmt sheetId="2" sqref="Z43" start="0" length="0">
    <dxf>
      <font>
        <sz val="9"/>
        <color auto="1"/>
        <name val="Open Sans"/>
        <scheme val="none"/>
      </font>
      <numFmt numFmtId="166" formatCode="_(* #\ ###\ ##0_);_(* \(#\ ###\ ##0\);_(* &quot;-&quot;_);_(@_)"/>
      <fill>
        <patternFill patternType="none">
          <bgColor indexed="65"/>
        </patternFill>
      </fill>
    </dxf>
  </rfmt>
  <rfmt sheetId="2" sqref="AA43" start="0" length="0">
    <dxf>
      <font>
        <sz val="9"/>
        <color auto="1"/>
        <name val="Open Sans"/>
        <scheme val="none"/>
      </font>
      <numFmt numFmtId="166" formatCode="_(* #\ ###\ ##0_);_(* \(#\ ###\ ##0\);_(* &quot;-&quot;_);_(@_)"/>
      <fill>
        <patternFill patternType="none">
          <bgColor indexed="65"/>
        </patternFill>
      </fill>
    </dxf>
  </rfmt>
  <rfmt sheetId="2" sqref="R44" start="0" length="0">
    <dxf>
      <numFmt numFmtId="0" formatCode="General"/>
    </dxf>
  </rfmt>
  <rfmt sheetId="2" sqref="S44" start="0" length="0">
    <dxf>
      <numFmt numFmtId="0" formatCode="General"/>
    </dxf>
  </rfmt>
  <rfmt sheetId="2" sqref="T44" start="0" length="0">
    <dxf>
      <numFmt numFmtId="0" formatCode="General"/>
    </dxf>
  </rfmt>
  <rfmt sheetId="2" sqref="U44" start="0" length="0">
    <dxf>
      <numFmt numFmtId="0" formatCode="General"/>
    </dxf>
  </rfmt>
  <rfmt sheetId="2" sqref="V44" start="0" length="0">
    <dxf>
      <numFmt numFmtId="0" formatCode="General"/>
    </dxf>
  </rfmt>
  <rfmt sheetId="2" sqref="W44" start="0" length="0">
    <dxf>
      <font>
        <sz val="9"/>
        <color auto="1"/>
        <name val="Open Sans"/>
        <scheme val="none"/>
      </font>
      <numFmt numFmtId="0" formatCode="General"/>
      <fill>
        <patternFill patternType="none">
          <bgColor indexed="65"/>
        </patternFill>
      </fill>
    </dxf>
  </rfmt>
  <rfmt sheetId="2" sqref="X44" start="0" length="0">
    <dxf>
      <font>
        <sz val="9"/>
        <color auto="1"/>
        <name val="Open Sans"/>
        <scheme val="none"/>
      </font>
      <numFmt numFmtId="0" formatCode="General"/>
      <fill>
        <patternFill patternType="none">
          <bgColor indexed="65"/>
        </patternFill>
      </fill>
    </dxf>
  </rfmt>
  <rfmt sheetId="2" sqref="Y44" start="0" length="0">
    <dxf>
      <font>
        <sz val="9"/>
        <color auto="1"/>
        <name val="Open Sans"/>
        <scheme val="none"/>
      </font>
      <numFmt numFmtId="0" formatCode="General"/>
      <fill>
        <patternFill patternType="none">
          <bgColor indexed="65"/>
        </patternFill>
      </fill>
    </dxf>
  </rfmt>
  <rfmt sheetId="2" sqref="Z44" start="0" length="0">
    <dxf>
      <font>
        <sz val="9"/>
        <color auto="1"/>
        <name val="Open Sans"/>
        <scheme val="none"/>
      </font>
      <numFmt numFmtId="0" formatCode="General"/>
      <fill>
        <patternFill patternType="none">
          <bgColor indexed="65"/>
        </patternFill>
      </fill>
    </dxf>
  </rfmt>
  <rfmt sheetId="2" sqref="AA44" start="0" length="0">
    <dxf>
      <font>
        <sz val="9"/>
        <color auto="1"/>
        <name val="Open Sans"/>
        <scheme val="none"/>
      </font>
      <numFmt numFmtId="0" formatCode="General"/>
      <fill>
        <patternFill patternType="none">
          <bgColor indexed="65"/>
        </patternFill>
      </fill>
    </dxf>
  </rfmt>
  <rfmt sheetId="2" sqref="R45" start="0" length="0">
    <dxf>
      <numFmt numFmtId="0" formatCode="General"/>
    </dxf>
  </rfmt>
  <rfmt sheetId="2" sqref="S45" start="0" length="0">
    <dxf>
      <numFmt numFmtId="0" formatCode="General"/>
    </dxf>
  </rfmt>
  <rfmt sheetId="2" sqref="T45" start="0" length="0">
    <dxf>
      <numFmt numFmtId="0" formatCode="General"/>
    </dxf>
  </rfmt>
  <rfmt sheetId="2" sqref="U45" start="0" length="0">
    <dxf>
      <numFmt numFmtId="0" formatCode="General"/>
    </dxf>
  </rfmt>
  <rfmt sheetId="2" sqref="V45" start="0" length="0">
    <dxf>
      <numFmt numFmtId="0" formatCode="General"/>
    </dxf>
  </rfmt>
  <rfmt sheetId="2" sqref="W45" start="0" length="0">
    <dxf>
      <font>
        <sz val="9"/>
        <color auto="1"/>
        <name val="Open Sans"/>
        <scheme val="none"/>
      </font>
      <numFmt numFmtId="0" formatCode="General"/>
      <fill>
        <patternFill patternType="none">
          <bgColor indexed="65"/>
        </patternFill>
      </fill>
    </dxf>
  </rfmt>
  <rfmt sheetId="2" sqref="X45" start="0" length="0">
    <dxf>
      <font>
        <sz val="9"/>
        <color auto="1"/>
        <name val="Open Sans"/>
        <scheme val="none"/>
      </font>
      <numFmt numFmtId="0" formatCode="General"/>
      <fill>
        <patternFill patternType="none">
          <bgColor indexed="65"/>
        </patternFill>
      </fill>
    </dxf>
  </rfmt>
  <rfmt sheetId="2" sqref="Y45" start="0" length="0">
    <dxf>
      <font>
        <sz val="9"/>
        <color auto="1"/>
        <name val="Open Sans"/>
        <scheme val="none"/>
      </font>
      <numFmt numFmtId="0" formatCode="General"/>
      <fill>
        <patternFill patternType="none">
          <bgColor indexed="65"/>
        </patternFill>
      </fill>
    </dxf>
  </rfmt>
  <rfmt sheetId="2" sqref="Z45" start="0" length="0">
    <dxf>
      <font>
        <sz val="9"/>
        <color auto="1"/>
        <name val="Open Sans"/>
        <scheme val="none"/>
      </font>
      <numFmt numFmtId="0" formatCode="General"/>
      <fill>
        <patternFill patternType="none">
          <bgColor indexed="65"/>
        </patternFill>
      </fill>
    </dxf>
  </rfmt>
  <rfmt sheetId="2" sqref="AA45" start="0" length="0">
    <dxf>
      <font>
        <sz val="9"/>
        <color auto="1"/>
        <name val="Open Sans"/>
        <scheme val="none"/>
      </font>
      <numFmt numFmtId="0" formatCode="General"/>
      <fill>
        <patternFill patternType="none">
          <bgColor indexed="65"/>
        </patternFill>
      </fill>
    </dxf>
  </rfmt>
  <rfmt sheetId="2" sqref="R46" start="0" length="0">
    <dxf>
      <numFmt numFmtId="0" formatCode="General"/>
    </dxf>
  </rfmt>
  <rfmt sheetId="2" sqref="S46" start="0" length="0">
    <dxf>
      <numFmt numFmtId="0" formatCode="General"/>
    </dxf>
  </rfmt>
  <rfmt sheetId="2" sqref="T46" start="0" length="0">
    <dxf>
      <numFmt numFmtId="0" formatCode="General"/>
    </dxf>
  </rfmt>
  <rfmt sheetId="2" sqref="U46" start="0" length="0">
    <dxf>
      <numFmt numFmtId="0" formatCode="General"/>
    </dxf>
  </rfmt>
  <rfmt sheetId="2" sqref="V46" start="0" length="0">
    <dxf>
      <numFmt numFmtId="0" formatCode="General"/>
    </dxf>
  </rfmt>
  <rfmt sheetId="2" sqref="W46" start="0" length="0">
    <dxf>
      <font>
        <sz val="9"/>
        <color auto="1"/>
        <name val="Open Sans"/>
        <scheme val="none"/>
      </font>
      <numFmt numFmtId="0" formatCode="General"/>
      <fill>
        <patternFill patternType="none">
          <bgColor indexed="65"/>
        </patternFill>
      </fill>
    </dxf>
  </rfmt>
  <rfmt sheetId="2" sqref="X46" start="0" length="0">
    <dxf>
      <font>
        <sz val="9"/>
        <color auto="1"/>
        <name val="Open Sans"/>
        <scheme val="none"/>
      </font>
      <numFmt numFmtId="0" formatCode="General"/>
      <fill>
        <patternFill patternType="none">
          <bgColor indexed="65"/>
        </patternFill>
      </fill>
    </dxf>
  </rfmt>
  <rfmt sheetId="2" sqref="Y46" start="0" length="0">
    <dxf>
      <font>
        <sz val="9"/>
        <color auto="1"/>
        <name val="Open Sans"/>
        <scheme val="none"/>
      </font>
      <numFmt numFmtId="0" formatCode="General"/>
      <fill>
        <patternFill patternType="none">
          <bgColor indexed="65"/>
        </patternFill>
      </fill>
    </dxf>
  </rfmt>
  <rfmt sheetId="2" sqref="Z46" start="0" length="0">
    <dxf>
      <font>
        <sz val="9"/>
        <color auto="1"/>
        <name val="Open Sans"/>
        <scheme val="none"/>
      </font>
      <numFmt numFmtId="0" formatCode="General"/>
      <fill>
        <patternFill patternType="none">
          <bgColor indexed="65"/>
        </patternFill>
      </fill>
    </dxf>
  </rfmt>
  <rfmt sheetId="2" sqref="AA46" start="0" length="0">
    <dxf>
      <font>
        <sz val="9"/>
        <color auto="1"/>
        <name val="Open Sans"/>
        <scheme val="none"/>
      </font>
      <numFmt numFmtId="0" formatCode="General"/>
      <fill>
        <patternFill patternType="none">
          <bgColor indexed="65"/>
        </patternFill>
      </fill>
    </dxf>
  </rfmt>
  <rfmt sheetId="2" sqref="R47" start="0" length="0">
    <dxf>
      <numFmt numFmtId="0" formatCode="General"/>
    </dxf>
  </rfmt>
  <rfmt sheetId="2" sqref="S47" start="0" length="0">
    <dxf>
      <numFmt numFmtId="0" formatCode="General"/>
    </dxf>
  </rfmt>
  <rfmt sheetId="2" sqref="U47" start="0" length="0">
    <dxf>
      <numFmt numFmtId="0" formatCode="General"/>
    </dxf>
  </rfmt>
  <rfmt sheetId="2" sqref="V47" start="0" length="0">
    <dxf>
      <numFmt numFmtId="0" formatCode="General"/>
    </dxf>
  </rfmt>
  <rfmt sheetId="2" sqref="W47" start="0" length="0">
    <dxf>
      <font>
        <sz val="9"/>
        <color auto="1"/>
        <name val="Open Sans"/>
        <scheme val="none"/>
      </font>
      <numFmt numFmtId="0" formatCode="General"/>
    </dxf>
  </rfmt>
  <rfmt sheetId="2" sqref="X47" start="0" length="0">
    <dxf>
      <font>
        <sz val="9"/>
        <color auto="1"/>
        <name val="Open Sans"/>
        <scheme val="none"/>
      </font>
      <numFmt numFmtId="0" formatCode="General"/>
    </dxf>
  </rfmt>
  <rfmt sheetId="2" sqref="Y47" start="0" length="0">
    <dxf>
      <font>
        <sz val="9"/>
        <color auto="1"/>
        <name val="Open Sans"/>
        <scheme val="none"/>
      </font>
      <numFmt numFmtId="0" formatCode="General"/>
    </dxf>
  </rfmt>
  <rfmt sheetId="2" sqref="Z47" start="0" length="0">
    <dxf>
      <font>
        <sz val="9"/>
        <color auto="1"/>
        <name val="Open Sans"/>
        <scheme val="none"/>
      </font>
      <numFmt numFmtId="0" formatCode="General"/>
    </dxf>
  </rfmt>
  <rfmt sheetId="2" sqref="AA47" start="0" length="0">
    <dxf>
      <font>
        <sz val="9"/>
        <color auto="1"/>
        <name val="Open Sans"/>
        <scheme val="none"/>
      </font>
      <numFmt numFmtId="0" formatCode="General"/>
    </dxf>
  </rfmt>
  <rfmt sheetId="2" sqref="R48" start="0" length="0">
    <dxf>
      <numFmt numFmtId="0" formatCode="General"/>
    </dxf>
  </rfmt>
  <rfmt sheetId="2" sqref="S48" start="0" length="0">
    <dxf>
      <numFmt numFmtId="0" formatCode="General"/>
    </dxf>
  </rfmt>
  <rfmt sheetId="2" sqref="T48" start="0" length="0">
    <dxf>
      <numFmt numFmtId="0" formatCode="General"/>
    </dxf>
  </rfmt>
  <rfmt sheetId="2" sqref="U48" start="0" length="0">
    <dxf>
      <numFmt numFmtId="0" formatCode="General"/>
    </dxf>
  </rfmt>
  <rfmt sheetId="2" sqref="V48" start="0" length="0">
    <dxf>
      <numFmt numFmtId="0" formatCode="General"/>
    </dxf>
  </rfmt>
  <rfmt sheetId="2" sqref="W48" start="0" length="0">
    <dxf>
      <font>
        <sz val="9"/>
        <color auto="1"/>
        <name val="Open Sans"/>
        <scheme val="none"/>
      </font>
      <numFmt numFmtId="0" formatCode="General"/>
    </dxf>
  </rfmt>
  <rfmt sheetId="2" sqref="X48" start="0" length="0">
    <dxf>
      <font>
        <sz val="9"/>
        <color auto="1"/>
        <name val="Open Sans"/>
        <scheme val="none"/>
      </font>
      <numFmt numFmtId="0" formatCode="General"/>
    </dxf>
  </rfmt>
  <rfmt sheetId="2" sqref="Y48" start="0" length="0">
    <dxf>
      <font>
        <sz val="9"/>
        <color auto="1"/>
        <name val="Open Sans"/>
        <scheme val="none"/>
      </font>
      <numFmt numFmtId="0" formatCode="General"/>
    </dxf>
  </rfmt>
  <rfmt sheetId="2" sqref="Z48" start="0" length="0">
    <dxf>
      <font>
        <sz val="9"/>
        <color auto="1"/>
        <name val="Open Sans"/>
        <scheme val="none"/>
      </font>
      <numFmt numFmtId="0" formatCode="General"/>
    </dxf>
  </rfmt>
  <rfmt sheetId="2" sqref="AA48" start="0" length="0">
    <dxf>
      <font>
        <sz val="9"/>
        <color auto="1"/>
        <name val="Open Sans"/>
        <scheme val="none"/>
      </font>
      <numFmt numFmtId="0" formatCode="General"/>
    </dxf>
  </rfmt>
  <rfmt sheetId="2" sqref="R49" start="0" length="0">
    <dxf>
      <font>
        <sz val="9"/>
        <color theme="0"/>
        <name val="Open Sans"/>
        <scheme val="none"/>
      </font>
      <numFmt numFmtId="0" formatCode="General"/>
    </dxf>
  </rfmt>
  <rfmt sheetId="2" sqref="S49" start="0" length="0">
    <dxf>
      <font>
        <sz val="9"/>
        <color theme="0"/>
        <name val="Open Sans"/>
        <scheme val="none"/>
      </font>
      <numFmt numFmtId="0" formatCode="General"/>
    </dxf>
  </rfmt>
  <rfmt sheetId="2" sqref="T49" start="0" length="0">
    <dxf>
      <font>
        <sz val="9"/>
        <color theme="0"/>
        <name val="Open Sans"/>
        <scheme val="none"/>
      </font>
      <numFmt numFmtId="0" formatCode="General"/>
    </dxf>
  </rfmt>
  <rfmt sheetId="2" sqref="U49" start="0" length="0">
    <dxf>
      <font>
        <sz val="9"/>
        <color theme="0"/>
        <name val="Open Sans"/>
        <scheme val="none"/>
      </font>
      <numFmt numFmtId="0" formatCode="General"/>
    </dxf>
  </rfmt>
  <rfmt sheetId="2" sqref="V49" start="0" length="0">
    <dxf>
      <font>
        <sz val="9"/>
        <color theme="0"/>
        <name val="Open Sans"/>
        <scheme val="none"/>
      </font>
      <numFmt numFmtId="0" formatCode="General"/>
    </dxf>
  </rfmt>
  <rfmt sheetId="2" sqref="W49" start="0" length="0">
    <dxf>
      <font>
        <sz val="9"/>
        <color theme="0"/>
        <name val="Open Sans"/>
        <scheme val="none"/>
      </font>
      <numFmt numFmtId="0" formatCode="General"/>
    </dxf>
  </rfmt>
  <rfmt sheetId="2" sqref="X49" start="0" length="0">
    <dxf>
      <font>
        <sz val="9"/>
        <color theme="0"/>
        <name val="Open Sans"/>
        <scheme val="none"/>
      </font>
      <numFmt numFmtId="0" formatCode="General"/>
    </dxf>
  </rfmt>
  <rfmt sheetId="2" sqref="Y49" start="0" length="0">
    <dxf>
      <font>
        <sz val="9"/>
        <color theme="0"/>
        <name val="Open Sans"/>
        <scheme val="none"/>
      </font>
      <numFmt numFmtId="0" formatCode="General"/>
    </dxf>
  </rfmt>
  <rfmt sheetId="2" sqref="Z49" start="0" length="0">
    <dxf>
      <font>
        <sz val="9"/>
        <color theme="0"/>
        <name val="Open Sans"/>
        <scheme val="none"/>
      </font>
      <numFmt numFmtId="0" formatCode="General"/>
    </dxf>
  </rfmt>
  <rfmt sheetId="2" sqref="AA49" start="0" length="0">
    <dxf>
      <font>
        <sz val="9"/>
        <color theme="0"/>
        <name val="Open Sans"/>
        <scheme val="none"/>
      </font>
      <numFmt numFmtId="0" formatCode="General"/>
    </dxf>
  </rfmt>
  <rfmt sheetId="2" sqref="R50" start="0" length="0">
    <dxf>
      <font>
        <sz val="9"/>
        <color theme="0"/>
        <name val="Open Sans"/>
        <scheme val="none"/>
      </font>
      <numFmt numFmtId="0" formatCode="General"/>
    </dxf>
  </rfmt>
  <rfmt sheetId="2" sqref="S50" start="0" length="0">
    <dxf>
      <font>
        <sz val="9"/>
        <color theme="0"/>
        <name val="Open Sans"/>
        <scheme val="none"/>
      </font>
      <numFmt numFmtId="0" formatCode="General"/>
    </dxf>
  </rfmt>
  <rfmt sheetId="2" sqref="T50" start="0" length="0">
    <dxf>
      <font>
        <sz val="9"/>
        <color theme="0"/>
        <name val="Open Sans"/>
        <scheme val="none"/>
      </font>
      <numFmt numFmtId="0" formatCode="General"/>
    </dxf>
  </rfmt>
  <rfmt sheetId="2" sqref="U50" start="0" length="0">
    <dxf>
      <font>
        <sz val="9"/>
        <color theme="0"/>
        <name val="Open Sans"/>
        <scheme val="none"/>
      </font>
      <numFmt numFmtId="0" formatCode="General"/>
    </dxf>
  </rfmt>
  <rfmt sheetId="2" sqref="V50" start="0" length="0">
    <dxf>
      <font>
        <sz val="9"/>
        <color theme="0"/>
        <name val="Open Sans"/>
        <scheme val="none"/>
      </font>
      <numFmt numFmtId="0" formatCode="General"/>
    </dxf>
  </rfmt>
  <rfmt sheetId="2" sqref="W50" start="0" length="0">
    <dxf>
      <font>
        <sz val="9"/>
        <color theme="0"/>
        <name val="Open Sans"/>
        <scheme val="none"/>
      </font>
      <numFmt numFmtId="0" formatCode="General"/>
    </dxf>
  </rfmt>
  <rfmt sheetId="2" sqref="X50" start="0" length="0">
    <dxf>
      <font>
        <sz val="9"/>
        <color theme="0"/>
        <name val="Open Sans"/>
        <scheme val="none"/>
      </font>
      <numFmt numFmtId="0" formatCode="General"/>
    </dxf>
  </rfmt>
  <rfmt sheetId="2" sqref="Y50" start="0" length="0">
    <dxf>
      <font>
        <sz val="9"/>
        <color theme="0"/>
        <name val="Open Sans"/>
        <scheme val="none"/>
      </font>
      <numFmt numFmtId="0" formatCode="General"/>
    </dxf>
  </rfmt>
  <rfmt sheetId="2" sqref="Z50" start="0" length="0">
    <dxf>
      <font>
        <sz val="9"/>
        <color theme="0"/>
        <name val="Open Sans"/>
        <scheme val="none"/>
      </font>
      <numFmt numFmtId="0" formatCode="General"/>
    </dxf>
  </rfmt>
  <rfmt sheetId="2" sqref="AA50" start="0" length="0">
    <dxf>
      <font>
        <sz val="9"/>
        <color theme="0"/>
        <name val="Open Sans"/>
        <scheme val="none"/>
      </font>
      <numFmt numFmtId="0" formatCode="General"/>
    </dxf>
  </rfmt>
  <rfmt sheetId="2" sqref="W51" start="0" length="0">
    <dxf/>
  </rfmt>
  <rfmt sheetId="2" sqref="X51" start="0" length="0">
    <dxf/>
  </rfmt>
  <rfmt sheetId="2" sqref="Y51" start="0" length="0">
    <dxf/>
  </rfmt>
  <rfmt sheetId="2" sqref="Z51" start="0" length="0">
    <dxf/>
  </rfmt>
  <rfmt sheetId="2" sqref="AA51" start="0" length="0">
    <dxf/>
  </rfmt>
  <rfmt sheetId="2" sqref="W52" start="0" length="0">
    <dxf/>
  </rfmt>
  <rfmt sheetId="2" sqref="X52" start="0" length="0">
    <dxf/>
  </rfmt>
  <rfmt sheetId="2" sqref="Y52" start="0" length="0">
    <dxf/>
  </rfmt>
  <rfmt sheetId="2" sqref="Z52" start="0" length="0">
    <dxf/>
  </rfmt>
  <rfmt sheetId="2" sqref="AA52" start="0" length="0">
    <dxf/>
  </rfmt>
  <rfmt sheetId="2" sqref="W53" start="0" length="0">
    <dxf/>
  </rfmt>
  <rfmt sheetId="2" sqref="X53" start="0" length="0">
    <dxf/>
  </rfmt>
  <rfmt sheetId="2" sqref="Y53" start="0" length="0">
    <dxf/>
  </rfmt>
  <rfmt sheetId="2" sqref="Z53" start="0" length="0">
    <dxf/>
  </rfmt>
  <rfmt sheetId="2" sqref="AA53" start="0" length="0">
    <dxf/>
  </rfmt>
  <rfmt sheetId="2" sqref="W54" start="0" length="0">
    <dxf/>
  </rfmt>
  <rfmt sheetId="2" sqref="X54" start="0" length="0">
    <dxf/>
  </rfmt>
  <rfmt sheetId="2" sqref="Y54" start="0" length="0">
    <dxf/>
  </rfmt>
  <rfmt sheetId="2" sqref="Z54" start="0" length="0">
    <dxf/>
  </rfmt>
  <rfmt sheetId="2" sqref="AA54" start="0" length="0">
    <dxf/>
  </rfmt>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28" sId="3" numFmtId="19">
    <nc r="AC1">
      <v>45016</v>
    </nc>
  </rcc>
  <rcc rId="3129" sId="3" numFmtId="34">
    <nc r="AC3">
      <v>11118554</v>
    </nc>
  </rcc>
  <rcc rId="3130" sId="3" numFmtId="34">
    <nc r="AC4">
      <v>10316900</v>
    </nc>
  </rcc>
  <rcc rId="3131" sId="3" numFmtId="34">
    <nc r="AC5">
      <v>7884851</v>
    </nc>
  </rcc>
  <rcc rId="3132" sId="3" numFmtId="34">
    <oc r="Y6">
      <v>149702254</v>
    </oc>
    <nc r="Y6">
      <f>Y7+Y8+Y9+Y10</f>
    </nc>
  </rcc>
  <rcc rId="3133" sId="3" numFmtId="34">
    <oc r="Z6">
      <v>152635266</v>
    </oc>
    <nc r="Z6">
      <f>Z7+Z8+Z9+Z10</f>
    </nc>
  </rcc>
  <rcc rId="3134" sId="3" numFmtId="34">
    <oc r="AA6">
      <v>153538643</v>
    </oc>
    <nc r="AA6">
      <f>AA7+AA8+AA9+AA10</f>
    </nc>
  </rcc>
  <rcc rId="3135" sId="3" numFmtId="34">
    <oc r="AB6">
      <v>152508692</v>
    </oc>
    <nc r="AB6">
      <f>AB7+AB8+AB9+AB10</f>
    </nc>
  </rcc>
  <rcc rId="3136" sId="3">
    <nc r="AC6">
      <f>AC7+AC8+AC9+AC10</f>
    </nc>
  </rcc>
  <rcc rId="3137" sId="3" numFmtId="34">
    <nc r="AC7">
      <v>139387600</v>
    </nc>
  </rcc>
  <rcc rId="3138" sId="3" numFmtId="34">
    <nc r="AC8">
      <v>3127609</v>
    </nc>
  </rcc>
  <rcc rId="3139" sId="3" numFmtId="34">
    <nc r="AC9">
      <v>179526</v>
    </nc>
  </rcc>
  <rcc rId="3140" sId="3" numFmtId="34">
    <nc r="AC10">
      <v>12048847</v>
    </nc>
  </rcc>
  <rcc rId="3141" sId="3" numFmtId="34">
    <nc r="AC11">
      <v>11129345</v>
    </nc>
  </rcc>
  <rcc rId="3142" sId="3" numFmtId="34">
    <nc r="AC12">
      <v>0</v>
    </nc>
  </rcc>
  <rcc rId="3143" sId="3" numFmtId="34">
    <oc r="Y13">
      <v>66394854</v>
    </oc>
    <nc r="Y13">
      <f>SUM(Y14:Y18)</f>
    </nc>
  </rcc>
  <rcc rId="3144" sId="3" numFmtId="34">
    <oc r="Z13">
      <v>62902779</v>
    </oc>
    <nc r="Z13">
      <f>SUM(Z14:Z18)</f>
    </nc>
  </rcc>
  <rcc rId="3145" sId="3" numFmtId="34">
    <oc r="AA13">
      <v>49158286</v>
    </oc>
    <nc r="AA13">
      <f>SUM(AA14:AA18)</f>
    </nc>
  </rcc>
  <rcc rId="3146" sId="3" numFmtId="34">
    <oc r="AB13">
      <v>55371137</v>
    </oc>
    <nc r="AB13">
      <f>SUM(AB14:AB18)</f>
    </nc>
  </rcc>
  <rcc rId="3147" sId="3">
    <nc r="AC13">
      <f>SUM(AC14:AC18)</f>
    </nc>
  </rcc>
  <rcc rId="3148" sId="3" numFmtId="34">
    <nc r="AC14">
      <v>36635470</v>
    </nc>
  </rcc>
  <rcc rId="3149" sId="3" numFmtId="34">
    <nc r="AC15">
      <v>68484</v>
    </nc>
  </rcc>
  <rcc rId="3150" sId="3" numFmtId="34">
    <nc r="AC16">
      <v>18069580</v>
    </nc>
  </rcc>
  <rcc rId="3151" sId="3" numFmtId="34">
    <nc r="AC17">
      <v>204294</v>
    </nc>
  </rcc>
  <rcc rId="3152" sId="3" numFmtId="34">
    <nc r="AC18">
      <v>5518</v>
    </nc>
  </rcc>
  <rcc rId="3153" sId="3" numFmtId="34">
    <nc r="AC19">
      <v>341528</v>
    </nc>
  </rcc>
  <rcc rId="3154" sId="3" numFmtId="34">
    <nc r="AC20">
      <v>957621</v>
    </nc>
  </rcc>
  <rcc rId="3155" sId="3" numFmtId="34">
    <nc r="AC21">
      <v>720935</v>
    </nc>
  </rcc>
  <rcc rId="3156" sId="3" numFmtId="34">
    <nc r="AC22">
      <v>1712056</v>
    </nc>
  </rcc>
  <rcc rId="3157" sId="3" numFmtId="34">
    <nc r="AC23">
      <v>662943</v>
    </nc>
  </rcc>
  <rcc rId="3158" sId="3" numFmtId="34">
    <nc r="AC24">
      <v>494961</v>
    </nc>
  </rcc>
  <rcc rId="3159" sId="3" numFmtId="34">
    <nc r="AC25">
      <v>0</v>
    </nc>
  </rcc>
  <rcc rId="3160" sId="3" numFmtId="34">
    <nc r="AC26">
      <v>1856058</v>
    </nc>
  </rcc>
  <rcc rId="3161" sId="3" numFmtId="34">
    <nc r="AC27">
      <v>5391</v>
    </nc>
  </rcc>
  <rcc rId="3162" sId="3" numFmtId="34">
    <nc r="AC28">
      <v>1692594</v>
    </nc>
  </rcc>
  <rcc rId="3163" sId="3">
    <oc r="Y29">
      <f>Y3+Y4+Y5+Y6+Y11+Y13+Y20+Y21+Y22+Y23+Y24+Y25+Y26+Y27+Y28+Y19</f>
    </oc>
    <nc r="Y29">
      <f>Y3+Y4+Y5+Y6+Y11+Y13+Y20+Y21+Y22+Y23+Y24+Y25+Y26+Y27+Y28+Y19</f>
    </nc>
  </rcc>
  <rcc rId="3164" sId="3">
    <oc r="Z29">
      <f>Z3+Z4+Z5+Z6+Z11+Z13+Z20+Z21+Z22+Z23+Z24+Z25+Z26+Z27+Z28+Z19</f>
    </oc>
    <nc r="Z29">
      <f>Z3+Z4+Z5+Z6+Z11+Z13+Z20+Z21+Z22+Z23+Z24+Z25+Z26+Z27+Z28+Z19</f>
    </nc>
  </rcc>
  <rcc rId="3165" sId="3">
    <oc r="AA29">
      <f>AA3+AA4+AA5+AA6+AA11+AA13+AA20+AA21+AA22+AA23+AA24+AA25+AA26+AA27+AA28+AA19</f>
    </oc>
    <nc r="AA29">
      <f>AA3+AA4+AA5+AA6+AA11+AA13+AA20+AA21+AA22+AA23+AA24+AA25+AA26+AA27+AA28+AA19</f>
    </nc>
  </rcc>
  <rcc rId="3166" sId="3">
    <oc r="AB29">
      <f>AB3+AB4+AB5+AB6+AB11+AB13+AB20+AB21+AB22+AB23+AB24+AB25+AB26+AB27+AB28+AB19</f>
    </oc>
    <nc r="AB29">
      <f>AB3+AB4+AB5+AB6+AB11+AB13+AB20+AB21+AB22+AB23+AB24+AB25+AB26+AB27+AB28+AB19</f>
    </nc>
  </rcc>
  <rcc rId="3167" sId="3">
    <nc r="AC29">
      <f>AC3+AC4+AC5+AC6+AC11+AC13+AC20+AC21+AC22+AC23+AC24+AC25+AC26+AC27+AC28+AC19</f>
    </nc>
  </rcc>
  <rcc rId="3168" sId="3" numFmtId="34">
    <nc r="AC31">
      <v>3850379</v>
    </nc>
  </rcc>
  <rcc rId="3169" sId="3" numFmtId="34">
    <nc r="AC32">
      <v>8937868</v>
    </nc>
  </rcc>
  <rcc rId="3170" sId="3" numFmtId="34">
    <nc r="AC33">
      <v>197172162</v>
    </nc>
  </rcc>
  <rcc rId="3171" sId="3" numFmtId="34">
    <nc r="AC34">
      <v>341315</v>
    </nc>
  </rcc>
  <rcc rId="3172" sId="3" numFmtId="34">
    <nc r="AC35">
      <v>8858378</v>
    </nc>
  </rcc>
  <rcc rId="3173" sId="3" numFmtId="34">
    <nc r="AC36">
      <v>408493</v>
    </nc>
  </rcc>
  <rcc rId="3174" sId="3" numFmtId="34">
    <nc r="AC37">
      <v>2826795</v>
    </nc>
  </rcc>
  <rcc rId="3175" sId="3" numFmtId="34">
    <nc r="AC38">
      <v>206141</v>
    </nc>
  </rcc>
  <rcc rId="3176" sId="3" numFmtId="34">
    <nc r="AC39">
      <v>283</v>
    </nc>
  </rcc>
  <rcc rId="3177" sId="3" numFmtId="34">
    <nc r="AC40">
      <v>63307</v>
    </nc>
  </rcc>
  <rcc rId="3178" sId="3" numFmtId="34">
    <nc r="AC41">
      <v>649698</v>
    </nc>
  </rcc>
  <rcc rId="3179" sId="3" numFmtId="34">
    <nc r="AC42">
      <v>3356839</v>
    </nc>
  </rcc>
  <rcc rId="3180" sId="3">
    <oc r="Y43">
      <f>SUM(Y31:Y42)</f>
    </oc>
    <nc r="Y43">
      <f>SUM(Y31:Y42)</f>
    </nc>
  </rcc>
  <rcc rId="3181" sId="3">
    <oc r="Z43">
      <f>SUM(Z31:Z42)</f>
    </oc>
    <nc r="Z43">
      <f>SUM(Z31:Z42)</f>
    </nc>
  </rcc>
  <rcc rId="3182" sId="3">
    <oc r="AA43">
      <f>SUM(AA31:AA42)</f>
    </oc>
    <nc r="AA43">
      <f>SUM(AA31:AA42)</f>
    </nc>
  </rcc>
  <rcc rId="3183" sId="3">
    <oc r="AB43">
      <f>SUM(AB31:AB42)</f>
    </oc>
    <nc r="AB43">
      <f>SUM(AB31:AB42)</f>
    </nc>
  </rcc>
  <rcc rId="3184" sId="3">
    <nc r="AC43">
      <f>SUM(AC31:AC42)</f>
    </nc>
  </rcc>
  <rcc rId="3185" sId="3">
    <oc r="Y45">
      <f>SUM(Y46:Y50)</f>
    </oc>
    <nc r="Y45">
      <f>SUM(Y46:Y50)</f>
    </nc>
  </rcc>
  <rcc rId="3186" sId="3">
    <oc r="Z45">
      <f>SUM(Z46:Z50)</f>
    </oc>
    <nc r="Z45">
      <f>SUM(Z46:Z50)</f>
    </nc>
  </rcc>
  <rcc rId="3187" sId="3">
    <oc r="AA45">
      <f>SUM(AA46:AA50)</f>
    </oc>
    <nc r="AA45">
      <f>SUM(AA46:AA50)</f>
    </nc>
  </rcc>
  <rcc rId="3188" sId="3">
    <oc r="AB45">
      <f>SUM(AB46:AB50)</f>
    </oc>
    <nc r="AB45">
      <f>SUM(AB46:AB50)</f>
    </nc>
  </rcc>
  <rcc rId="3189" sId="3">
    <nc r="AC45">
      <f>SUM(AC46:AC50)</f>
    </nc>
  </rcc>
  <rcc rId="3190" sId="3" numFmtId="34">
    <nc r="AC46">
      <v>1021893</v>
    </nc>
  </rcc>
  <rcc rId="3191" sId="3" numFmtId="34">
    <nc r="AC47">
      <v>23936335</v>
    </nc>
  </rcc>
  <rcc rId="3192" sId="3" numFmtId="34">
    <nc r="AC48">
      <v>-615951</v>
    </nc>
  </rcc>
  <rcc rId="3193" sId="3" numFmtId="34">
    <nc r="AC49">
      <v>4569112</v>
    </nc>
  </rcc>
  <rcc rId="3194" sId="3" numFmtId="34">
    <nc r="AC50">
      <v>1191990</v>
    </nc>
  </rcc>
  <rcc rId="3195" sId="3" numFmtId="4">
    <nc r="AC51">
      <v>1845628</v>
    </nc>
  </rcc>
  <rcc rId="3196" sId="3">
    <oc r="Y52">
      <f>Y45+Y51</f>
    </oc>
    <nc r="Y52">
      <f>Y45+Y51</f>
    </nc>
  </rcc>
  <rcc rId="3197" sId="3">
    <oc r="Z52">
      <f>Z45+Z51</f>
    </oc>
    <nc r="Z52">
      <f>Z45+Z51</f>
    </nc>
  </rcc>
  <rcc rId="3198" sId="3">
    <oc r="AA52">
      <f>AA45+AA51</f>
    </oc>
    <nc r="AA52">
      <f>AA45+AA51</f>
    </nc>
  </rcc>
  <rcc rId="3199" sId="3">
    <oc r="AB52">
      <f>AB45+AB51</f>
    </oc>
    <nc r="AB52">
      <f>AB45+AB51</f>
    </nc>
  </rcc>
  <rcc rId="3200" sId="3">
    <nc r="AC52">
      <f>AC45+AC51</f>
    </nc>
  </rcc>
  <rcc rId="3201" sId="3">
    <oc r="Y53">
      <f>Y43+Y52</f>
    </oc>
    <nc r="Y53">
      <f>Y43+Y52</f>
    </nc>
  </rcc>
  <rcc rId="3202" sId="3">
    <oc r="Z53">
      <f>Z43+Z52</f>
    </oc>
    <nc r="Z53">
      <f>Z43+Z52</f>
    </nc>
  </rcc>
  <rcc rId="3203" sId="3">
    <oc r="AA53">
      <f>AA43+AA52</f>
    </oc>
    <nc r="AA53">
      <f>AA43+AA52</f>
    </nc>
  </rcc>
  <rcc rId="3204" sId="3">
    <oc r="AB53">
      <f>AB43+AB52</f>
    </oc>
    <nc r="AB53">
      <f>AB43+AB52</f>
    </nc>
  </rcc>
  <rcc rId="3205" sId="3">
    <nc r="AC53">
      <f>AC43+AC52</f>
    </nc>
  </rcc>
  <rcc rId="3206" sId="3" odxf="1" dxf="1">
    <nc r="Y54">
      <f>Y29-Y53</f>
    </nc>
    <odxf>
      <font>
        <sz val="9"/>
        <color auto="1"/>
        <name val="Open Sans"/>
        <scheme val="none"/>
      </font>
    </odxf>
    <ndxf>
      <font>
        <sz val="9"/>
        <color theme="0"/>
        <name val="Open Sans"/>
        <scheme val="none"/>
      </font>
    </ndxf>
  </rcc>
  <rcc rId="3207" sId="3" odxf="1" dxf="1">
    <nc r="Z54">
      <f>Z29-Z53</f>
    </nc>
    <odxf>
      <font>
        <sz val="9"/>
        <color auto="1"/>
        <name val="Open Sans"/>
        <scheme val="none"/>
      </font>
    </odxf>
    <ndxf>
      <font>
        <sz val="9"/>
        <color theme="0"/>
        <name val="Open Sans"/>
        <scheme val="none"/>
      </font>
    </ndxf>
  </rcc>
  <rcc rId="3208" sId="3" odxf="1" dxf="1">
    <nc r="AA54">
      <f>AA29-AA53</f>
    </nc>
    <odxf>
      <font>
        <sz val="9"/>
        <color auto="1"/>
        <name val="Open Sans"/>
        <scheme val="none"/>
      </font>
    </odxf>
    <ndxf>
      <font>
        <sz val="9"/>
        <color theme="0"/>
        <name val="Open Sans"/>
        <scheme val="none"/>
      </font>
    </ndxf>
  </rcc>
  <rcc rId="3209" sId="3" odxf="1" dxf="1">
    <nc r="AB54">
      <f>AB29-AB53</f>
    </nc>
    <odxf>
      <font>
        <sz val="9"/>
        <color auto="1"/>
        <name val="Open Sans"/>
        <scheme val="none"/>
      </font>
    </odxf>
    <ndxf>
      <font>
        <sz val="9"/>
        <color theme="0"/>
        <name val="Open Sans"/>
        <scheme val="none"/>
      </font>
    </ndxf>
  </rcc>
  <rcc rId="3210" sId="3" odxf="1" dxf="1">
    <nc r="AC54">
      <f>AC29-AC53</f>
    </nc>
    <odxf>
      <font>
        <sz val="9"/>
        <color auto="1"/>
        <name val="Open Sans"/>
        <scheme val="none"/>
      </font>
    </odxf>
    <ndxf>
      <font>
        <sz val="9"/>
        <color theme="0"/>
        <name val="Open Sans"/>
        <scheme val="none"/>
      </font>
    </ndxf>
  </rcc>
  <rfmt sheetId="3" sqref="Y55" start="0" length="0">
    <dxf>
      <font>
        <sz val="8"/>
        <color auto="1"/>
        <name val="Open Sans"/>
        <scheme val="none"/>
      </font>
      <numFmt numFmtId="3" formatCode="#,##0"/>
    </dxf>
  </rfmt>
  <rfmt sheetId="3" sqref="Z55" start="0" length="0">
    <dxf>
      <font>
        <sz val="8"/>
        <color auto="1"/>
        <name val="Open Sans"/>
        <scheme val="none"/>
      </font>
      <numFmt numFmtId="3" formatCode="#,##0"/>
    </dxf>
  </rfmt>
  <rfmt sheetId="3" sqref="AA55" start="0" length="0">
    <dxf>
      <font>
        <sz val="8"/>
        <color auto="1"/>
        <name val="Open Sans"/>
        <scheme val="none"/>
      </font>
      <numFmt numFmtId="3" formatCode="#,##0"/>
    </dxf>
  </rfmt>
  <rfmt sheetId="3" sqref="AB55" start="0" length="0">
    <dxf>
      <font>
        <sz val="8"/>
        <color auto="1"/>
        <name val="Open Sans"/>
        <scheme val="none"/>
      </font>
      <numFmt numFmtId="3" formatCode="#,##0"/>
    </dxf>
  </rfmt>
  <rfmt sheetId="3" sqref="AC55" start="0" length="0">
    <dxf>
      <font>
        <sz val="8"/>
        <color auto="1"/>
        <name val="Open Sans"/>
        <scheme val="none"/>
      </font>
      <numFmt numFmtId="3" formatCode="#,##0"/>
    </dxf>
  </rfmt>
  <rfmt sheetId="3" sqref="Y56" start="0" length="0">
    <dxf>
      <font>
        <sz val="9"/>
        <color auto="1"/>
        <name val="Open Sans"/>
        <scheme val="none"/>
      </font>
    </dxf>
  </rfmt>
  <rfmt sheetId="3" sqref="Z56" start="0" length="0">
    <dxf>
      <font>
        <sz val="9"/>
        <color auto="1"/>
        <name val="Open Sans"/>
        <scheme val="none"/>
      </font>
    </dxf>
  </rfmt>
  <rfmt sheetId="3" sqref="AA56" start="0" length="0">
    <dxf>
      <font>
        <sz val="9"/>
        <color auto="1"/>
        <name val="Open Sans"/>
        <scheme val="none"/>
      </font>
    </dxf>
  </rfmt>
  <rfmt sheetId="3" sqref="AB56" start="0" length="0">
    <dxf>
      <font>
        <sz val="9"/>
        <color auto="1"/>
        <name val="Open Sans"/>
        <scheme val="none"/>
      </font>
    </dxf>
  </rfmt>
  <rfmt sheetId="3" sqref="AC56" start="0" length="0">
    <dxf>
      <font>
        <sz val="9"/>
        <color auto="1"/>
        <name val="Open Sans"/>
        <scheme val="none"/>
      </font>
    </dxf>
  </rfmt>
  <rfmt sheetId="3" sqref="Y57" start="0" length="0">
    <dxf>
      <font>
        <sz val="9"/>
        <color auto="1"/>
        <name val="Open Sans"/>
        <scheme val="none"/>
      </font>
    </dxf>
  </rfmt>
  <rfmt sheetId="3" sqref="Z57" start="0" length="0">
    <dxf>
      <font>
        <sz val="9"/>
        <color auto="1"/>
        <name val="Open Sans"/>
        <scheme val="none"/>
      </font>
    </dxf>
  </rfmt>
  <rfmt sheetId="3" sqref="AA57" start="0" length="0">
    <dxf>
      <font>
        <sz val="9"/>
        <color auto="1"/>
        <name val="Open Sans"/>
        <scheme val="none"/>
      </font>
    </dxf>
  </rfmt>
  <rfmt sheetId="3" sqref="AB57" start="0" length="0">
    <dxf>
      <font>
        <sz val="9"/>
        <color auto="1"/>
        <name val="Open Sans"/>
        <scheme val="none"/>
      </font>
    </dxf>
  </rfmt>
  <rfmt sheetId="3" sqref="AC57" start="0" length="0">
    <dxf>
      <font>
        <sz val="9"/>
        <color auto="1"/>
        <name val="Open Sans"/>
        <scheme val="none"/>
      </font>
    </dxf>
  </rfmt>
  <rfmt sheetId="3" sqref="Y58" start="0" length="0">
    <dxf>
      <font>
        <sz val="9"/>
        <color auto="1"/>
        <name val="Open Sans"/>
        <scheme val="none"/>
      </font>
    </dxf>
  </rfmt>
  <rfmt sheetId="3" sqref="Z58" start="0" length="0">
    <dxf>
      <font>
        <sz val="9"/>
        <color auto="1"/>
        <name val="Open Sans"/>
        <scheme val="none"/>
      </font>
    </dxf>
  </rfmt>
  <rfmt sheetId="3" sqref="AA58" start="0" length="0">
    <dxf>
      <font>
        <sz val="9"/>
        <color auto="1"/>
        <name val="Open Sans"/>
        <scheme val="none"/>
      </font>
    </dxf>
  </rfmt>
  <rfmt sheetId="3" sqref="AB58" start="0" length="0">
    <dxf>
      <font>
        <sz val="9"/>
        <color auto="1"/>
        <name val="Open Sans"/>
        <scheme val="none"/>
      </font>
    </dxf>
  </rfmt>
  <rfmt sheetId="3" sqref="AC58" start="0" length="0">
    <dxf>
      <font>
        <sz val="9"/>
        <color auto="1"/>
        <name val="Open Sans"/>
        <scheme val="none"/>
      </font>
    </dxf>
  </rfmt>
  <rfmt sheetId="3" sqref="Y59" start="0" length="0">
    <dxf>
      <font>
        <sz val="9"/>
        <color auto="1"/>
        <name val="Open Sans"/>
        <scheme val="none"/>
      </font>
    </dxf>
  </rfmt>
  <rfmt sheetId="3" sqref="Z59" start="0" length="0">
    <dxf>
      <font>
        <sz val="9"/>
        <color auto="1"/>
        <name val="Open Sans"/>
        <scheme val="none"/>
      </font>
    </dxf>
  </rfmt>
  <rfmt sheetId="3" sqref="AA59" start="0" length="0">
    <dxf>
      <font>
        <sz val="9"/>
        <color auto="1"/>
        <name val="Open Sans"/>
        <scheme val="none"/>
      </font>
    </dxf>
  </rfmt>
  <rfmt sheetId="3" sqref="AB59" start="0" length="0">
    <dxf>
      <font>
        <sz val="9"/>
        <color auto="1"/>
        <name val="Open Sans"/>
        <scheme val="none"/>
      </font>
    </dxf>
  </rfmt>
  <rfmt sheetId="3" sqref="AC59" start="0" length="0">
    <dxf>
      <font>
        <sz val="9"/>
        <color auto="1"/>
        <name val="Open Sans"/>
        <scheme val="none"/>
      </font>
    </dxf>
  </rfmt>
  <rfmt sheetId="3" sqref="Y60" start="0" length="0">
    <dxf>
      <font>
        <sz val="9"/>
        <name val="Open Sans"/>
        <scheme val="none"/>
      </font>
    </dxf>
  </rfmt>
  <rfmt sheetId="3" sqref="Z60" start="0" length="0">
    <dxf>
      <font>
        <sz val="9"/>
        <name val="Open Sans"/>
        <scheme val="none"/>
      </font>
    </dxf>
  </rfmt>
  <rfmt sheetId="3" sqref="AA60" start="0" length="0">
    <dxf>
      <font>
        <sz val="9"/>
        <name val="Open Sans"/>
        <scheme val="none"/>
      </font>
    </dxf>
  </rfmt>
  <rfmt sheetId="3" sqref="AB60" start="0" length="0">
    <dxf>
      <font>
        <sz val="9"/>
        <name val="Open Sans"/>
        <scheme val="none"/>
      </font>
    </dxf>
  </rfmt>
  <rfmt sheetId="3" sqref="AC60" start="0" length="0">
    <dxf>
      <font>
        <sz val="9"/>
        <name val="Open Sans"/>
        <scheme val="none"/>
      </font>
    </dxf>
  </rfmt>
  <rfmt sheetId="3" sqref="Y61" start="0" length="0">
    <dxf>
      <font>
        <sz val="9"/>
        <name val="Open Sans"/>
        <scheme val="none"/>
      </font>
    </dxf>
  </rfmt>
  <rfmt sheetId="3" sqref="Z61" start="0" length="0">
    <dxf>
      <font>
        <sz val="9"/>
        <name val="Open Sans"/>
        <scheme val="none"/>
      </font>
    </dxf>
  </rfmt>
  <rfmt sheetId="3" sqref="AA61" start="0" length="0">
    <dxf>
      <font>
        <sz val="9"/>
        <name val="Open Sans"/>
        <scheme val="none"/>
      </font>
    </dxf>
  </rfmt>
  <rfmt sheetId="3" sqref="AB61" start="0" length="0">
    <dxf>
      <font>
        <sz val="9"/>
        <name val="Open Sans"/>
        <scheme val="none"/>
      </font>
    </dxf>
  </rfmt>
  <rfmt sheetId="3" sqref="AC61" start="0" length="0">
    <dxf>
      <font>
        <sz val="9"/>
        <name val="Open Sans"/>
        <scheme val="none"/>
      </font>
    </dxf>
  </rfmt>
  <rfmt sheetId="3" sqref="Y62" start="0" length="0">
    <dxf>
      <font>
        <sz val="9"/>
        <name val="Open Sans"/>
        <scheme val="none"/>
      </font>
    </dxf>
  </rfmt>
  <rfmt sheetId="3" sqref="Z62" start="0" length="0">
    <dxf>
      <font>
        <sz val="9"/>
        <name val="Open Sans"/>
        <scheme val="none"/>
      </font>
    </dxf>
  </rfmt>
  <rfmt sheetId="3" sqref="AA62" start="0" length="0">
    <dxf>
      <font>
        <sz val="9"/>
        <name val="Open Sans"/>
        <scheme val="none"/>
      </font>
    </dxf>
  </rfmt>
  <rfmt sheetId="3" sqref="AB62" start="0" length="0">
    <dxf>
      <font>
        <sz val="9"/>
        <name val="Open Sans"/>
        <scheme val="none"/>
      </font>
    </dxf>
  </rfmt>
  <rfmt sheetId="3" sqref="AC62" start="0" length="0">
    <dxf>
      <font>
        <sz val="9"/>
        <name val="Open Sans"/>
        <scheme val="none"/>
      </font>
    </dxf>
  </rfmt>
  <rfmt sheetId="3" sqref="Y63" start="0" length="0">
    <dxf>
      <font>
        <sz val="9"/>
        <name val="Open Sans"/>
        <scheme val="none"/>
      </font>
    </dxf>
  </rfmt>
  <rfmt sheetId="3" sqref="Z63" start="0" length="0">
    <dxf>
      <font>
        <sz val="9"/>
        <name val="Open Sans"/>
        <scheme val="none"/>
      </font>
    </dxf>
  </rfmt>
  <rfmt sheetId="3" sqref="AA63" start="0" length="0">
    <dxf>
      <font>
        <sz val="9"/>
        <name val="Open Sans"/>
        <scheme val="none"/>
      </font>
    </dxf>
  </rfmt>
  <rfmt sheetId="3" sqref="AB63" start="0" length="0">
    <dxf>
      <font>
        <sz val="9"/>
        <name val="Open Sans"/>
        <scheme val="none"/>
      </font>
    </dxf>
  </rfmt>
  <rfmt sheetId="3" sqref="AC63" start="0" length="0">
    <dxf>
      <font>
        <sz val="9"/>
        <name val="Open Sans"/>
        <scheme val="none"/>
      </font>
    </dxf>
  </rfmt>
  <rfmt sheetId="3" sqref="Y64" start="0" length="0">
    <dxf>
      <font>
        <sz val="9"/>
        <color auto="1"/>
        <name val="Open Sans"/>
        <scheme val="none"/>
      </font>
    </dxf>
  </rfmt>
  <rfmt sheetId="3" sqref="Z64" start="0" length="0">
    <dxf>
      <font>
        <sz val="9"/>
        <color auto="1"/>
        <name val="Open Sans"/>
        <scheme val="none"/>
      </font>
    </dxf>
  </rfmt>
  <rfmt sheetId="3" sqref="AA64" start="0" length="0">
    <dxf>
      <font>
        <sz val="9"/>
        <color auto="1"/>
        <name val="Open Sans"/>
        <scheme val="none"/>
      </font>
    </dxf>
  </rfmt>
  <rfmt sheetId="3" sqref="AB64" start="0" length="0">
    <dxf>
      <font>
        <sz val="9"/>
        <color auto="1"/>
        <name val="Open Sans"/>
        <scheme val="none"/>
      </font>
    </dxf>
  </rfmt>
  <rfmt sheetId="3" sqref="AC64" start="0" length="0">
    <dxf>
      <font>
        <sz val="9"/>
        <color auto="1"/>
        <name val="Open Sans"/>
        <scheme val="none"/>
      </font>
    </dxf>
  </rfmt>
  <rfmt sheetId="3" sqref="Y65" start="0" length="0">
    <dxf>
      <font>
        <sz val="9"/>
        <color auto="1"/>
        <name val="Open Sans"/>
        <scheme val="none"/>
      </font>
    </dxf>
  </rfmt>
  <rfmt sheetId="3" sqref="Z65" start="0" length="0">
    <dxf>
      <font>
        <sz val="9"/>
        <color auto="1"/>
        <name val="Open Sans"/>
        <scheme val="none"/>
      </font>
    </dxf>
  </rfmt>
  <rfmt sheetId="3" sqref="AA65" start="0" length="0">
    <dxf>
      <font>
        <sz val="9"/>
        <color auto="1"/>
        <name val="Open Sans"/>
        <scheme val="none"/>
      </font>
    </dxf>
  </rfmt>
  <rfmt sheetId="3" sqref="AB65" start="0" length="0">
    <dxf>
      <font>
        <sz val="9"/>
        <color auto="1"/>
        <name val="Open Sans"/>
        <scheme val="none"/>
      </font>
    </dxf>
  </rfmt>
  <rfmt sheetId="3" sqref="AC65" start="0" length="0">
    <dxf>
      <font>
        <sz val="9"/>
        <color auto="1"/>
        <name val="Open Sans"/>
        <scheme val="none"/>
      </font>
    </dxf>
  </rfmt>
  <rfmt sheetId="3" sqref="Y66" start="0" length="0">
    <dxf>
      <font>
        <sz val="9"/>
        <color auto="1"/>
        <name val="Open Sans"/>
        <scheme val="none"/>
      </font>
    </dxf>
  </rfmt>
  <rfmt sheetId="3" sqref="Z66" start="0" length="0">
    <dxf>
      <font>
        <sz val="9"/>
        <color auto="1"/>
        <name val="Open Sans"/>
        <scheme val="none"/>
      </font>
    </dxf>
  </rfmt>
  <rfmt sheetId="3" sqref="AA66" start="0" length="0">
    <dxf>
      <font>
        <sz val="9"/>
        <color auto="1"/>
        <name val="Open Sans"/>
        <scheme val="none"/>
      </font>
    </dxf>
  </rfmt>
  <rfmt sheetId="3" sqref="AB66" start="0" length="0">
    <dxf>
      <font>
        <sz val="9"/>
        <color auto="1"/>
        <name val="Open Sans"/>
        <scheme val="none"/>
      </font>
    </dxf>
  </rfmt>
  <rfmt sheetId="3" sqref="AC66" start="0" length="0">
    <dxf>
      <font>
        <sz val="9"/>
        <color auto="1"/>
        <name val="Open Sans"/>
        <scheme val="none"/>
      </font>
    </dxf>
  </rfmt>
  <rfmt sheetId="3" sqref="Y67" start="0" length="0">
    <dxf>
      <font>
        <sz val="9"/>
        <color auto="1"/>
        <name val="Open Sans"/>
        <scheme val="none"/>
      </font>
    </dxf>
  </rfmt>
  <rfmt sheetId="3" sqref="Z67" start="0" length="0">
    <dxf>
      <font>
        <sz val="9"/>
        <color auto="1"/>
        <name val="Open Sans"/>
        <scheme val="none"/>
      </font>
    </dxf>
  </rfmt>
  <rfmt sheetId="3" sqref="AA67" start="0" length="0">
    <dxf>
      <font>
        <sz val="9"/>
        <color auto="1"/>
        <name val="Open Sans"/>
        <scheme val="none"/>
      </font>
    </dxf>
  </rfmt>
  <rfmt sheetId="3" sqref="AB67" start="0" length="0">
    <dxf>
      <font>
        <sz val="9"/>
        <color auto="1"/>
        <name val="Open Sans"/>
        <scheme val="none"/>
      </font>
    </dxf>
  </rfmt>
  <rfmt sheetId="3" sqref="AC67" start="0" length="0">
    <dxf>
      <font>
        <sz val="9"/>
        <color auto="1"/>
        <name val="Open Sans"/>
        <scheme val="none"/>
      </font>
    </dxf>
  </rfmt>
  <rfmt sheetId="3" sqref="Y68" start="0" length="0">
    <dxf>
      <font>
        <sz val="9"/>
        <color auto="1"/>
        <name val="Open Sans"/>
        <scheme val="none"/>
      </font>
    </dxf>
  </rfmt>
  <rfmt sheetId="3" sqref="Z68" start="0" length="0">
    <dxf>
      <font>
        <sz val="9"/>
        <color auto="1"/>
        <name val="Open Sans"/>
        <scheme val="none"/>
      </font>
    </dxf>
  </rfmt>
  <rfmt sheetId="3" sqref="AA68" start="0" length="0">
    <dxf>
      <font>
        <sz val="9"/>
        <color auto="1"/>
        <name val="Open Sans"/>
        <scheme val="none"/>
      </font>
    </dxf>
  </rfmt>
  <rfmt sheetId="3" sqref="AB68" start="0" length="0">
    <dxf>
      <font>
        <sz val="9"/>
        <color auto="1"/>
        <name val="Open Sans"/>
        <scheme val="none"/>
      </font>
    </dxf>
  </rfmt>
  <rfmt sheetId="3" sqref="AC68" start="0" length="0">
    <dxf>
      <font>
        <sz val="9"/>
        <color auto="1"/>
        <name val="Open Sans"/>
        <scheme val="none"/>
      </font>
    </dxf>
  </rfmt>
  <rfmt sheetId="3" sqref="Y69" start="0" length="0">
    <dxf>
      <font>
        <sz val="9"/>
        <color auto="1"/>
        <name val="Open Sans"/>
        <scheme val="none"/>
      </font>
    </dxf>
  </rfmt>
  <rfmt sheetId="3" sqref="Z69" start="0" length="0">
    <dxf>
      <font>
        <sz val="9"/>
        <color auto="1"/>
        <name val="Open Sans"/>
        <scheme val="none"/>
      </font>
    </dxf>
  </rfmt>
  <rfmt sheetId="3" sqref="AA69" start="0" length="0">
    <dxf>
      <font>
        <sz val="9"/>
        <color auto="1"/>
        <name val="Open Sans"/>
        <scheme val="none"/>
      </font>
    </dxf>
  </rfmt>
  <rfmt sheetId="3" sqref="AB69" start="0" length="0">
    <dxf>
      <font>
        <sz val="9"/>
        <color auto="1"/>
        <name val="Open Sans"/>
        <scheme val="none"/>
      </font>
    </dxf>
  </rfmt>
  <rfmt sheetId="3" sqref="AC69" start="0" length="0">
    <dxf>
      <font>
        <sz val="9"/>
        <color auto="1"/>
        <name val="Open Sans"/>
        <scheme val="none"/>
      </font>
    </dxf>
  </rfmt>
  <rfmt sheetId="3" sqref="Y70" start="0" length="0">
    <dxf>
      <font>
        <sz val="9"/>
        <color auto="1"/>
        <name val="Open Sans"/>
        <scheme val="none"/>
      </font>
    </dxf>
  </rfmt>
  <rfmt sheetId="3" sqref="Z70" start="0" length="0">
    <dxf>
      <font>
        <sz val="9"/>
        <color auto="1"/>
        <name val="Open Sans"/>
        <scheme val="none"/>
      </font>
    </dxf>
  </rfmt>
  <rfmt sheetId="3" sqref="AA70" start="0" length="0">
    <dxf>
      <font>
        <sz val="9"/>
        <color auto="1"/>
        <name val="Open Sans"/>
        <scheme val="none"/>
      </font>
    </dxf>
  </rfmt>
  <rfmt sheetId="3" sqref="AB70" start="0" length="0">
    <dxf>
      <font>
        <sz val="9"/>
        <color auto="1"/>
        <name val="Open Sans"/>
        <scheme val="none"/>
      </font>
    </dxf>
  </rfmt>
  <rfmt sheetId="3" sqref="AC70" start="0" length="0">
    <dxf>
      <font>
        <sz val="9"/>
        <color auto="1"/>
        <name val="Open Sans"/>
        <scheme val="none"/>
      </font>
    </dxf>
  </rfmt>
  <rfmt sheetId="3" sqref="Y71" start="0" length="0">
    <dxf>
      <font>
        <sz val="9"/>
        <color auto="1"/>
        <name val="Open Sans"/>
        <scheme val="none"/>
      </font>
    </dxf>
  </rfmt>
  <rfmt sheetId="3" sqref="Z71" start="0" length="0">
    <dxf>
      <font>
        <sz val="9"/>
        <color auto="1"/>
        <name val="Open Sans"/>
        <scheme val="none"/>
      </font>
    </dxf>
  </rfmt>
  <rfmt sheetId="3" sqref="AA71" start="0" length="0">
    <dxf>
      <font>
        <sz val="9"/>
        <color auto="1"/>
        <name val="Open Sans"/>
        <scheme val="none"/>
      </font>
    </dxf>
  </rfmt>
  <rfmt sheetId="3" sqref="AB71" start="0" length="0">
    <dxf>
      <font>
        <sz val="9"/>
        <color auto="1"/>
        <name val="Open Sans"/>
        <scheme val="none"/>
      </font>
    </dxf>
  </rfmt>
  <rfmt sheetId="3" sqref="AC71" start="0" length="0">
    <dxf>
      <font>
        <sz val="9"/>
        <color auto="1"/>
        <name val="Open Sans"/>
        <scheme val="none"/>
      </font>
    </dxf>
  </rfmt>
  <rfmt sheetId="3" sqref="Y72" start="0" length="0">
    <dxf>
      <font>
        <sz val="9"/>
        <color auto="1"/>
        <name val="Open Sans"/>
        <scheme val="none"/>
      </font>
    </dxf>
  </rfmt>
  <rfmt sheetId="3" sqref="Z72" start="0" length="0">
    <dxf>
      <font>
        <sz val="9"/>
        <color auto="1"/>
        <name val="Open Sans"/>
        <scheme val="none"/>
      </font>
    </dxf>
  </rfmt>
  <rfmt sheetId="3" sqref="AA72" start="0" length="0">
    <dxf>
      <font>
        <sz val="9"/>
        <color auto="1"/>
        <name val="Open Sans"/>
        <scheme val="none"/>
      </font>
    </dxf>
  </rfmt>
  <rfmt sheetId="3" sqref="AB72" start="0" length="0">
    <dxf>
      <font>
        <sz val="9"/>
        <color auto="1"/>
        <name val="Open Sans"/>
        <scheme val="none"/>
      </font>
    </dxf>
  </rfmt>
  <rfmt sheetId="3" sqref="AC72" start="0" length="0">
    <dxf>
      <font>
        <sz val="9"/>
        <color auto="1"/>
        <name val="Open Sans"/>
        <scheme val="none"/>
      </font>
    </dxf>
  </rfmt>
  <rfmt sheetId="3" sqref="Y73" start="0" length="0">
    <dxf>
      <font>
        <sz val="9"/>
        <color auto="1"/>
        <name val="Open Sans"/>
        <scheme val="none"/>
      </font>
    </dxf>
  </rfmt>
  <rfmt sheetId="3" sqref="Z73" start="0" length="0">
    <dxf>
      <font>
        <sz val="9"/>
        <color auto="1"/>
        <name val="Open Sans"/>
        <scheme val="none"/>
      </font>
    </dxf>
  </rfmt>
  <rfmt sheetId="3" sqref="AA73" start="0" length="0">
    <dxf>
      <font>
        <sz val="9"/>
        <color auto="1"/>
        <name val="Open Sans"/>
        <scheme val="none"/>
      </font>
    </dxf>
  </rfmt>
  <rfmt sheetId="3" sqref="AB73" start="0" length="0">
    <dxf>
      <font>
        <sz val="9"/>
        <color auto="1"/>
        <name val="Open Sans"/>
        <scheme val="none"/>
      </font>
    </dxf>
  </rfmt>
  <rfmt sheetId="3" sqref="AC73" start="0" length="0">
    <dxf>
      <font>
        <sz val="9"/>
        <color auto="1"/>
        <name val="Open Sans"/>
        <scheme val="none"/>
      </font>
    </dxf>
  </rfmt>
  <rfmt sheetId="3" sqref="Y74" start="0" length="0">
    <dxf>
      <font>
        <sz val="9"/>
        <color auto="1"/>
        <name val="Open Sans"/>
        <scheme val="none"/>
      </font>
    </dxf>
  </rfmt>
  <rfmt sheetId="3" sqref="Z74" start="0" length="0">
    <dxf>
      <font>
        <sz val="9"/>
        <color auto="1"/>
        <name val="Open Sans"/>
        <scheme val="none"/>
      </font>
    </dxf>
  </rfmt>
  <rfmt sheetId="3" sqref="AA74" start="0" length="0">
    <dxf>
      <font>
        <sz val="9"/>
        <color auto="1"/>
        <name val="Open Sans"/>
        <scheme val="none"/>
      </font>
    </dxf>
  </rfmt>
  <rfmt sheetId="3" sqref="AB74" start="0" length="0">
    <dxf>
      <font>
        <sz val="9"/>
        <color auto="1"/>
        <name val="Open Sans"/>
        <scheme val="none"/>
      </font>
    </dxf>
  </rfmt>
  <rfmt sheetId="3" sqref="AC74" start="0" length="0">
    <dxf>
      <font>
        <sz val="9"/>
        <color auto="1"/>
        <name val="Open Sans"/>
        <scheme val="none"/>
      </font>
    </dxf>
  </rfmt>
  <rfmt sheetId="3" sqref="Y80" start="0" length="0">
    <dxf>
      <font>
        <sz val="9"/>
        <color auto="1"/>
        <name val="Open Sans"/>
        <scheme val="none"/>
      </font>
    </dxf>
  </rfmt>
  <rfmt sheetId="3" sqref="Z80" start="0" length="0">
    <dxf>
      <font>
        <sz val="9"/>
        <color auto="1"/>
        <name val="Open Sans"/>
        <scheme val="none"/>
      </font>
    </dxf>
  </rfmt>
  <rfmt sheetId="3" sqref="AA80" start="0" length="0">
    <dxf>
      <font>
        <sz val="9"/>
        <color auto="1"/>
        <name val="Open Sans"/>
        <scheme val="none"/>
      </font>
    </dxf>
  </rfmt>
  <rfmt sheetId="3" sqref="AB80" start="0" length="0">
    <dxf>
      <font>
        <sz val="9"/>
        <color auto="1"/>
        <name val="Open Sans"/>
        <scheme val="none"/>
      </font>
    </dxf>
  </rfmt>
  <rfmt sheetId="3" sqref="AC80" start="0" length="0">
    <dxf>
      <font>
        <sz val="9"/>
        <color auto="1"/>
        <name val="Open Sans"/>
        <scheme val="none"/>
      </font>
    </dxf>
  </rfmt>
  <rfmt sheetId="3" sqref="Y81" start="0" length="0">
    <dxf>
      <font>
        <sz val="9"/>
        <color auto="1"/>
        <name val="Open Sans"/>
        <scheme val="none"/>
      </font>
    </dxf>
  </rfmt>
  <rfmt sheetId="3" sqref="Z81" start="0" length="0">
    <dxf>
      <font>
        <sz val="9"/>
        <color auto="1"/>
        <name val="Open Sans"/>
        <scheme val="none"/>
      </font>
    </dxf>
  </rfmt>
  <rfmt sheetId="3" sqref="AA81" start="0" length="0">
    <dxf>
      <font>
        <sz val="9"/>
        <color auto="1"/>
        <name val="Open Sans"/>
        <scheme val="none"/>
      </font>
    </dxf>
  </rfmt>
  <rfmt sheetId="3" sqref="AB81" start="0" length="0">
    <dxf>
      <font>
        <sz val="9"/>
        <color auto="1"/>
        <name val="Open Sans"/>
        <scheme val="none"/>
      </font>
    </dxf>
  </rfmt>
  <rfmt sheetId="3" sqref="AC81" start="0" length="0">
    <dxf>
      <font>
        <sz val="9"/>
        <color auto="1"/>
        <name val="Open Sans"/>
        <scheme val="none"/>
      </font>
    </dxf>
  </rfmt>
  <rfmt sheetId="3" sqref="Y82" start="0" length="0">
    <dxf>
      <font>
        <sz val="9"/>
        <color auto="1"/>
        <name val="Open Sans"/>
        <scheme val="none"/>
      </font>
    </dxf>
  </rfmt>
  <rfmt sheetId="3" sqref="Z82" start="0" length="0">
    <dxf>
      <font>
        <sz val="9"/>
        <color auto="1"/>
        <name val="Open Sans"/>
        <scheme val="none"/>
      </font>
    </dxf>
  </rfmt>
  <rfmt sheetId="3" sqref="AA82" start="0" length="0">
    <dxf>
      <font>
        <sz val="9"/>
        <color auto="1"/>
        <name val="Open Sans"/>
        <scheme val="none"/>
      </font>
    </dxf>
  </rfmt>
  <rfmt sheetId="3" sqref="AB82" start="0" length="0">
    <dxf>
      <font>
        <sz val="9"/>
        <color auto="1"/>
        <name val="Open Sans"/>
        <scheme val="none"/>
      </font>
    </dxf>
  </rfmt>
  <rfmt sheetId="3" sqref="AC82" start="0" length="0">
    <dxf>
      <font>
        <sz val="9"/>
        <color auto="1"/>
        <name val="Open Sans"/>
        <scheme val="none"/>
      </font>
    </dxf>
  </rfmt>
  <rfmt sheetId="3" sqref="Y83" start="0" length="0">
    <dxf>
      <font>
        <sz val="9"/>
        <color auto="1"/>
        <name val="Open Sans"/>
        <scheme val="none"/>
      </font>
    </dxf>
  </rfmt>
  <rfmt sheetId="3" sqref="Z83" start="0" length="0">
    <dxf>
      <font>
        <sz val="9"/>
        <color auto="1"/>
        <name val="Open Sans"/>
        <scheme val="none"/>
      </font>
    </dxf>
  </rfmt>
  <rfmt sheetId="3" sqref="AA83" start="0" length="0">
    <dxf>
      <font>
        <sz val="9"/>
        <color auto="1"/>
        <name val="Open Sans"/>
        <scheme val="none"/>
      </font>
    </dxf>
  </rfmt>
  <rfmt sheetId="3" sqref="AB83" start="0" length="0">
    <dxf>
      <font>
        <sz val="9"/>
        <color auto="1"/>
        <name val="Open Sans"/>
        <scheme val="none"/>
      </font>
    </dxf>
  </rfmt>
  <rfmt sheetId="3" sqref="AC83" start="0" length="0">
    <dxf>
      <font>
        <sz val="9"/>
        <color auto="1"/>
        <name val="Open Sans"/>
        <scheme val="none"/>
      </font>
    </dxf>
  </rfmt>
  <rfmt sheetId="3" sqref="Y84" start="0" length="0">
    <dxf>
      <font>
        <sz val="9"/>
        <color auto="1"/>
        <name val="Open Sans"/>
        <scheme val="none"/>
      </font>
    </dxf>
  </rfmt>
  <rfmt sheetId="3" sqref="Z84" start="0" length="0">
    <dxf>
      <font>
        <sz val="9"/>
        <color auto="1"/>
        <name val="Open Sans"/>
        <scheme val="none"/>
      </font>
    </dxf>
  </rfmt>
  <rfmt sheetId="3" sqref="AA84" start="0" length="0">
    <dxf>
      <font>
        <sz val="9"/>
        <color auto="1"/>
        <name val="Open Sans"/>
        <scheme val="none"/>
      </font>
    </dxf>
  </rfmt>
  <rfmt sheetId="3" sqref="AB84" start="0" length="0">
    <dxf>
      <font>
        <sz val="9"/>
        <color auto="1"/>
        <name val="Open Sans"/>
        <scheme val="none"/>
      </font>
    </dxf>
  </rfmt>
  <rfmt sheetId="3" sqref="AC84" start="0" length="0">
    <dxf>
      <font>
        <sz val="9"/>
        <color auto="1"/>
        <name val="Open Sans"/>
        <scheme val="none"/>
      </font>
    </dxf>
  </rfmt>
  <rfmt sheetId="3" sqref="Y85" start="0" length="0">
    <dxf>
      <font>
        <sz val="9"/>
        <color auto="1"/>
        <name val="Open Sans"/>
        <scheme val="none"/>
      </font>
    </dxf>
  </rfmt>
  <rfmt sheetId="3" sqref="Z85" start="0" length="0">
    <dxf>
      <font>
        <sz val="9"/>
        <color auto="1"/>
        <name val="Open Sans"/>
        <scheme val="none"/>
      </font>
    </dxf>
  </rfmt>
  <rfmt sheetId="3" sqref="AA85" start="0" length="0">
    <dxf>
      <font>
        <sz val="9"/>
        <color auto="1"/>
        <name val="Open Sans"/>
        <scheme val="none"/>
      </font>
    </dxf>
  </rfmt>
  <rfmt sheetId="3" sqref="AB85" start="0" length="0">
    <dxf>
      <font>
        <sz val="9"/>
        <color auto="1"/>
        <name val="Open Sans"/>
        <scheme val="none"/>
      </font>
    </dxf>
  </rfmt>
  <rfmt sheetId="3" sqref="AC85" start="0" length="0">
    <dxf>
      <font>
        <sz val="9"/>
        <color auto="1"/>
        <name val="Open Sans"/>
        <scheme val="none"/>
      </font>
    </dxf>
  </rfmt>
  <rfmt sheetId="3" sqref="Y86" start="0" length="0">
    <dxf>
      <font>
        <sz val="9"/>
        <color auto="1"/>
        <name val="Open Sans"/>
        <scheme val="none"/>
      </font>
    </dxf>
  </rfmt>
  <rfmt sheetId="3" sqref="Z86" start="0" length="0">
    <dxf>
      <font>
        <sz val="9"/>
        <color auto="1"/>
        <name val="Open Sans"/>
        <scheme val="none"/>
      </font>
    </dxf>
  </rfmt>
  <rfmt sheetId="3" sqref="AA86" start="0" length="0">
    <dxf>
      <font>
        <sz val="9"/>
        <color auto="1"/>
        <name val="Open Sans"/>
        <scheme val="none"/>
      </font>
    </dxf>
  </rfmt>
  <rfmt sheetId="3" sqref="AB86" start="0" length="0">
    <dxf>
      <font>
        <sz val="9"/>
        <color auto="1"/>
        <name val="Open Sans"/>
        <scheme val="none"/>
      </font>
    </dxf>
  </rfmt>
  <rfmt sheetId="3" sqref="AC86" start="0" length="0">
    <dxf>
      <font>
        <sz val="9"/>
        <color auto="1"/>
        <name val="Open Sans"/>
        <scheme val="none"/>
      </font>
    </dxf>
  </rfmt>
  <rfmt sheetId="3" sqref="Y87" start="0" length="0">
    <dxf>
      <font>
        <sz val="9"/>
        <color auto="1"/>
        <name val="Open Sans"/>
        <scheme val="none"/>
      </font>
    </dxf>
  </rfmt>
  <rfmt sheetId="3" sqref="Z87" start="0" length="0">
    <dxf>
      <font>
        <sz val="9"/>
        <color auto="1"/>
        <name val="Open Sans"/>
        <scheme val="none"/>
      </font>
    </dxf>
  </rfmt>
  <rfmt sheetId="3" sqref="AA87" start="0" length="0">
    <dxf>
      <font>
        <sz val="9"/>
        <color auto="1"/>
        <name val="Open Sans"/>
        <scheme val="none"/>
      </font>
    </dxf>
  </rfmt>
  <rfmt sheetId="3" sqref="AB87" start="0" length="0">
    <dxf>
      <font>
        <sz val="9"/>
        <color auto="1"/>
        <name val="Open Sans"/>
        <scheme val="none"/>
      </font>
    </dxf>
  </rfmt>
  <rfmt sheetId="3" sqref="AC87" start="0" length="0">
    <dxf>
      <font>
        <sz val="9"/>
        <color auto="1"/>
        <name val="Open Sans"/>
        <scheme val="none"/>
      </font>
    </dxf>
  </rfmt>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211" sId="3" numFmtId="34">
    <oc r="Y6">
      <f>Y7+Y8+Y9+Y10</f>
    </oc>
    <nc r="Y6">
      <v>149702254</v>
    </nc>
  </rcc>
  <rcc rId="3212" sId="3" numFmtId="34">
    <oc r="Z6">
      <f>Z7+Z8+Z9+Z10</f>
    </oc>
    <nc r="Z6">
      <v>152635266</v>
    </nc>
  </rcc>
  <rcc rId="3213" sId="3" numFmtId="34">
    <oc r="AA6">
      <f>AA7+AA8+AA9+AA10</f>
    </oc>
    <nc r="AA6">
      <v>153538643</v>
    </nc>
  </rcc>
  <rcc rId="3214" sId="3" numFmtId="34">
    <oc r="AB6">
      <f>AB7+AB8+AB9+AB10</f>
    </oc>
    <nc r="AB6">
      <v>152508692</v>
    </nc>
  </rcc>
  <rcc rId="3215" sId="3" numFmtId="34">
    <oc r="AC6">
      <f>AC7+AC8+AC9+AC10</f>
    </oc>
    <nc r="AC6">
      <v>154743582</v>
    </nc>
  </rcc>
  <rcc rId="3216" sId="3" numFmtId="34">
    <oc r="Y13">
      <f>SUM(Y14:Y18)</f>
    </oc>
    <nc r="Y13">
      <v>66394854</v>
    </nc>
  </rcc>
  <rcc rId="3217" sId="3" numFmtId="34">
    <oc r="Z13">
      <f>SUM(Z14:Z18)</f>
    </oc>
    <nc r="Z13">
      <v>62902779</v>
    </nc>
  </rcc>
  <rcc rId="3218" sId="3" numFmtId="34">
    <oc r="AA13">
      <f>SUM(AA14:AA18)</f>
    </oc>
    <nc r="AA13">
      <v>49158286</v>
    </nc>
  </rcc>
  <rcc rId="3219" sId="3" numFmtId="34">
    <oc r="AB13">
      <f>SUM(AB14:AB18)</f>
    </oc>
    <nc r="AB13">
      <v>55371137</v>
    </nc>
  </rcc>
  <rcc rId="3220" sId="3" numFmtId="34">
    <oc r="AC13">
      <f>SUM(AC14:AC18)</f>
    </oc>
    <nc r="AC13">
      <v>54983346</v>
    </nc>
  </rcc>
  <rcc rId="3221" sId="3" numFmtId="34">
    <oc r="D19">
      <f>D61--D64</f>
    </oc>
    <nc r="D19">
      <v>0</v>
    </nc>
  </rcc>
  <rcc rId="3222" sId="3" numFmtId="34">
    <oc r="E19">
      <f>E61--E64</f>
    </oc>
    <nc r="E19">
      <v>0</v>
    </nc>
  </rcc>
  <rcc rId="3223" sId="3" numFmtId="34">
    <oc r="F19">
      <f>F61--F64</f>
    </oc>
    <nc r="F19">
      <v>0</v>
    </nc>
  </rcc>
  <rcc rId="3224" sId="3" numFmtId="34">
    <oc r="G19">
      <f>G61--G64</f>
    </oc>
    <nc r="G19">
      <v>0</v>
    </nc>
  </rcc>
  <rcc rId="3225" sId="3" numFmtId="4">
    <oc r="P29">
      <f>P3+P4+P5+P6+P11+P13+P20+P21+P22+P23+P24+P26+P27+P28+P19</f>
    </oc>
    <nc r="P29">
      <v>209476166</v>
    </nc>
  </rcc>
  <rcc rId="3226" sId="3" numFmtId="4">
    <oc r="Q29">
      <f>Q3+Q4+Q5+Q6+Q11+Q13+Q20+Q21+Q22+Q23+Q24+Q26+Q27+Q28+Q19</f>
    </oc>
    <nc r="Q29">
      <v>215899523</v>
    </nc>
  </rcc>
  <rcc rId="3227" sId="3" numFmtId="4">
    <oc r="R29">
      <f>R3+R4+R5+R6+R11+R13+R20+R21+R22+R23+R24+R26+R27+R28+R19</f>
    </oc>
    <nc r="R29">
      <v>221609230</v>
    </nc>
  </rcc>
  <rcc rId="3228" sId="3" numFmtId="4">
    <oc r="S29">
      <f>S3+S4+S5+S6+S11+S13+S20+S21+S22+S23+S24+S26+S27+S28+S19</f>
    </oc>
    <nc r="S29">
      <v>222833964</v>
    </nc>
  </rcc>
  <rcc rId="3229" sId="3" numFmtId="4">
    <oc r="T29">
      <f>T3+T4+T5+T6+T11+T13+T20+T21+T22+T23+T24+T26+T27+T28+T19</f>
    </oc>
    <nc r="T29">
      <v>228748855</v>
    </nc>
  </rcc>
  <rcc rId="3230" sId="3" numFmtId="4">
    <oc r="U29">
      <f>U3+U4+U5+U6+U11+U13+U20+U21+U22+U23+U24+U25+U26+U27+U28+U19</f>
    </oc>
    <nc r="U29">
      <v>237509885</v>
    </nc>
  </rcc>
  <rcc rId="3231" sId="3" numFmtId="4">
    <oc r="V29">
      <f>V3+V4+V5+V6+V11+V13+V20+V21+V22+V23+V24+V25+V26+V27+V28+V19</f>
    </oc>
    <nc r="V29">
      <v>230210599</v>
    </nc>
  </rcc>
  <rcc rId="3232" sId="3" numFmtId="4">
    <oc r="W29">
      <f>W3+W4+W5+W6+W11+W13+W20+W21+W22+W23+W24+W25+W26+W27+W28+W19</f>
    </oc>
    <nc r="W29">
      <v>232393243</v>
    </nc>
  </rcc>
  <rcc rId="3233" sId="3" numFmtId="4">
    <oc r="X29">
      <f>X3+X4+X5+X6+X11+X13+X20+X21+X22+X23+X24+X25+X26+X27+X28+X19</f>
    </oc>
    <nc r="X29">
      <v>243017264</v>
    </nc>
  </rcc>
  <rcc rId="3234" sId="3" numFmtId="4">
    <oc r="Y29">
      <f>Y3+Y4+Y5+Y6+Y11+Y13+Y20+Y21+Y22+Y23+Y24+Y25+Y26+Y27+Y28+Y19</f>
    </oc>
    <nc r="Y29">
      <v>245938512</v>
    </nc>
  </rcc>
  <rcc rId="3235" sId="3" numFmtId="4">
    <oc r="Z29">
      <f>Z3+Z4+Z5+Z6+Z11+Z13+Z20+Z21+Z22+Z23+Z24+Z25+Z26+Z27+Z28+Z19</f>
    </oc>
    <nc r="Z29">
      <v>246504606</v>
    </nc>
  </rcc>
  <rcc rId="3236" sId="3" numFmtId="4">
    <oc r="AA29">
      <f>AA3+AA4+AA5+AA6+AA11+AA13+AA20+AA21+AA22+AA23+AA24+AA25+AA26+AA27+AA28+AA19</f>
    </oc>
    <nc r="AA29">
      <v>263395142</v>
    </nc>
  </rcc>
  <rcc rId="3237" sId="3" numFmtId="4">
    <oc r="AB29">
      <f>AB3+AB4+AB5+AB6+AB11+AB13+AB20+AB21+AB22+AB23+AB24+AB25+AB26+AB27+AB28+AB19</f>
    </oc>
    <nc r="AB29">
      <v>259167215</v>
    </nc>
  </rcc>
  <rcc rId="3238" sId="3" numFmtId="4">
    <oc r="AC29">
      <f>AC3+AC4+AC5+AC6+AC11+AC13+AC20+AC21+AC22+AC23+AC24+AC25+AC26+AC27+AC28+AC19</f>
    </oc>
    <nc r="AC29">
      <v>258620665</v>
    </nc>
  </rcc>
  <rcc rId="3239" sId="3" numFmtId="4">
    <oc r="P43">
      <f>SUM(P31:P42)</f>
    </oc>
    <nc r="P43">
      <v>182496656</v>
    </nc>
  </rcc>
  <rcc rId="3240" sId="3" numFmtId="4">
    <oc r="Q43">
      <f>SUM(Q31:Q42)</f>
    </oc>
    <nc r="Q43">
      <v>188658010</v>
    </nc>
  </rcc>
  <rcc rId="3241" sId="3" numFmtId="4">
    <oc r="R43">
      <f>SUM(R31:R42)</f>
    </oc>
    <nc r="R43">
      <v>193721721</v>
    </nc>
  </rcc>
  <rcc rId="3242" sId="3" numFmtId="4">
    <oc r="S43">
      <f>SUM(S31:S42)</f>
    </oc>
    <nc r="S43">
      <v>194377935</v>
    </nc>
  </rcc>
  <rcc rId="3243" sId="3" numFmtId="4">
    <oc r="T43">
      <f>SUM(T31:T42)</f>
    </oc>
    <nc r="T43">
      <v>200090865</v>
    </nc>
  </rcc>
  <rcc rId="3244" sId="3" numFmtId="4">
    <oc r="U43">
      <f>SUM(U31:U42)</f>
    </oc>
    <nc r="U43">
      <v>208421496</v>
    </nc>
  </rcc>
  <rcc rId="3245" sId="3" numFmtId="4">
    <oc r="V43">
      <f>SUM(V31:V42)</f>
    </oc>
    <nc r="V43">
      <v>201278205</v>
    </nc>
  </rcc>
  <rcc rId="3246" sId="3" numFmtId="4">
    <oc r="W43">
      <f>SUM(W31:W42)</f>
    </oc>
    <nc r="W43">
      <v>203404864</v>
    </nc>
  </rcc>
  <rcc rId="3247" sId="3" numFmtId="4">
    <oc r="X43">
      <f>SUM(X31:X42)</f>
    </oc>
    <nc r="X43">
      <v>215803688</v>
    </nc>
  </rcc>
  <rcc rId="3248" sId="3" numFmtId="4">
    <oc r="Y43">
      <f>SUM(Y31:Y42)</f>
    </oc>
    <nc r="Y43">
      <v>218931259</v>
    </nc>
  </rcc>
  <rcc rId="3249" sId="3" numFmtId="4">
    <oc r="Z43">
      <f>SUM(Z31:Z42)</f>
    </oc>
    <nc r="Z43">
      <v>218039887</v>
    </nc>
  </rcc>
  <rcc rId="3250" sId="3" numFmtId="4">
    <oc r="AA43">
      <f>SUM(AA31:AA42)</f>
    </oc>
    <nc r="AA43">
      <v>234548600</v>
    </nc>
  </rcc>
  <rcc rId="3251" sId="3" numFmtId="4">
    <oc r="AB43">
      <f>SUM(AB31:AB42)</f>
    </oc>
    <nc r="AB43">
      <v>229051877</v>
    </nc>
  </rcc>
  <rcc rId="3252" sId="3" numFmtId="4">
    <oc r="AC43">
      <f>SUM(AC31:AC42)</f>
    </oc>
    <nc r="AC43">
      <v>226671658</v>
    </nc>
  </rcc>
  <rcc rId="3253" sId="3" numFmtId="4">
    <oc r="P45">
      <f>SUM(P46:P50)</f>
    </oc>
    <nc r="P45">
      <v>25431987</v>
    </nc>
  </rcc>
  <rcc rId="3254" sId="3" numFmtId="4">
    <oc r="Q45">
      <f>SUM(Q46:Q50)</f>
    </oc>
    <nc r="Q45">
      <v>25635076</v>
    </nc>
  </rcc>
  <rcc rId="3255" sId="3" numFmtId="4">
    <oc r="R45">
      <f>SUM(R46:R50)</f>
    </oc>
    <nc r="R45">
      <v>26317842</v>
    </nc>
  </rcc>
  <rcc rId="3256" sId="3" numFmtId="4">
    <oc r="S45">
      <f>SUM(S46:S50)</f>
    </oc>
    <nc r="S45">
      <v>26826490</v>
    </nc>
  </rcc>
  <rcc rId="3257" sId="3" numFmtId="4">
    <oc r="T45">
      <f>SUM(T46:T50)</f>
    </oc>
    <nc r="T45">
      <v>26994750</v>
    </nc>
  </rcc>
  <rcc rId="3258" sId="3" numFmtId="4">
    <oc r="U45">
      <f>SUM(U46:U50)</f>
    </oc>
    <nc r="U45">
      <v>27384381</v>
    </nc>
  </rcc>
  <rcc rId="3259" sId="3" numFmtId="4">
    <oc r="V45">
      <f>SUM(V46:V50)</f>
    </oc>
    <nc r="V45">
      <v>27284247</v>
    </nc>
  </rcc>
  <rcc rId="3260" sId="3" numFmtId="4">
    <oc r="W45">
      <f>SUM(W46:W50)</f>
    </oc>
    <nc r="W45">
      <v>27278905</v>
    </nc>
  </rcc>
  <rcc rId="3261" sId="3" numFmtId="4">
    <oc r="X45">
      <f>SUM(X46:X50)</f>
    </oc>
    <nc r="X45">
      <v>25531680</v>
    </nc>
  </rcc>
  <rcc rId="3262" sId="3" numFmtId="4">
    <oc r="Y45">
      <f>SUM(Y46:Y50)</f>
    </oc>
    <nc r="Y45">
      <v>25276736</v>
    </nc>
  </rcc>
  <rcc rId="3263" sId="3" numFmtId="4">
    <oc r="Z45">
      <f>SUM(Z46:Z50)</f>
    </oc>
    <nc r="Z45">
      <v>26773030</v>
    </nc>
  </rcc>
  <rcc rId="3264" sId="3" numFmtId="4">
    <oc r="AA45">
      <f>SUM(AA46:AA50)</f>
    </oc>
    <nc r="AA45">
      <v>27106503</v>
    </nc>
  </rcc>
  <rcc rId="3265" sId="3" numFmtId="4">
    <oc r="AB45">
      <f>SUM(AB46:AB50)</f>
    </oc>
    <nc r="AB45">
      <v>28318083</v>
    </nc>
  </rcc>
  <rcc rId="3266" sId="3" numFmtId="4">
    <oc r="AC45">
      <f>SUM(AC46:AC50)</f>
    </oc>
    <nc r="AC45">
      <v>30103379</v>
    </nc>
  </rcc>
  <rcc rId="3267" sId="3" numFmtId="4">
    <oc r="P52">
      <f>P45+P51</f>
    </oc>
    <nc r="P52">
      <v>26979510</v>
    </nc>
  </rcc>
  <rcc rId="3268" sId="3" numFmtId="4">
    <oc r="Q52">
      <f>Q45+Q51</f>
    </oc>
    <nc r="Q52">
      <v>27241513</v>
    </nc>
  </rcc>
  <rcc rId="3269" sId="3" numFmtId="4">
    <oc r="R52">
      <f>R45+R51</f>
    </oc>
    <nc r="R52">
      <v>27887509</v>
    </nc>
  </rcc>
  <rcc rId="3270" sId="3" numFmtId="4">
    <oc r="S52">
      <f>S45+S51</f>
    </oc>
    <nc r="S52">
      <v>28456029</v>
    </nc>
  </rcc>
  <rcc rId="3271" sId="3" numFmtId="4">
    <oc r="T52">
      <f>T45+T51</f>
    </oc>
    <nc r="T52">
      <v>28657990</v>
    </nc>
  </rcc>
  <rcc rId="3272" sId="3" numFmtId="4">
    <oc r="U52">
      <f>U45+U51</f>
    </oc>
    <nc r="U52">
      <v>29088389</v>
    </nc>
  </rcc>
  <rcc rId="3273" sId="3" numFmtId="4">
    <oc r="V52">
      <f>V45+V51</f>
    </oc>
    <nc r="V52">
      <v>28932394</v>
    </nc>
  </rcc>
  <rcc rId="3274" sId="3" numFmtId="4">
    <oc r="W52">
      <f>W45+W51</f>
    </oc>
    <nc r="W52">
      <v>28988379</v>
    </nc>
  </rcc>
  <rcc rId="3275" sId="3" numFmtId="4">
    <oc r="X52">
      <f>X45+X51</f>
    </oc>
    <nc r="X52">
      <v>27213576</v>
    </nc>
  </rcc>
  <rcc rId="3276" sId="3" numFmtId="4">
    <oc r="Y52">
      <f>Y45+Y51</f>
    </oc>
    <nc r="Y52">
      <v>27007253</v>
    </nc>
  </rcc>
  <rcc rId="3277" sId="3" numFmtId="4">
    <oc r="Z52">
      <f>Z45+Z51</f>
    </oc>
    <nc r="Z52">
      <v>28464719</v>
    </nc>
  </rcc>
  <rcc rId="3278" sId="3" numFmtId="4">
    <oc r="AA52">
      <f>AA45+AA51</f>
    </oc>
    <nc r="AA52">
      <v>28846542</v>
    </nc>
  </rcc>
  <rcc rId="3279" sId="3" numFmtId="4">
    <oc r="AB52">
      <f>AB45+AB51</f>
    </oc>
    <nc r="AB52">
      <v>30115338</v>
    </nc>
  </rcc>
  <rcc rId="3280" sId="3" numFmtId="4">
    <oc r="AC52">
      <f>AC45+AC51</f>
    </oc>
    <nc r="AC52">
      <v>31949007</v>
    </nc>
  </rcc>
  <rcc rId="3281" sId="3" numFmtId="4">
    <oc r="S53">
      <f>S43+S52</f>
    </oc>
    <nc r="S53">
      <v>222833964</v>
    </nc>
  </rcc>
  <rcc rId="3282" sId="3" numFmtId="4">
    <oc r="T53">
      <f>T43+T52</f>
    </oc>
    <nc r="T53">
      <v>228748855</v>
    </nc>
  </rcc>
  <rcc rId="3283" sId="3" numFmtId="4">
    <oc r="U53">
      <f>U43+U52</f>
    </oc>
    <nc r="U53">
      <v>237509885</v>
    </nc>
  </rcc>
  <rcc rId="3284" sId="3" numFmtId="4">
    <oc r="V53">
      <f>V43+V52</f>
    </oc>
    <nc r="V53">
      <v>230210599</v>
    </nc>
  </rcc>
  <rcc rId="3285" sId="3" numFmtId="4">
    <oc r="W53">
      <f>W43+W52</f>
    </oc>
    <nc r="W53">
      <v>232393243</v>
    </nc>
  </rcc>
  <rcc rId="3286" sId="3" numFmtId="4">
    <oc r="X53">
      <f>X43+X52</f>
    </oc>
    <nc r="X53">
      <v>243017264</v>
    </nc>
  </rcc>
  <rcc rId="3287" sId="3" numFmtId="4">
    <oc r="Y53">
      <f>Y43+Y52</f>
    </oc>
    <nc r="Y53">
      <v>245938512</v>
    </nc>
  </rcc>
  <rcc rId="3288" sId="3" numFmtId="4">
    <oc r="Z53">
      <f>Z43+Z52</f>
    </oc>
    <nc r="Z53">
      <v>246504606</v>
    </nc>
  </rcc>
  <rcc rId="3289" sId="3" numFmtId="4">
    <oc r="AA53">
      <f>AA43+AA52</f>
    </oc>
    <nc r="AA53">
      <v>263395142</v>
    </nc>
  </rcc>
  <rcc rId="3290" sId="3" numFmtId="4">
    <oc r="AB53">
      <f>AB43+AB52</f>
    </oc>
    <nc r="AB53">
      <v>259167215</v>
    </nc>
  </rcc>
  <rcc rId="3291" sId="3" numFmtId="4">
    <oc r="AC53">
      <f>AC43+AC52</f>
    </oc>
    <nc r="AC53">
      <v>258620665</v>
    </nc>
  </rcc>
  <rcc rId="3292" sId="3" numFmtId="4">
    <oc r="Y54">
      <f>Y29-Y53</f>
    </oc>
    <nc r="Y54">
      <v>0</v>
    </nc>
  </rcc>
  <rcc rId="3293" sId="3" numFmtId="4">
    <oc r="Z54">
      <f>Z29-Z53</f>
    </oc>
    <nc r="Z54">
      <v>0</v>
    </nc>
  </rcc>
  <rcc rId="3294" sId="3" numFmtId="4">
    <oc r="AA54">
      <f>AA29-AA53</f>
    </oc>
    <nc r="AA54">
      <v>0</v>
    </nc>
  </rcc>
  <rcc rId="3295" sId="3" numFmtId="4">
    <oc r="AB54">
      <f>AB29-AB53</f>
    </oc>
    <nc r="AB54">
      <v>0</v>
    </nc>
  </rcc>
  <rcc rId="3296" sId="3" numFmtId="4">
    <oc r="AC54">
      <f>AC29-AC53</f>
    </oc>
    <nc r="AC54">
      <v>0</v>
    </nc>
  </rcc>
  <rcc rId="3297" sId="4">
    <nc r="AA1" t="inlineStr">
      <is>
        <t>I Q 2023</t>
      </is>
    </nc>
  </rcc>
  <rcc rId="3298" sId="4" numFmtId="4">
    <oc r="W2">
      <f>SUM(W3:W4,W6,W7:W11)</f>
    </oc>
    <nc r="W2">
      <v>2462698</v>
    </nc>
  </rcc>
  <rcc rId="3299" sId="4" numFmtId="4">
    <oc r="X2">
      <f>SUM(X3:X4,X6,X7:X11)</f>
    </oc>
    <nc r="X2">
      <v>3438855</v>
    </nc>
  </rcc>
  <rcc rId="3300" sId="4" numFmtId="4">
    <oc r="Y2">
      <f>SUM(Y3:Y4,Y6,Y7:Y11)</f>
    </oc>
    <nc r="Y2">
      <v>2589494</v>
    </nc>
  </rcc>
  <rcc rId="3301" sId="4" numFmtId="4">
    <oc r="Z2">
      <f>SUM(Z3:Z4,Z6,Z7:Z11)</f>
    </oc>
    <nc r="Z2">
      <v>4047537</v>
    </nc>
  </rcc>
  <rcc rId="3302" sId="4" numFmtId="4">
    <nc r="AA2">
      <v>4338449</v>
    </nc>
  </rcc>
  <rcc rId="3303" sId="4" numFmtId="34">
    <oc r="W3">
      <f>W14+W23+W27</f>
    </oc>
    <nc r="W3">
      <v>590095</v>
    </nc>
  </rcc>
  <rcc rId="3304" sId="4" numFmtId="34">
    <oc r="X3">
      <f>X14+X23+X27</f>
    </oc>
    <nc r="X3">
      <v>860523</v>
    </nc>
  </rcc>
  <rcc rId="3305" sId="4" numFmtId="34">
    <oc r="Y3">
      <f>Y14+Y23+Y27</f>
    </oc>
    <nc r="Y3">
      <v>1084170</v>
    </nc>
  </rcc>
  <rcc rId="3306" sId="4" numFmtId="34">
    <oc r="Z3">
      <f>Z14+Z23+Z27</f>
    </oc>
    <nc r="Z3">
      <v>1188266</v>
    </nc>
  </rcc>
  <rcc rId="3307" sId="4" numFmtId="34">
    <nc r="AA3">
      <v>1208295</v>
    </nc>
  </rcc>
  <rcc rId="3308" sId="4" numFmtId="34">
    <oc r="W4">
      <f>W15+W28</f>
    </oc>
    <nc r="W4">
      <v>1298765</v>
    </nc>
  </rcc>
  <rcc rId="3309" sId="4" numFmtId="34">
    <oc r="X4">
      <f>X15+X28</f>
    </oc>
    <nc r="X4">
      <v>1699629</v>
    </nc>
  </rcc>
  <rcc rId="3310" sId="4" numFmtId="34">
    <oc r="Y4">
      <f>Y15+Y28</f>
    </oc>
    <nc r="Y4">
      <v>536627</v>
    </nc>
  </rcc>
  <rcc rId="3311" sId="4" numFmtId="34">
    <oc r="Z4">
      <f>Z15+Z28</f>
    </oc>
    <nc r="Z4">
      <v>1776854</v>
    </nc>
  </rcc>
  <rcc rId="3312" sId="4" numFmtId="34">
    <nc r="AA4">
      <v>1968160</v>
    </nc>
  </rcc>
  <rcc rId="3313" sId="4" numFmtId="34">
    <oc r="W5">
      <f>W16+W29</f>
    </oc>
    <nc r="W5">
      <v>553040</v>
    </nc>
  </rcc>
  <rcc rId="3314" sId="4" numFmtId="34">
    <oc r="X5">
      <f>X16+X29</f>
    </oc>
    <nc r="X5">
      <v>855658</v>
    </nc>
  </rcc>
  <rcc rId="3315" sId="4" numFmtId="34">
    <oc r="Y5">
      <f>Y16+Y29</f>
    </oc>
    <nc r="Y5">
      <v>-420150</v>
    </nc>
  </rcc>
  <rcc rId="3316" sId="4" numFmtId="34">
    <oc r="Z5">
      <f>Z16+Z29</f>
    </oc>
    <nc r="Z5">
      <v>813960</v>
    </nc>
  </rcc>
  <rcc rId="3317" sId="4" numFmtId="34">
    <nc r="AA5">
      <v>991928</v>
    </nc>
  </rcc>
  <rcc rId="3318" sId="4" numFmtId="34">
    <oc r="W6">
      <f>W25+W30+W21</f>
    </oc>
    <nc r="W6">
      <v>399091</v>
    </nc>
  </rcc>
  <rcc rId="3319" sId="4" numFmtId="34">
    <oc r="X6">
      <f>X25+X30+X21</f>
    </oc>
    <nc r="X6">
      <v>578026</v>
    </nc>
  </rcc>
  <rcc rId="3320" sId="4" numFmtId="34">
    <oc r="Y6">
      <f>Y25+Y30+Y21</f>
    </oc>
    <nc r="Y6">
      <v>553895</v>
    </nc>
  </rcc>
  <rcc rId="3321" sId="4" numFmtId="34">
    <oc r="Z6">
      <f>Z25+Z30+Z21</f>
    </oc>
    <nc r="Z6">
      <v>557477</v>
    </nc>
  </rcc>
  <rcc rId="3322" sId="4" numFmtId="34">
    <nc r="AA6">
      <v>601939</v>
    </nc>
  </rcc>
  <rcc rId="3323" sId="4" numFmtId="34">
    <oc r="W7">
      <f>W17</f>
    </oc>
    <nc r="W7">
      <v>22413</v>
    </nc>
  </rcc>
  <rcc rId="3324" sId="4" numFmtId="34">
    <oc r="X7">
      <f>X17</f>
    </oc>
    <nc r="X7">
      <v>42572</v>
    </nc>
  </rcc>
  <rcc rId="3325" sId="4" numFmtId="34">
    <oc r="Y7">
      <f>Y17</f>
    </oc>
    <nc r="Y7">
      <v>52489</v>
    </nc>
  </rcc>
  <rcc rId="3326" sId="4" numFmtId="34">
    <oc r="Z7">
      <f>Z17</f>
    </oc>
    <nc r="Z7">
      <v>85170</v>
    </nc>
  </rcc>
  <rcc rId="3327" sId="4" numFmtId="34">
    <nc r="AA7">
      <v>125645</v>
    </nc>
  </rcc>
  <rcc rId="3328" sId="4" numFmtId="34">
    <oc r="W8">
      <f>W18</f>
    </oc>
    <nc r="W8">
      <v>27697</v>
    </nc>
  </rcc>
  <rcc rId="3329" sId="4" numFmtId="34">
    <oc r="X8">
      <f>X18</f>
    </oc>
    <nc r="X8">
      <v>90037</v>
    </nc>
  </rcc>
  <rcc rId="3330" sId="4" numFmtId="34">
    <oc r="Y8">
      <f>Y18</f>
    </oc>
    <nc r="Y8">
      <v>132934</v>
    </nc>
  </rcc>
  <rcc rId="3331" sId="4" numFmtId="34">
    <oc r="Z8">
      <f>Z18</f>
    </oc>
    <nc r="Z8">
      <v>168062</v>
    </nc>
  </rcc>
  <rcc rId="3332" sId="4" numFmtId="34">
    <nc r="AA8">
      <v>185449</v>
    </nc>
  </rcc>
  <rcc rId="3333" sId="4" numFmtId="34">
    <oc r="W9">
      <f>W19</f>
    </oc>
    <nc r="W9">
      <v>3057</v>
    </nc>
  </rcc>
  <rcc rId="3334" sId="4" numFmtId="34">
    <oc r="X9">
      <f>X19</f>
    </oc>
    <nc r="X9">
      <v>6259</v>
    </nc>
  </rcc>
  <rcc rId="3335" sId="4" numFmtId="34">
    <oc r="Y9">
      <f>Y19</f>
    </oc>
    <nc r="Y9">
      <v>23073</v>
    </nc>
  </rcc>
  <rcc rId="3336" sId="4" numFmtId="34">
    <oc r="Z9">
      <f>Z19+Z24</f>
    </oc>
    <nc r="Z9">
      <v>33453</v>
    </nc>
  </rcc>
  <rcc rId="3337" sId="4" numFmtId="34">
    <nc r="AA9">
      <v>28413</v>
    </nc>
  </rcc>
  <rcc rId="3338" sId="4" numFmtId="34">
    <oc r="W10">
      <f>W20</f>
    </oc>
    <nc r="W10">
      <v>7882</v>
    </nc>
  </rcc>
  <rcc rId="3339" sId="4" numFmtId="34">
    <oc r="X10">
      <f>X20</f>
    </oc>
    <nc r="X10">
      <v>7819</v>
    </nc>
  </rcc>
  <rcc rId="3340" sId="4" numFmtId="34">
    <oc r="Y10">
      <f>Y20</f>
    </oc>
    <nc r="Y10">
      <v>12278</v>
    </nc>
  </rcc>
  <rcc rId="3341" sId="4" numFmtId="34">
    <oc r="Z10">
      <f>Z20</f>
    </oc>
    <nc r="Z10">
      <v>27581</v>
    </nc>
  </rcc>
  <rcc rId="3342" sId="4" numFmtId="34">
    <nc r="AA10">
      <v>3309</v>
    </nc>
  </rcc>
  <rcc rId="3343" sId="4" numFmtId="34">
    <oc r="Y11">
      <f>Y31</f>
    </oc>
    <nc r="Y11">
      <v>194028</v>
    </nc>
  </rcc>
  <rcc rId="3344" sId="4" numFmtId="34">
    <oc r="Z11">
      <f>Z31</f>
    </oc>
    <nc r="Z11">
      <v>210674</v>
    </nc>
  </rcc>
  <rcc rId="3345" sId="4" numFmtId="34">
    <nc r="AA11">
      <v>217239</v>
    </nc>
  </rcc>
  <rcc rId="3346" sId="4" numFmtId="34">
    <oc r="W13">
      <f>SUM(W14:W15,W17,W18:W21)</f>
    </oc>
    <nc r="W13">
      <v>1938959</v>
    </nc>
  </rcc>
  <rcc rId="3347" sId="4" numFmtId="34">
    <oc r="X13">
      <f>SUM(X14:X15,X17,X18:X21)</f>
    </oc>
    <nc r="X13">
      <v>2732292</v>
    </nc>
  </rcc>
  <rcc rId="3348" sId="4" numFmtId="34">
    <oc r="Y13">
      <f>SUM(Y14:Y15,Y17,Y18:Y21)</f>
    </oc>
    <nc r="Y13">
      <v>1853098</v>
    </nc>
  </rcc>
  <rcc rId="3349" sId="4" numFmtId="34">
    <oc r="Z13">
      <f>SUM(Z14:Z15,Z17,Z18:Z21)</f>
    </oc>
    <nc r="Z13">
      <v>3280608</v>
    </nc>
  </rcc>
  <rcc rId="3350" sId="4" numFmtId="34">
    <nc r="AA13">
      <v>3544570</v>
    </nc>
  </rcc>
  <rcc rId="3351" sId="4" numFmtId="34">
    <nc r="AA14">
      <v>1147612</v>
    </nc>
  </rcc>
  <rcc rId="3352" sId="4" numFmtId="34">
    <nc r="AA15">
      <v>1958800</v>
    </nc>
  </rcc>
  <rcc rId="3353" sId="4" numFmtId="34">
    <nc r="AA16">
      <v>991928</v>
    </nc>
  </rcc>
  <rcc rId="3354" sId="4" numFmtId="34">
    <nc r="AA17">
      <v>125645</v>
    </nc>
  </rcc>
  <rcc rId="3355" sId="4" numFmtId="34">
    <nc r="AA18">
      <v>185449</v>
    </nc>
  </rcc>
  <rcc rId="3356" sId="4" numFmtId="34">
    <nc r="AA19">
      <v>21931</v>
    </nc>
  </rcc>
  <rcc rId="3357" sId="4" numFmtId="34">
    <nc r="AA20">
      <v>3309</v>
    </nc>
  </rcc>
  <rcc rId="3358" sId="4" numFmtId="34">
    <nc r="AA21">
      <v>101824</v>
    </nc>
  </rcc>
  <rcc rId="3359" sId="4" numFmtId="34">
    <oc r="W22">
      <f>SUM(W23:W25)</f>
    </oc>
    <nc r="W22">
      <v>394691</v>
    </nc>
  </rcc>
  <rcc rId="3360" sId="4" numFmtId="34">
    <oc r="Y22">
      <f>SUM(Y23:Y25)</f>
    </oc>
    <nc r="Y22">
      <v>515658</v>
    </nc>
  </rcc>
  <rcc rId="3361" sId="4" numFmtId="34">
    <oc r="Z22">
      <f>SUM(Z23:Z25)</f>
    </oc>
    <nc r="Z22">
      <v>521510</v>
    </nc>
  </rcc>
  <rcc rId="3362" sId="4" numFmtId="34">
    <nc r="AA22">
      <v>544094</v>
    </nc>
  </rcc>
  <rcc rId="3363" sId="4" numFmtId="34">
    <nc r="AA23">
      <v>59605</v>
    </nc>
  </rcc>
  <rcc rId="3364" sId="4" numFmtId="34">
    <nc r="AA24">
      <v>6482</v>
    </nc>
  </rcc>
  <rcc rId="3365" sId="4" numFmtId="34">
    <nc r="AA25">
      <v>478007</v>
    </nc>
  </rcc>
  <rcc rId="3366" sId="4" numFmtId="34">
    <oc r="W26">
      <f>SUM(W27:W28,W30)</f>
    </oc>
    <nc r="W26">
      <v>15350</v>
    </nc>
  </rcc>
  <rcc rId="3367" sId="4" numFmtId="34">
    <oc r="Y26">
      <f>SUM(Y27:Y30)</f>
    </oc>
    <nc r="Y26">
      <v>26710</v>
    </nc>
  </rcc>
  <rcc rId="3368" sId="4" numFmtId="34">
    <oc r="Z26">
      <f>SUM(Z27:Z30)</f>
    </oc>
    <nc r="Z26">
      <v>34745</v>
    </nc>
  </rcc>
  <rcc rId="3369" sId="4" numFmtId="34">
    <nc r="AA26">
      <v>32546</v>
    </nc>
  </rcc>
  <rcc rId="3370" sId="4" numFmtId="34">
    <nc r="AA27">
      <v>1078</v>
    </nc>
  </rcc>
  <rcc rId="3371" sId="4" numFmtId="34">
    <nc r="AA28">
      <v>9360</v>
    </nc>
  </rcc>
  <rcc rId="3372" sId="4" numFmtId="34">
    <nc r="AA30">
      <v>22108</v>
    </nc>
  </rcc>
  <rcc rId="3373" sId="4" numFmtId="34">
    <nc r="AA31">
      <v>217239</v>
    </nc>
  </rcc>
  <rcc rId="3374" sId="4" numFmtId="34">
    <oc r="W32">
      <f>SUM(W33:W40)</f>
    </oc>
    <nc r="W32">
      <v>-218749</v>
    </nc>
  </rcc>
  <rcc rId="3375" sId="4" numFmtId="34">
    <oc r="X32">
      <f>SUM(X33:X40)</f>
    </oc>
    <nc r="X32">
      <v>-504010</v>
    </nc>
  </rcc>
  <rcc rId="3376" sId="4" numFmtId="34">
    <oc r="Y32">
      <f>SUM(Y33:Y40)</f>
    </oc>
    <nc r="Y32">
      <v>-948791</v>
    </nc>
  </rcc>
  <rcc rId="3377" sId="4" numFmtId="34">
    <oc r="Z32">
      <f>SUM(Z33:Z40)</f>
    </oc>
    <nc r="Z32">
      <v>-1214727</v>
    </nc>
  </rcc>
  <rcc rId="3378" sId="4" numFmtId="34">
    <nc r="AA32">
      <v>-1246158</v>
    </nc>
  </rcc>
  <rcc rId="3379" sId="4" numFmtId="34">
    <nc r="AA33">
      <v>-461537</v>
    </nc>
  </rcc>
  <rcc rId="3380" sId="4" numFmtId="34">
    <nc r="AA34">
      <v>-439623</v>
    </nc>
  </rcc>
  <rcc rId="3381" sId="4" numFmtId="34">
    <nc r="AA35">
      <v>-83101</v>
    </nc>
  </rcc>
  <rcc rId="3382" sId="4" numFmtId="34">
    <nc r="AA36">
      <v>-87090</v>
    </nc>
  </rcc>
  <rcc rId="3383" sId="4" numFmtId="34">
    <nc r="AA37">
      <v>-45139</v>
    </nc>
  </rcc>
  <rcc rId="3384" sId="4" numFmtId="34">
    <nc r="AA38">
      <v>-4411</v>
    </nc>
  </rcc>
  <rcc rId="3385" sId="4" numFmtId="34">
    <nc r="AA39">
      <v>-125257</v>
    </nc>
  </rcc>
  <rcc rId="3386" sId="4" numFmtId="34">
    <oc r="W41">
      <f>W2+W32</f>
    </oc>
    <nc r="W41">
      <v>2243949</v>
    </nc>
  </rcc>
  <rcc rId="3387" sId="4" numFmtId="34">
    <oc r="X41">
      <f>X2+X32</f>
    </oc>
    <nc r="X41">
      <v>2934845</v>
    </nc>
  </rcc>
  <rcc rId="3388" sId="4" numFmtId="34">
    <oc r="Y41">
      <f>Y2+Y32</f>
    </oc>
    <nc r="Y41">
      <v>1640703</v>
    </nc>
  </rcc>
  <rcc rId="3389" sId="4" numFmtId="34">
    <oc r="Z41">
      <f>Z2+Z32</f>
    </oc>
    <nc r="Z41">
      <v>2832810</v>
    </nc>
  </rcc>
  <rcc rId="3390" sId="4" numFmtId="34">
    <nc r="AA41">
      <v>3092291</v>
    </nc>
  </rc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93" sId="5">
    <nc r="AA2" t="inlineStr">
      <is>
        <t>I Q 2023</t>
      </is>
    </nc>
  </rcc>
  <rcc rId="3394" sId="5" numFmtId="34">
    <nc r="AA3">
      <v>93563</v>
    </nc>
  </rcc>
  <rcc rId="3395" sId="5" numFmtId="34">
    <nc r="AA4">
      <v>118529</v>
    </nc>
  </rcc>
  <rcc rId="3396" sId="5" numFmtId="34">
    <nc r="AA5">
      <v>28259</v>
    </nc>
  </rcc>
  <rcc rId="3397" sId="5" numFmtId="34">
    <nc r="AA6">
      <v>181526</v>
    </nc>
  </rcc>
  <rcc rId="3398" sId="5" numFmtId="34">
    <nc r="AA7">
      <v>68443</v>
    </nc>
  </rcc>
  <rcc rId="3399" sId="5" numFmtId="34">
    <nc r="AA8">
      <v>94436</v>
    </nc>
  </rcc>
  <rcc rId="3400" sId="5" numFmtId="34">
    <nc r="AA9">
      <v>34638</v>
    </nc>
  </rcc>
  <rcc rId="3401" sId="5" numFmtId="34">
    <oc r="Z10">
      <v>4622</v>
    </oc>
    <nc r="Z10">
      <v>4621</v>
    </nc>
  </rcc>
  <rcc rId="3402" sId="5" numFmtId="34">
    <nc r="AA10">
      <v>3837</v>
    </nc>
  </rcc>
  <rcc rId="3403" sId="5" numFmtId="34">
    <nc r="AA11">
      <v>45478</v>
    </nc>
  </rcc>
  <rcc rId="3404" sId="5" numFmtId="34">
    <nc r="AA12">
      <v>60378</v>
    </nc>
  </rcc>
  <rcc rId="3405" sId="5" numFmtId="34">
    <nc r="AA13">
      <v>36242</v>
    </nc>
  </rcc>
  <rcc rId="3406" sId="5" numFmtId="34">
    <nc r="AA14">
      <v>7247</v>
    </nc>
  </rcc>
  <rcc rId="3407" sId="5" numFmtId="34">
    <oc r="Z15">
      <v>5055</v>
    </oc>
    <nc r="Z15">
      <v>5056</v>
    </nc>
  </rcc>
  <rcc rId="3408" sId="5" numFmtId="34">
    <nc r="AA15">
      <v>8040</v>
    </nc>
  </rcc>
  <rcc rId="3409" sId="5" numFmtId="34">
    <oc r="W16">
      <f>SUM(W3:W15)</f>
    </oc>
    <nc r="W16">
      <v>794243</v>
    </nc>
  </rcc>
  <rcc rId="3410" sId="5" numFmtId="34">
    <oc r="X16">
      <f>SUM(X3:X15)</f>
    </oc>
    <nc r="X16">
      <v>782283</v>
    </nc>
  </rcc>
  <rcc rId="3411" sId="5" numFmtId="34">
    <oc r="Y16">
      <f>SUM(Y3:Y15)</f>
    </oc>
    <nc r="Y16">
      <v>805788</v>
    </nc>
  </rcc>
  <rcc rId="3412" sId="5" numFmtId="34">
    <oc r="Z16">
      <f>SUM(Z3:Z15)</f>
    </oc>
    <nc r="Z16">
      <v>790903</v>
    </nc>
  </rcc>
  <rcc rId="3413" sId="5" numFmtId="34">
    <nc r="AA16">
      <v>780616</v>
    </nc>
  </rcc>
  <rcc rId="3414" sId="5" numFmtId="34">
    <oc r="W17">
      <f>'P&amp;L'!W9-W16</f>
    </oc>
    <nc r="W17">
      <v>0</v>
    </nc>
  </rcc>
  <rcc rId="3415" sId="5" numFmtId="34">
    <oc r="X17">
      <f>'P&amp;L'!X9-X16</f>
    </oc>
    <nc r="X17">
      <v>0</v>
    </nc>
  </rcc>
  <rcc rId="3416" sId="5" numFmtId="34">
    <oc r="Y17">
      <f>'P&amp;L'!Y9-Y16</f>
    </oc>
    <nc r="Y17">
      <v>0</v>
    </nc>
  </rcc>
  <rcc rId="3417" sId="5" numFmtId="34">
    <oc r="Z17">
      <f>'P&amp;L'!Z9-Z16</f>
    </oc>
    <nc r="Z17">
      <v>0</v>
    </nc>
  </rcc>
  <rcc rId="3418" sId="5" numFmtId="34">
    <nc r="AA17">
      <v>0</v>
    </nc>
  </rcc>
  <rcc rId="3419" sId="5" numFmtId="34">
    <nc r="AA18">
      <v>-3739</v>
    </nc>
  </rcc>
  <rcc rId="3420" sId="5" numFmtId="34">
    <nc r="AA19">
      <v>-17238</v>
    </nc>
  </rcc>
  <rcc rId="3421" sId="5" numFmtId="34">
    <nc r="AA20">
      <v>-20270</v>
    </nc>
  </rcc>
  <rcc rId="3422" sId="5" numFmtId="34">
    <nc r="AA21">
      <v>-17759</v>
    </nc>
  </rcc>
  <rcc rId="3423" sId="5" numFmtId="34">
    <nc r="AA22">
      <v>-7476</v>
    </nc>
  </rcc>
  <rcc rId="3424" sId="5" numFmtId="34">
    <nc r="AA23">
      <v>-3004</v>
    </nc>
  </rcc>
  <rcc rId="3425" sId="5" numFmtId="34">
    <nc r="AA24">
      <v>-3729</v>
    </nc>
  </rcc>
  <rcc rId="3426" sId="5" numFmtId="34">
    <nc r="AA25">
      <v>-1281</v>
    </nc>
  </rcc>
  <rcc rId="3427" sId="5" numFmtId="34">
    <nc r="AA26">
      <v>-3614</v>
    </nc>
  </rcc>
  <rcc rId="3428" sId="5" numFmtId="34">
    <nc r="AA27">
      <v>-2022</v>
    </nc>
  </rcc>
  <rcc rId="3429" sId="5" numFmtId="34">
    <nc r="AA28">
      <v>-11522</v>
    </nc>
  </rcc>
  <rcc rId="3430" sId="5" numFmtId="34">
    <nc r="AA29">
      <v>-3428</v>
    </nc>
  </rcc>
  <rcc rId="3431" sId="5" numFmtId="34">
    <nc r="AA30">
      <v>-23139</v>
    </nc>
  </rcc>
  <rcc rId="3432" sId="5" numFmtId="34">
    <oc r="W31">
      <f>SUM(W18:W30)</f>
    </oc>
    <nc r="W31">
      <v>-133516</v>
    </nc>
  </rcc>
  <rcc rId="3433" sId="5" numFmtId="34">
    <oc r="X31">
      <f>SUM(X18:X30)</f>
    </oc>
    <nc r="X31">
      <v>-161582</v>
    </nc>
  </rcc>
  <rcc rId="3434" sId="5" numFmtId="34">
    <oc r="Y31">
      <f>SUM(Y18:Y30)</f>
    </oc>
    <nc r="Y31">
      <v>-139986</v>
    </nc>
  </rcc>
  <rcc rId="3435" sId="5" numFmtId="34">
    <oc r="Z31">
      <f>SUM(Z18:Z30)</f>
    </oc>
    <nc r="Z31">
      <v>-171715</v>
    </nc>
  </rcc>
  <rcc rId="3436" sId="5" numFmtId="34">
    <nc r="AA31">
      <v>-118221</v>
    </nc>
  </rcc>
  <rcc rId="3437" sId="5" numFmtId="34">
    <oc r="W32">
      <f>W31-'P&amp;L'!W10</f>
    </oc>
    <nc r="W32">
      <v>0</v>
    </nc>
  </rcc>
  <rcc rId="3438" sId="5" numFmtId="34">
    <oc r="X32">
      <f>X31-'P&amp;L'!X10</f>
    </oc>
    <nc r="X32">
      <v>0</v>
    </nc>
  </rcc>
  <rcc rId="3439" sId="5" numFmtId="34">
    <oc r="Y32">
      <f>Y31-'P&amp;L'!Y10</f>
    </oc>
    <nc r="Y32">
      <v>0</v>
    </nc>
  </rcc>
  <rcc rId="3440" sId="5" numFmtId="34">
    <oc r="Z32">
      <f>Z31-'P&amp;L'!Z10</f>
    </oc>
    <nc r="Z32">
      <v>0</v>
    </nc>
  </rcc>
  <rcc rId="3441" sId="5" numFmtId="34">
    <nc r="AA32">
      <v>0</v>
    </nc>
  </rcc>
  <rcc rId="3442" sId="5" numFmtId="34">
    <oc r="W33">
      <f>SUM(W16,W31)</f>
    </oc>
    <nc r="W33">
      <v>660727</v>
    </nc>
  </rcc>
  <rcc rId="3443" sId="5" numFmtId="34">
    <oc r="X33">
      <f>SUM(X16,X31)</f>
    </oc>
    <nc r="X33">
      <v>620701</v>
    </nc>
  </rcc>
  <rcc rId="3444" sId="5" numFmtId="34">
    <oc r="Y33">
      <f>SUM(Y16,Y31)</f>
    </oc>
    <nc r="Y33">
      <v>665802</v>
    </nc>
  </rcc>
  <rcc rId="3445" sId="5" numFmtId="34">
    <oc r="Z33">
      <f>SUM(Z16,Z31)</f>
    </oc>
    <nc r="Z33">
      <v>619188</v>
    </nc>
  </rcc>
  <rcc rId="3446" sId="5" numFmtId="34">
    <nc r="AA33">
      <v>662395</v>
    </nc>
  </rcc>
  <rcc rId="3447" sId="5">
    <oc r="W36">
      <f>W2</f>
    </oc>
    <nc r="W36" t="inlineStr">
      <is>
        <t>I Q 2022</t>
      </is>
    </nc>
  </rcc>
  <rcc rId="3448" sId="5">
    <oc r="X36">
      <f>X2</f>
    </oc>
    <nc r="X36" t="inlineStr">
      <is>
        <t>II Q 2022</t>
      </is>
    </nc>
  </rcc>
  <rcc rId="3449" sId="5">
    <oc r="Y36">
      <f>Y2</f>
    </oc>
    <nc r="Y36" t="inlineStr">
      <is>
        <t>III Q 2022</t>
      </is>
    </nc>
  </rcc>
  <rcc rId="3450" sId="5">
    <oc r="Z36">
      <f>Z2</f>
    </oc>
    <nc r="Z36" t="inlineStr">
      <is>
        <t>IV Q 2022</t>
      </is>
    </nc>
  </rcc>
  <rcc rId="3451" sId="5">
    <nc r="AA36" t="inlineStr">
      <is>
        <t>I Q 2023</t>
      </is>
    </nc>
  </rcc>
  <rcc rId="3452" sId="5" numFmtId="34">
    <oc r="W37">
      <f>W3+W18</f>
    </oc>
    <nc r="W37">
      <v>114098</v>
    </nc>
  </rcc>
  <rcc rId="3453" sId="5" numFmtId="34">
    <oc r="X37">
      <f>X3+X18</f>
    </oc>
    <nc r="X37">
      <v>101302</v>
    </nc>
  </rcc>
  <rcc rId="3454" sId="5" numFmtId="34">
    <oc r="Y37">
      <f>Y3+Y18</f>
    </oc>
    <nc r="Y37">
      <v>95590</v>
    </nc>
  </rcc>
  <rcc rId="3455" sId="5" numFmtId="34">
    <nc r="AA37">
      <v>89824</v>
    </nc>
  </rcc>
  <rcc rId="3456" sId="5" numFmtId="34">
    <oc r="W38">
      <f>W4+W19</f>
    </oc>
    <nc r="W38">
      <v>83779</v>
    </nc>
  </rcc>
  <rcc rId="3457" sId="5" numFmtId="34">
    <oc r="X38">
      <f>X4+X19</f>
    </oc>
    <nc r="X38">
      <v>94188</v>
    </nc>
  </rcc>
  <rcc rId="3458" sId="5" numFmtId="34">
    <oc r="Y38">
      <f>Y4+Y19</f>
    </oc>
    <nc r="Y38">
      <v>105398</v>
    </nc>
  </rcc>
  <rcc rId="3459" sId="5" numFmtId="34">
    <nc r="AA38">
      <v>101291</v>
    </nc>
  </rcc>
  <rcc rId="3460" sId="5" numFmtId="34">
    <oc r="W39">
      <f>W5+W20</f>
    </oc>
    <nc r="W39">
      <v>10220</v>
    </nc>
  </rcc>
  <rcc rId="3461" sId="5" numFmtId="34">
    <oc r="X39">
      <f>X5+X20</f>
    </oc>
    <nc r="X39">
      <v>1186</v>
    </nc>
  </rcc>
  <rcc rId="3462" sId="5" numFmtId="34">
    <oc r="Y39">
      <f>Y5+Y20</f>
    </oc>
    <nc r="Y39">
      <v>10345</v>
    </nc>
  </rcc>
  <rcc rId="3463" sId="5" numFmtId="34">
    <nc r="AA39">
      <v>7989</v>
    </nc>
  </rcc>
  <rcc rId="3464" sId="5" numFmtId="34">
    <oc r="W40">
      <f>W6</f>
    </oc>
    <nc r="W40">
      <v>182755</v>
    </nc>
  </rcc>
  <rcc rId="3465" sId="5" numFmtId="34">
    <oc r="X40">
      <f>X6</f>
    </oc>
    <nc r="X40">
      <v>177671</v>
    </nc>
  </rcc>
  <rcc rId="3466" sId="5" numFmtId="34">
    <oc r="Y40">
      <f>Y6</f>
    </oc>
    <nc r="Y40">
      <v>180839</v>
    </nc>
  </rcc>
  <rcc rId="3467" sId="5" numFmtId="34">
    <nc r="AA40">
      <v>181526</v>
    </nc>
  </rcc>
  <rcc rId="3468" sId="5" numFmtId="34">
    <oc r="W41">
      <f>W7+W21</f>
    </oc>
    <nc r="W41">
      <v>48794</v>
    </nc>
  </rcc>
  <rcc rId="3469" sId="5" numFmtId="34">
    <oc r="X41">
      <f>X7+X21</f>
    </oc>
    <nc r="X41">
      <v>48445</v>
    </nc>
  </rcc>
  <rcc rId="3470" sId="5" numFmtId="34">
    <oc r="Y41">
      <f>Y7+Y21</f>
    </oc>
    <nc r="Y41">
      <v>47186</v>
    </nc>
  </rcc>
  <rcc rId="3471" sId="5" numFmtId="34">
    <nc r="AA41">
      <v>50684</v>
    </nc>
  </rcc>
  <rcc rId="3472" sId="5" numFmtId="34">
    <oc r="W42">
      <f>W8+W22</f>
    </oc>
    <nc r="W42">
      <v>64227</v>
    </nc>
  </rcc>
  <rcc rId="3473" sId="5" numFmtId="34">
    <oc r="X42">
      <f>X8+X22</f>
    </oc>
    <nc r="X42">
      <v>68242</v>
    </nc>
  </rcc>
  <rcc rId="3474" sId="5" numFmtId="34">
    <oc r="Y42">
      <f>Y8+Y22</f>
    </oc>
    <nc r="Y42">
      <v>89456</v>
    </nc>
  </rcc>
  <rcc rId="3475" sId="5" numFmtId="34">
    <nc r="AA42">
      <v>86960</v>
    </nc>
  </rcc>
  <rcc rId="3476" sId="5" numFmtId="34">
    <oc r="W43">
      <f>W9+W23</f>
    </oc>
    <nc r="W43">
      <v>30812</v>
    </nc>
  </rcc>
  <rcc rId="3477" sId="5" numFmtId="34">
    <oc r="X43">
      <f>X9+X23</f>
    </oc>
    <nc r="X43">
      <v>28887</v>
    </nc>
  </rcc>
  <rcc rId="3478" sId="5" numFmtId="34">
    <oc r="Y43">
      <f>Y9+Y23</f>
    </oc>
    <nc r="Y43">
      <v>32354</v>
    </nc>
  </rcc>
  <rcc rId="3479" sId="5" numFmtId="34">
    <nc r="AA43">
      <v>31634</v>
    </nc>
  </rcc>
  <rcc rId="3480" sId="5" numFmtId="34">
    <oc r="W44">
      <f>W10+W27</f>
    </oc>
    <nc r="W44">
      <v>3048</v>
    </nc>
  </rcc>
  <rcc rId="3481" sId="5" numFmtId="34">
    <oc r="X44">
      <f>X10+X27</f>
    </oc>
    <nc r="X44">
      <v>2175</v>
    </nc>
  </rcc>
  <rcc rId="3482" sId="5" numFmtId="34">
    <oc r="Y44">
      <f>Y10+Y27</f>
    </oc>
    <nc r="Y44">
      <v>537</v>
    </nc>
  </rcc>
  <rcc rId="3483" sId="5" numFmtId="34">
    <nc r="AA44">
      <v>1815</v>
    </nc>
  </rcc>
  <rcc rId="3484" sId="5" numFmtId="34">
    <oc r="W45">
      <f>W11+W25</f>
    </oc>
    <nc r="W45">
      <v>52831</v>
    </nc>
  </rcc>
  <rcc rId="3485" sId="5" numFmtId="34">
    <oc r="X45">
      <f>X11+X25</f>
    </oc>
    <nc r="X45">
      <v>44861</v>
    </nc>
  </rcc>
  <rcc rId="3486" sId="5" numFmtId="34">
    <oc r="Y45">
      <f>Y11+Y25</f>
    </oc>
    <nc r="Y45">
      <v>45657</v>
    </nc>
  </rcc>
  <rcc rId="3487" sId="5" numFmtId="34">
    <nc r="AA45">
      <v>44197</v>
    </nc>
  </rcc>
  <rcc rId="3488" sId="5" numFmtId="34">
    <oc r="W46">
      <f>W12+W26</f>
    </oc>
    <nc r="W46">
      <v>56828</v>
    </nc>
  </rcc>
  <rcc rId="3489" sId="5" numFmtId="34">
    <oc r="X46">
      <f>X12+X26</f>
    </oc>
    <nc r="X46">
      <v>58972</v>
    </nc>
  </rcc>
  <rcc rId="3490" sId="5" numFmtId="34">
    <oc r="Y46">
      <f>Y12+Y26</f>
    </oc>
    <nc r="Y46">
      <v>60057</v>
    </nc>
  </rcc>
  <rcc rId="3491" sId="5" numFmtId="34">
    <nc r="AA46">
      <v>56764</v>
    </nc>
  </rcc>
  <rcc rId="3492" sId="5" numFmtId="34">
    <oc r="W47">
      <f>W13+W24</f>
    </oc>
    <nc r="W47">
      <v>39611</v>
    </nc>
  </rcc>
  <rcc rId="3493" sId="5" numFmtId="34">
    <oc r="X47">
      <f>X13+X24</f>
    </oc>
    <nc r="X47">
      <v>24693</v>
    </nc>
  </rcc>
  <rcc rId="3494" sId="5" numFmtId="34">
    <oc r="Y47">
      <f>Y13+Y24</f>
    </oc>
    <nc r="Y47">
      <v>24420</v>
    </nc>
  </rcc>
  <rcc rId="3495" sId="5" numFmtId="34">
    <nc r="AA47">
      <v>32513</v>
    </nc>
  </rcc>
  <rcc rId="3496" sId="5" numFmtId="34">
    <oc r="W48">
      <f>W14+W28</f>
    </oc>
    <nc r="W48">
      <v>-4555</v>
    </nc>
  </rcc>
  <rcc rId="3497" sId="5" numFmtId="34">
    <oc r="X48">
      <f>X14+X28</f>
    </oc>
    <nc r="X48">
      <v>-4637</v>
    </nc>
  </rcc>
  <rcc rId="3498" sId="5" numFmtId="34">
    <oc r="Y48">
      <f>Y14+Y28</f>
    </oc>
    <nc r="Y48">
      <v>-3806</v>
    </nc>
  </rcc>
  <rcc rId="3499" sId="5" numFmtId="34">
    <nc r="AA48">
      <v>-4275</v>
    </nc>
  </rcc>
  <rcc rId="3500" sId="5" numFmtId="34">
    <oc r="W49">
      <f>W15</f>
    </oc>
    <nc r="W49">
      <v>2589</v>
    </nc>
  </rcc>
  <rcc rId="3501" sId="5" numFmtId="34">
    <oc r="X49">
      <f>X15</f>
    </oc>
    <nc r="X49">
      <v>2651</v>
    </nc>
  </rcc>
  <rcc rId="3502" sId="5" numFmtId="34">
    <oc r="Y49">
      <f>Y15</f>
    </oc>
    <nc r="Y49">
      <v>4182</v>
    </nc>
  </rcc>
  <rcc rId="3503" sId="5" numFmtId="34">
    <nc r="AA49">
      <v>8040</v>
    </nc>
  </rcc>
  <rcc rId="3504" sId="5" numFmtId="34">
    <oc r="W50">
      <f>W30+W29</f>
    </oc>
    <nc r="W50">
      <v>-24310</v>
    </nc>
  </rcc>
  <rcc rId="3505" sId="5" numFmtId="34">
    <oc r="X50">
      <f>X30+X29</f>
    </oc>
    <nc r="X50">
      <v>-27935</v>
    </nc>
  </rcc>
  <rcc rId="3506" sId="5" numFmtId="34">
    <oc r="Y50">
      <f>Y30+Y29</f>
    </oc>
    <nc r="Y50">
      <v>-26413</v>
    </nc>
  </rcc>
  <rcc rId="3507" sId="5" numFmtId="34">
    <nc r="AA50">
      <v>-26567</v>
    </nc>
  </rcc>
  <rcc rId="3508" sId="5" numFmtId="34">
    <oc r="W51">
      <f>SUM(W37:W50)</f>
    </oc>
    <nc r="W51">
      <v>660727</v>
    </nc>
  </rcc>
  <rcc rId="3509" sId="5" numFmtId="34">
    <oc r="X51">
      <f>SUM(X37:X50)</f>
    </oc>
    <nc r="X51">
      <v>620701</v>
    </nc>
  </rcc>
  <rcc rId="3510" sId="5" numFmtId="34">
    <oc r="Y51">
      <f>SUM(Y37:Y50)</f>
    </oc>
    <nc r="Y51">
      <v>665802</v>
    </nc>
  </rcc>
  <rcc rId="3511" sId="5" numFmtId="34">
    <oc r="Z51">
      <f>SUM(Z37:Z50)</f>
    </oc>
    <nc r="Z51">
      <v>619188</v>
    </nc>
  </rcc>
  <rcc rId="3512" sId="5" numFmtId="34">
    <nc r="AA51">
      <v>662395</v>
    </nc>
  </rcc>
  <rcc rId="3513" sId="5">
    <oc r="W54">
      <f>W36</f>
    </oc>
    <nc r="W54" t="inlineStr">
      <is>
        <t>I Q 2022</t>
      </is>
    </nc>
  </rcc>
  <rcc rId="3514" sId="5">
    <oc r="X54">
      <f>X36</f>
    </oc>
    <nc r="X54" t="inlineStr">
      <is>
        <t>II Q 2022</t>
      </is>
    </nc>
  </rcc>
  <rcc rId="3515" sId="5">
    <oc r="Y54">
      <f>Y36</f>
    </oc>
    <nc r="Y54" t="inlineStr">
      <is>
        <t>III Q 2022</t>
      </is>
    </nc>
  </rcc>
  <rcc rId="3516" sId="5">
    <oc r="Z54">
      <f>Z36</f>
    </oc>
    <nc r="Z54" t="inlineStr">
      <is>
        <t>IV Q 2022</t>
      </is>
    </nc>
  </rcc>
  <rcc rId="3517" sId="5">
    <nc r="AA54" t="inlineStr">
      <is>
        <t>I Q 2023</t>
      </is>
    </nc>
  </rcc>
  <rcc rId="3518" sId="5" numFmtId="34">
    <oc r="W56">
      <f>W45/1000</f>
    </oc>
    <nc r="W56">
      <v>53</v>
    </nc>
  </rcc>
  <rcc rId="3519" sId="5" numFmtId="34">
    <oc r="X56">
      <f>X45/1000</f>
    </oc>
    <nc r="X56">
      <v>45</v>
    </nc>
  </rcc>
  <rcc rId="3520" sId="5" numFmtId="34">
    <oc r="Y56">
      <f>Y45/1000</f>
    </oc>
    <nc r="Y56">
      <v>46</v>
    </nc>
  </rcc>
  <rcc rId="3521" sId="5" numFmtId="34">
    <oc r="Z56">
      <f>Z45/1000</f>
    </oc>
    <nc r="Z56">
      <v>47</v>
    </nc>
  </rcc>
  <rcc rId="3522" sId="5" numFmtId="34">
    <nc r="AA56">
      <v>44</v>
    </nc>
  </rcc>
  <rcc rId="3523" sId="5" numFmtId="34">
    <oc r="W57">
      <f>W44/1000</f>
    </oc>
    <nc r="W57">
      <v>3</v>
    </nc>
  </rcc>
  <rcc rId="3524" sId="5" numFmtId="34">
    <oc r="X57">
      <f>X44/1000</f>
    </oc>
    <nc r="X57">
      <v>2</v>
    </nc>
  </rcc>
  <rcc rId="3525" sId="5" numFmtId="34">
    <oc r="Y57">
      <f>Y44/1000</f>
    </oc>
    <nc r="Y57">
      <v>1</v>
    </nc>
  </rcc>
  <rcc rId="3526" sId="5" numFmtId="34">
    <oc r="Z57">
      <f>Z44/1000</f>
    </oc>
    <nc r="Z57">
      <v>3</v>
    </nc>
  </rcc>
  <rcc rId="3527" sId="5" numFmtId="34">
    <nc r="AA57">
      <v>2</v>
    </nc>
  </rcc>
  <rcc rId="3528" sId="5" numFmtId="34">
    <oc r="W58">
      <f>W47/1000</f>
    </oc>
    <nc r="W58">
      <v>40</v>
    </nc>
  </rcc>
  <rcc rId="3529" sId="5" numFmtId="34">
    <oc r="X58">
      <f>X47/1000</f>
    </oc>
    <nc r="X58">
      <v>25</v>
    </nc>
  </rcc>
  <rcc rId="3530" sId="5" numFmtId="34">
    <oc r="Y58">
      <f>Y47/1000</f>
    </oc>
    <nc r="Y58">
      <v>24</v>
    </nc>
  </rcc>
  <rcc rId="3531" sId="5" numFmtId="34">
    <oc r="Z58">
      <f>Z47/1000</f>
    </oc>
    <nc r="Z58">
      <v>27</v>
    </nc>
  </rcc>
  <rcc rId="3532" sId="5" numFmtId="34">
    <nc r="AA58">
      <v>33</v>
    </nc>
  </rcc>
  <rcc rId="3533" sId="5" numFmtId="34">
    <oc r="W59">
      <f>W39/1000</f>
    </oc>
    <nc r="W59">
      <v>10</v>
    </nc>
  </rcc>
  <rcc rId="3534" sId="5" numFmtId="34">
    <oc r="X59">
      <f>X39/1000</f>
    </oc>
    <nc r="X59">
      <v>1</v>
    </nc>
  </rcc>
  <rcc rId="3535" sId="5" numFmtId="34">
    <oc r="Y59">
      <f>Y39/1000</f>
    </oc>
    <nc r="Y59">
      <v>10</v>
    </nc>
  </rcc>
  <rcc rId="3536" sId="5" numFmtId="34">
    <oc r="Z59">
      <f>Z39/1000</f>
    </oc>
    <nc r="Z59">
      <v>11</v>
    </nc>
  </rcc>
  <rcc rId="3537" sId="5" numFmtId="34">
    <nc r="AA59">
      <v>8</v>
    </nc>
  </rcc>
  <rcc rId="3538" sId="5" numFmtId="34">
    <oc r="W60">
      <f>W37/1000</f>
    </oc>
    <nc r="W60">
      <v>114</v>
    </nc>
  </rcc>
  <rcc rId="3539" sId="5" numFmtId="34">
    <oc r="X60">
      <f>X37/1000</f>
    </oc>
    <nc r="X60">
      <v>101</v>
    </nc>
  </rcc>
  <rcc rId="3540" sId="5" numFmtId="34">
    <oc r="Y60">
      <f>Y37/1000</f>
    </oc>
    <nc r="Y60">
      <v>96</v>
    </nc>
  </rcc>
  <rcc rId="3541" sId="5" numFmtId="34">
    <oc r="Z60">
      <f>Z37/1000</f>
    </oc>
    <nc r="Z60">
      <v>90</v>
    </nc>
  </rcc>
  <rcc rId="3542" sId="5" numFmtId="34">
    <nc r="AA60">
      <v>90</v>
    </nc>
  </rcc>
  <rcc rId="3543" sId="5" numFmtId="34">
    <oc r="W61">
      <f>W40/1000</f>
    </oc>
    <nc r="W61">
      <v>183</v>
    </nc>
  </rcc>
  <rcc rId="3544" sId="5" numFmtId="34">
    <oc r="X61">
      <f>X40/1000</f>
    </oc>
    <nc r="X61">
      <v>178</v>
    </nc>
  </rcc>
  <rcc rId="3545" sId="5" numFmtId="34">
    <oc r="Y61">
      <f>Y40/1000</f>
    </oc>
    <nc r="Y61">
      <v>181</v>
    </nc>
  </rcc>
  <rcc rId="3546" sId="5" numFmtId="34">
    <oc r="Z61">
      <f>Z40/1000</f>
    </oc>
    <nc r="Z61">
      <v>189</v>
    </nc>
  </rcc>
  <rcc rId="3547" sId="5" numFmtId="34">
    <nc r="AA61">
      <v>182</v>
    </nc>
  </rcc>
  <rcc rId="3548" sId="5" numFmtId="34">
    <oc r="W62">
      <f>W41/1000</f>
    </oc>
    <nc r="W62">
      <v>49</v>
    </nc>
  </rcc>
  <rcc rId="3549" sId="5" numFmtId="34">
    <oc r="X62">
      <f>X41/1000</f>
    </oc>
    <nc r="X62">
      <v>48</v>
    </nc>
  </rcc>
  <rcc rId="3550" sId="5" numFmtId="34">
    <oc r="Y62">
      <f>Y41/1000</f>
    </oc>
    <nc r="Y62">
      <v>47</v>
    </nc>
  </rcc>
  <rcc rId="3551" sId="5" numFmtId="34">
    <oc r="Z62">
      <f>Z41/1000</f>
    </oc>
    <nc r="Z62">
      <v>49</v>
    </nc>
  </rcc>
  <rcc rId="3552" sId="5" numFmtId="34">
    <nc r="AA62">
      <v>51</v>
    </nc>
  </rcc>
  <rcc rId="3553" sId="5" numFmtId="34">
    <oc r="W63">
      <f>(W38+W48+W42)/1000</f>
    </oc>
    <nc r="W63">
      <v>143</v>
    </nc>
  </rcc>
  <rcc rId="3554" sId="5" numFmtId="34">
    <oc r="X63">
      <f>(X38+X48+X42)/1000</f>
    </oc>
    <nc r="X63">
      <v>158</v>
    </nc>
  </rcc>
  <rcc rId="3555" sId="5" numFmtId="34">
    <oc r="Y63">
      <f>(Y38+Y48+Y42)/1000</f>
    </oc>
    <nc r="Y63">
      <v>191</v>
    </nc>
  </rcc>
  <rcc rId="3556" sId="5" numFmtId="34">
    <oc r="Z63">
      <f>(Z38+Z48+Z42)/1000</f>
    </oc>
    <nc r="Z63">
      <v>150</v>
    </nc>
  </rcc>
  <rcc rId="3557" sId="5" numFmtId="34">
    <nc r="AA63">
      <v>184</v>
    </nc>
  </rcc>
  <rcc rId="3558" sId="5" numFmtId="34">
    <oc r="W64">
      <f>W46/1000</f>
    </oc>
    <nc r="W64">
      <v>57</v>
    </nc>
  </rcc>
  <rcc rId="3559" sId="5" numFmtId="34">
    <oc r="X64">
      <f>X46/1000</f>
    </oc>
    <nc r="X64">
      <v>59</v>
    </nc>
  </rcc>
  <rcc rId="3560" sId="5" numFmtId="34">
    <oc r="Y64">
      <f>Y46/1000</f>
    </oc>
    <nc r="Y64">
      <v>60</v>
    </nc>
  </rcc>
  <rcc rId="3561" sId="5" numFmtId="34">
    <oc r="Z64">
      <f>Z46/1000</f>
    </oc>
    <nc r="Z64">
      <v>53</v>
    </nc>
  </rcc>
  <rcc rId="3562" sId="5" numFmtId="34">
    <nc r="AA64">
      <v>57</v>
    </nc>
  </rcc>
  <rcc rId="3563" sId="5" numFmtId="34">
    <oc r="W65">
      <f>(W50+W43+W49)/1000</f>
    </oc>
    <nc r="W65">
      <v>9</v>
    </nc>
  </rcc>
  <rcc rId="3564" sId="5" numFmtId="34">
    <oc r="X65">
      <f>(X50+X43+X49)/1000</f>
    </oc>
    <nc r="X65">
      <v>4</v>
    </nc>
  </rcc>
  <rcc rId="3565" sId="5" numFmtId="34">
    <oc r="Y65">
      <f>(Y50+Y43+Y49)/1000</f>
    </oc>
    <nc r="Y65">
      <v>10</v>
    </nc>
  </rcc>
  <rcc rId="3566" sId="5" numFmtId="34">
    <oc r="Z65">
      <f>(Z50+Z43+Z49)/1000</f>
    </oc>
    <nc r="Z65">
      <v>-1</v>
    </nc>
  </rcc>
  <rcc rId="3567" sId="5" numFmtId="34">
    <nc r="AA65">
      <v>13</v>
    </nc>
  </rcc>
  <rcc rId="3568" sId="5" numFmtId="34">
    <oc r="W66">
      <f>SUM(W56:W65)</f>
    </oc>
    <nc r="W66">
      <v>661</v>
    </nc>
  </rcc>
  <rcc rId="3569" sId="5" numFmtId="34">
    <oc r="X66">
      <f>SUM(X56:X65)</f>
    </oc>
    <nc r="X66">
      <v>621</v>
    </nc>
  </rcc>
  <rcc rId="3570" sId="5" numFmtId="34">
    <oc r="Y66">
      <f>SUM(Y56:Y65)</f>
    </oc>
    <nc r="Y66">
      <v>666</v>
    </nc>
  </rcc>
  <rcc rId="3571" sId="5" numFmtId="34">
    <oc r="Z66">
      <f>SUM(Z56:Z65)</f>
    </oc>
    <nc r="Z66">
      <v>618</v>
    </nc>
  </rcc>
  <rcc rId="3572" sId="5" numFmtId="34">
    <nc r="AA66">
      <v>664</v>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573" sId="6" numFmtId="34">
    <oc r="W9">
      <f>SUM(W2:W8)</f>
    </oc>
    <nc r="W9">
      <v>-433245</v>
    </nc>
  </rcc>
  <rcc rId="3574" sId="6" numFmtId="34">
    <oc r="X9">
      <f>SUM(X2:X8)</f>
    </oc>
    <nc r="X9">
      <v>-451727</v>
    </nc>
  </rcc>
  <rcc rId="3575" sId="6" numFmtId="34">
    <oc r="Y9">
      <f>SUM(Y2:Y8)</f>
    </oc>
    <nc r="Y9">
      <v>-460518</v>
    </nc>
  </rcc>
  <rcc rId="3576" sId="6" numFmtId="34">
    <oc r="Z9">
      <f>SUM(Z2:Z8)</f>
    </oc>
    <nc r="Z9">
      <v>-470310</v>
    </nc>
  </rcc>
  <rcc rId="3577" sId="6">
    <oc r="W12">
      <f>W1</f>
    </oc>
    <nc r="W12" t="inlineStr">
      <is>
        <t>I Q 2022</t>
      </is>
    </nc>
  </rcc>
  <rcc rId="3578" sId="6">
    <oc r="X12">
      <f>X1</f>
    </oc>
    <nc r="X12" t="inlineStr">
      <is>
        <t>II Q 2022</t>
      </is>
    </nc>
  </rcc>
  <rcc rId="3579" sId="6">
    <oc r="Y12">
      <f>Y1</f>
    </oc>
    <nc r="Y12" t="inlineStr">
      <is>
        <t>III Q 2022</t>
      </is>
    </nc>
  </rcc>
  <rcc rId="3580" sId="6">
    <oc r="Z12">
      <f>Z1</f>
    </oc>
    <nc r="Z12" t="inlineStr">
      <is>
        <t>IV Q 2022</t>
      </is>
    </nc>
  </rcc>
  <rcc rId="3581" sId="6" numFmtId="34">
    <oc r="W32">
      <f>SUM(W13:W29)</f>
    </oc>
    <nc r="W32">
      <v>-582740</v>
    </nc>
  </rcc>
  <rcc rId="3582" sId="6" numFmtId="34">
    <oc r="X32">
      <f>SUM(X13:X30)</f>
    </oc>
    <nc r="X32">
      <v>-721566</v>
    </nc>
  </rcc>
  <rcc rId="3583" sId="6" numFmtId="34">
    <oc r="Y32">
      <f>SUM(Y13:Y31)</f>
    </oc>
    <nc r="Y32">
      <v>-528630</v>
    </nc>
  </rcc>
  <rcc rId="3584" sId="6" numFmtId="34">
    <oc r="Z32">
      <f>SUM(Z13:Z31)</f>
    </oc>
    <nc r="Z32">
      <v>-328746</v>
    </nc>
  </rcc>
  <rcc rId="3585" sId="6" numFmtId="34">
    <oc r="W33">
      <f>'P&amp;L'!W22-W32-W9</f>
    </oc>
    <nc r="W33">
      <v>0</v>
    </nc>
  </rcc>
  <rcc rId="3586" sId="6" numFmtId="34">
    <oc r="X33">
      <f>'P&amp;L'!X22-X32-X9</f>
    </oc>
    <nc r="X33">
      <v>0</v>
    </nc>
  </rcc>
  <rcc rId="3587" sId="6" numFmtId="34">
    <oc r="Y33">
      <f>'P&amp;L'!Y22-Y32-Y9</f>
    </oc>
    <nc r="Y33">
      <v>0</v>
    </nc>
  </rcc>
  <rcc rId="3588" sId="6" numFmtId="34">
    <oc r="Z33">
      <f>'P&amp;L'!Z22-Z32-Z9</f>
    </oc>
    <nc r="Z33">
      <v>0</v>
    </nc>
  </rcc>
  <rcc rId="3589" sId="6" numFmtId="34">
    <oc r="W34">
      <f>SUM(W35:W36)</f>
    </oc>
    <nc r="W34">
      <v>-277603</v>
    </nc>
  </rcc>
  <rcc rId="3590" sId="6" numFmtId="34">
    <oc r="X34">
      <f>SUM(X35:X36)</f>
    </oc>
    <nc r="X34">
      <v>10909</v>
    </nc>
  </rcc>
  <rcc rId="3591" sId="6" numFmtId="34">
    <oc r="Y34">
      <f>SUM(Y35:Y36)</f>
    </oc>
    <nc r="Y34">
      <v>-2523</v>
    </nc>
  </rcc>
  <rcc rId="3592" sId="6" numFmtId="34">
    <oc r="Z34">
      <f>SUM(Z35:Z36)</f>
    </oc>
    <nc r="Z34">
      <v>4653</v>
    </nc>
  </rcc>
  <rcc rId="3593" sId="6" numFmtId="34">
    <oc r="W35">
      <f>-224149+1766</f>
    </oc>
    <nc r="W35">
      <v>-222383</v>
    </nc>
  </rcc>
  <rcc rId="3594" sId="6">
    <nc r="AA1" t="inlineStr">
      <is>
        <t>I Q 2023</t>
      </is>
    </nc>
  </rcc>
  <rcc rId="3595" sId="6" numFmtId="34">
    <nc r="AA2">
      <v>-444878</v>
    </nc>
  </rcc>
  <rcc rId="3596" sId="6" numFmtId="34">
    <nc r="AA3">
      <v>-74905</v>
    </nc>
  </rcc>
  <rcc rId="3597" sId="6" numFmtId="34">
    <nc r="AA4">
      <v>-3064</v>
    </nc>
  </rcc>
  <rcc rId="3598" sId="6" numFmtId="34">
    <nc r="AA5">
      <v>-10200</v>
    </nc>
  </rcc>
  <rcc rId="3599" sId="6" numFmtId="34">
    <nc r="AA6">
      <v>-2310</v>
    </nc>
  </rcc>
  <rcc rId="3600" sId="6" numFmtId="34">
    <nc r="AA7">
      <v>-8</v>
    </nc>
  </rcc>
  <rcc rId="3601" sId="6" numFmtId="34">
    <nc r="AA9">
      <v>-535365</v>
    </nc>
  </rcc>
  <rcc rId="3602" sId="6">
    <nc r="AA12" t="inlineStr">
      <is>
        <t>I Q 2023</t>
      </is>
    </nc>
  </rcc>
  <rcc rId="3603" sId="6" numFmtId="34">
    <nc r="AA13">
      <v>-14580</v>
    </nc>
  </rcc>
  <rcc rId="3604" sId="6" numFmtId="34">
    <nc r="AA14">
      <v>-130171</v>
    </nc>
  </rcc>
  <rcc rId="3605" sId="6" numFmtId="34">
    <nc r="AA15">
      <v>-16041</v>
    </nc>
  </rcc>
  <rcc rId="3606" sId="6" numFmtId="34">
    <nc r="AA16">
      <v>-10888</v>
    </nc>
  </rcc>
  <rcc rId="3607" sId="6" numFmtId="34">
    <nc r="AA17">
      <v>-877</v>
    </nc>
  </rcc>
  <rcc rId="3608" sId="6" numFmtId="34">
    <nc r="AA18">
      <v>-52479</v>
    </nc>
  </rcc>
  <rcc rId="3609" sId="6" numFmtId="34">
    <nc r="AA19">
      <v>-4659</v>
    </nc>
  </rcc>
  <rcc rId="3610" sId="6" numFmtId="34">
    <nc r="AA20">
      <v>-33096</v>
    </nc>
  </rcc>
  <rcc rId="3611" sId="6" numFmtId="34">
    <nc r="AA21">
      <v>-198443</v>
    </nc>
  </rcc>
  <rcc rId="3612" sId="6" numFmtId="34">
    <nc r="AA22">
      <v>-37059</v>
    </nc>
  </rcc>
  <rcc rId="3613" sId="6" numFmtId="34">
    <nc r="AA23">
      <v>-16679</v>
    </nc>
  </rcc>
  <rcc rId="3614" sId="6" numFmtId="34">
    <nc r="AA24">
      <v>-5263</v>
    </nc>
  </rcc>
  <rcc rId="3615" sId="6" numFmtId="34">
    <nc r="AA25">
      <v>-9613</v>
    </nc>
  </rcc>
  <rcc rId="3616" sId="6" numFmtId="34">
    <nc r="AA26">
      <v>-5457</v>
    </nc>
  </rcc>
  <rcc rId="3617" sId="6" numFmtId="34">
    <nc r="AA27">
      <v>-6136</v>
    </nc>
  </rcc>
  <rcc rId="3618" sId="6" numFmtId="34">
    <nc r="AA28">
      <v>-2939</v>
    </nc>
  </rcc>
  <rcc rId="3619" sId="6" numFmtId="34">
    <nc r="AA29">
      <v>-9906</v>
    </nc>
  </rcc>
  <rcc rId="3620" sId="6" numFmtId="34">
    <nc r="AA30">
      <v>0</v>
    </nc>
  </rcc>
  <rcc rId="3621" sId="6" numFmtId="34">
    <nc r="AA31">
      <v>0</v>
    </nc>
  </rcc>
  <rcc rId="3622" sId="6" numFmtId="34">
    <nc r="AA32">
      <v>-554286</v>
    </nc>
  </rcc>
  <rcc rId="3623" sId="6" numFmtId="34">
    <nc r="AA34">
      <v>-187373</v>
    </nc>
  </rcc>
  <rcc rId="3624" sId="6" numFmtId="34">
    <nc r="AA35">
      <v>-184523</v>
    </nc>
  </rcc>
  <rcc rId="3625" sId="6" numFmtId="34">
    <nc r="AA36">
      <v>-2850</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626" sId="7">
    <nc r="AA2" t="inlineStr">
      <is>
        <t>I Q 2023</t>
      </is>
    </nc>
  </rcc>
  <rcc rId="3627" sId="7" numFmtId="34">
    <nc r="AA3">
      <v>128607</v>
    </nc>
  </rcc>
  <rcc rId="3628" sId="7" numFmtId="34">
    <nc r="AA4">
      <v>-13777</v>
    </nc>
  </rcc>
  <rcc rId="3629" sId="7" numFmtId="34">
    <nc r="AA5">
      <v>0</v>
    </nc>
  </rcc>
  <rcc rId="3630" sId="7" numFmtId="34">
    <nc r="AA6">
      <v>0</v>
    </nc>
  </rcc>
  <rcc rId="3631" sId="7" numFmtId="34">
    <nc r="AA7">
      <v>9537</v>
    </nc>
  </rcc>
  <rcc rId="3632" sId="7" numFmtId="34">
    <nc r="AA8">
      <v>-394</v>
    </nc>
  </rcc>
  <rcc rId="3633" sId="7" numFmtId="34">
    <nc r="AA9">
      <v>2980</v>
    </nc>
  </rcc>
  <rcc rId="3634" sId="7" numFmtId="34">
    <oc r="W10">
      <f>SUM(W3:W9)</f>
    </oc>
    <nc r="W10">
      <v>59384</v>
    </nc>
  </rcc>
  <rcc rId="3635" sId="7" numFmtId="34">
    <oc r="X10">
      <f>SUM(X3:X9)</f>
    </oc>
    <nc r="X10">
      <v>-29153</v>
    </nc>
  </rcc>
  <rcc rId="3636" sId="7" numFmtId="34">
    <oc r="Y10">
      <f>SUM(Y3:Y9)</f>
    </oc>
    <nc r="Y10">
      <v>35423</v>
    </nc>
  </rcc>
  <rcc rId="3637" sId="7" numFmtId="34">
    <oc r="Z10">
      <f>SUM(Z3:Z9)</f>
    </oc>
    <nc r="Z10">
      <v>61094</v>
    </nc>
  </rcc>
  <rcc rId="3638" sId="7" numFmtId="34">
    <nc r="AA10">
      <v>126953</v>
    </nc>
  </rcc>
  <rrc rId="3639" sId="7" ref="A1:A1048576" action="insertCol">
    <undo index="0" exp="area" ref3D="1" dr="$C$1:$R$1048576" dn="Z_9AF4A83C_CF57_4B40_8A74_6A0EA6C2FE5C_.wvu.Cols" sId="7"/>
    <undo index="0" exp="area" ref3D="1" dr="$C$1:$Q$1048576" dn="Z_687A4863_1825_4D63_B732_E76682E6DE4F_.wvu.Cols" sId="7"/>
    <undo index="0" exp="area" ref3D="1" dr="$C$1:$F$1048576" dn="Z_8DA78CF1_615A_4626_9893_6751995631A4_.wvu.Cols" sId="7"/>
  </rrc>
  <rm rId="3640" sheetId="7" source="C1:C1048576" destination="A1:A1048576" sourceSheetId="7">
    <rfmt sheetId="7" xfDxf="1" sqref="A1:A1048576" start="0" length="0"/>
    <rfmt sheetId="7" sqref="A10" start="0" length="0">
      <dxf>
        <font>
          <sz val="10"/>
          <color theme="1"/>
          <name val="Open Sans"/>
          <scheme val="none"/>
        </font>
      </dxf>
    </rfmt>
  </rm>
  <rrc rId="3641" sId="7" ref="C1:C1048576" action="deleteCol">
    <undo index="0" exp="area" ref3D="1" dr="$D$1:$S$1048576" dn="Z_9AF4A83C_CF57_4B40_8A74_6A0EA6C2FE5C_.wvu.Cols" sId="7"/>
    <undo index="0" exp="area" ref3D="1" dr="$D$1:$R$1048576" dn="Z_687A4863_1825_4D63_B732_E76682E6DE4F_.wvu.Cols" sId="7"/>
    <undo index="0" exp="area" ref3D="1" dr="$D$1:$G$1048576" dn="Z_8DA78CF1_615A_4626_9893_6751995631A4_.wvu.Cols" sId="7"/>
    <rfmt sheetId="7" xfDxf="1" sqref="C1:C1048576" start="0" length="0"/>
    <rfmt sheetId="7" sqref="C10" start="0" length="0">
      <dxf>
        <font>
          <sz val="10"/>
          <color theme="1"/>
          <name val="Open Sans"/>
          <scheme val="none"/>
        </font>
      </dxf>
    </rfmt>
  </rr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9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3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10" Type="http://schemas.openxmlformats.org/officeDocument/2006/relationships/printerSettings" Target="../printerSettings/printerSettings132.bin"/><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10" Type="http://schemas.openxmlformats.org/officeDocument/2006/relationships/printerSettings" Target="../printerSettings/printerSettings142.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50.bin"/><Relationship Id="rId3" Type="http://schemas.openxmlformats.org/officeDocument/2006/relationships/printerSettings" Target="../printerSettings/printerSettings145.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5" Type="http://schemas.openxmlformats.org/officeDocument/2006/relationships/printerSettings" Target="../printerSettings/printerSettings147.bin"/><Relationship Id="rId4" Type="http://schemas.openxmlformats.org/officeDocument/2006/relationships/printerSettings" Target="../printerSettings/printerSettings14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10" Type="http://schemas.openxmlformats.org/officeDocument/2006/relationships/printerSettings" Target="../printerSettings/printerSettings160.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5" Type="http://schemas.openxmlformats.org/officeDocument/2006/relationships/printerSettings" Target="../printerSettings/printerSettings31.bin"/><Relationship Id="rId4"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12" Type="http://schemas.openxmlformats.org/officeDocument/2006/relationships/comments" Target="../comments1.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11" Type="http://schemas.openxmlformats.org/officeDocument/2006/relationships/vmlDrawing" Target="../drawings/vmlDrawing1.vml"/><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60.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5" Type="http://schemas.openxmlformats.org/officeDocument/2006/relationships/printerSettings" Target="../printerSettings/printerSettings73.bin"/><Relationship Id="rId10" Type="http://schemas.openxmlformats.org/officeDocument/2006/relationships/printerSettings" Target="../printerSettings/printerSettings78.bin"/><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tabSelected="1" zoomScale="90" zoomScaleNormal="90" workbookViewId="0">
      <pane xSplit="2" ySplit="1" topLeftCell="V2" activePane="bottomRight" state="frozen"/>
      <selection pane="topRight" activeCell="C1" sqref="C1"/>
      <selection pane="bottomLeft" activeCell="A2" sqref="A2"/>
      <selection pane="bottomRight" activeCell="A21" sqref="A21"/>
    </sheetView>
  </sheetViews>
  <sheetFormatPr defaultColWidth="9.42578125" defaultRowHeight="14.25"/>
  <cols>
    <col min="1" max="1" width="44.85546875" style="6" customWidth="1"/>
    <col min="2" max="2" width="39.7109375" style="6" customWidth="1"/>
    <col min="3" max="11" width="13.42578125" style="6" customWidth="1"/>
    <col min="12" max="16" width="13.42578125" style="28" customWidth="1"/>
    <col min="17" max="19" width="15.5703125" style="28" customWidth="1"/>
    <col min="20" max="24" width="15.5703125" style="258" customWidth="1"/>
    <col min="25" max="27" width="14.42578125" style="258" customWidth="1"/>
    <col min="28" max="16384" width="9.42578125" style="6"/>
  </cols>
  <sheetData>
    <row r="1" spans="1:27" ht="17.25" customHeight="1" thickBot="1">
      <c r="A1" s="4" t="s">
        <v>84</v>
      </c>
      <c r="B1" s="4" t="s">
        <v>0</v>
      </c>
      <c r="C1" s="5" t="s">
        <v>112</v>
      </c>
      <c r="D1" s="5" t="s">
        <v>108</v>
      </c>
      <c r="E1" s="5" t="s">
        <v>113</v>
      </c>
      <c r="F1" s="5" t="s">
        <v>114</v>
      </c>
      <c r="G1" s="5" t="s">
        <v>115</v>
      </c>
      <c r="H1" s="5" t="s">
        <v>132</v>
      </c>
      <c r="I1" s="5" t="s">
        <v>133</v>
      </c>
      <c r="J1" s="5" t="s">
        <v>139</v>
      </c>
      <c r="K1" s="5" t="s">
        <v>147</v>
      </c>
      <c r="L1" s="5" t="s">
        <v>545</v>
      </c>
      <c r="M1" s="5" t="s">
        <v>576</v>
      </c>
      <c r="N1" s="5" t="s">
        <v>582</v>
      </c>
      <c r="O1" s="5" t="s">
        <v>610</v>
      </c>
      <c r="P1" s="5" t="s">
        <v>614</v>
      </c>
      <c r="Q1" s="5" t="s">
        <v>625</v>
      </c>
      <c r="R1" s="5" t="s">
        <v>636</v>
      </c>
      <c r="S1" s="5" t="s">
        <v>640</v>
      </c>
      <c r="T1" s="5" t="s">
        <v>645</v>
      </c>
      <c r="U1" s="5" t="s">
        <v>648</v>
      </c>
      <c r="V1" s="5" t="s">
        <v>658</v>
      </c>
      <c r="W1" s="5" t="s">
        <v>685</v>
      </c>
      <c r="X1" s="5" t="s">
        <v>698</v>
      </c>
      <c r="Y1" s="5" t="s">
        <v>707</v>
      </c>
      <c r="Z1" s="5" t="s">
        <v>710</v>
      </c>
      <c r="AA1" s="5" t="s">
        <v>745</v>
      </c>
    </row>
    <row r="2" spans="1:27" ht="28.5" customHeight="1">
      <c r="A2" s="7" t="s">
        <v>142</v>
      </c>
      <c r="B2" s="302" t="s">
        <v>143</v>
      </c>
      <c r="C2" s="297">
        <v>1559802</v>
      </c>
      <c r="D2" s="297">
        <v>1620968</v>
      </c>
      <c r="E2" s="297">
        <v>1663808</v>
      </c>
      <c r="F2" s="297">
        <v>1684729</v>
      </c>
      <c r="G2" s="297">
        <v>1688501</v>
      </c>
      <c r="H2" s="297">
        <v>1736743</v>
      </c>
      <c r="I2" s="297">
        <v>1805709</v>
      </c>
      <c r="J2" s="297">
        <v>1982843</v>
      </c>
      <c r="K2" s="297">
        <v>2081699</v>
      </c>
      <c r="L2" s="297">
        <v>2116449</v>
      </c>
      <c r="M2" s="297">
        <v>2166156</v>
      </c>
      <c r="N2" s="297">
        <v>2097532</v>
      </c>
      <c r="O2" s="297">
        <v>2040719</v>
      </c>
      <c r="P2" s="297">
        <v>1748376</v>
      </c>
      <c r="Q2" s="297">
        <v>1538368</v>
      </c>
      <c r="R2" s="297">
        <v>1529697</v>
      </c>
      <c r="S2" s="297">
        <v>1482078</v>
      </c>
      <c r="T2" s="297">
        <v>1503872</v>
      </c>
      <c r="U2" s="297">
        <v>1532526</v>
      </c>
      <c r="V2" s="297">
        <v>1843809</v>
      </c>
      <c r="W2" s="297">
        <v>2462698</v>
      </c>
      <c r="X2" s="297">
        <v>3438855</v>
      </c>
      <c r="Y2" s="297">
        <v>2589494</v>
      </c>
      <c r="Z2" s="297">
        <v>4047537</v>
      </c>
      <c r="AA2" s="297">
        <v>4338449</v>
      </c>
    </row>
    <row r="3" spans="1:27" ht="28.5" customHeight="1">
      <c r="A3" s="8" t="s">
        <v>116</v>
      </c>
      <c r="B3" s="303" t="s">
        <v>120</v>
      </c>
      <c r="C3" s="298">
        <v>0</v>
      </c>
      <c r="D3" s="298">
        <v>0</v>
      </c>
      <c r="E3" s="298">
        <v>0</v>
      </c>
      <c r="F3" s="298">
        <v>0</v>
      </c>
      <c r="G3" s="298">
        <v>1487943</v>
      </c>
      <c r="H3" s="298">
        <v>1537794</v>
      </c>
      <c r="I3" s="298">
        <v>1584506</v>
      </c>
      <c r="J3" s="298">
        <v>1734889</v>
      </c>
      <c r="K3" s="298">
        <v>1821282</v>
      </c>
      <c r="L3" s="298">
        <v>1869671</v>
      </c>
      <c r="M3" s="298">
        <v>1923854</v>
      </c>
      <c r="N3" s="298">
        <v>1852731</v>
      </c>
      <c r="O3" s="298">
        <v>1806790</v>
      </c>
      <c r="P3" s="298">
        <v>1525476</v>
      </c>
      <c r="Q3" s="298">
        <v>1312827</v>
      </c>
      <c r="R3" s="298">
        <v>1301683</v>
      </c>
      <c r="S3" s="298">
        <v>1189161</v>
      </c>
      <c r="T3" s="298">
        <v>1205474</v>
      </c>
      <c r="U3" s="298">
        <v>1247077</v>
      </c>
      <c r="V3" s="298">
        <v>1422814</v>
      </c>
      <c r="W3" s="298">
        <v>1938959</v>
      </c>
      <c r="X3" s="298">
        <v>2732292</v>
      </c>
      <c r="Y3" s="298">
        <v>1853098</v>
      </c>
      <c r="Z3" s="298">
        <v>3280608</v>
      </c>
      <c r="AA3" s="298">
        <v>3544571</v>
      </c>
    </row>
    <row r="4" spans="1:27" ht="28.5" customHeight="1">
      <c r="A4" s="8" t="s">
        <v>117</v>
      </c>
      <c r="B4" s="303" t="s">
        <v>121</v>
      </c>
      <c r="C4" s="298">
        <v>0</v>
      </c>
      <c r="D4" s="298">
        <v>0</v>
      </c>
      <c r="E4" s="298">
        <v>0</v>
      </c>
      <c r="F4" s="298">
        <v>0</v>
      </c>
      <c r="G4" s="298">
        <v>163239</v>
      </c>
      <c r="H4" s="298">
        <v>174832</v>
      </c>
      <c r="I4" s="298">
        <v>189226</v>
      </c>
      <c r="J4" s="298">
        <v>206081</v>
      </c>
      <c r="K4" s="298">
        <v>209674</v>
      </c>
      <c r="L4" s="298">
        <v>199210</v>
      </c>
      <c r="M4" s="298">
        <v>209193</v>
      </c>
      <c r="N4" s="298">
        <v>215747</v>
      </c>
      <c r="O4" s="298">
        <v>206593</v>
      </c>
      <c r="P4" s="298">
        <v>209592</v>
      </c>
      <c r="Q4" s="298">
        <v>219908</v>
      </c>
      <c r="R4" s="298">
        <v>217748</v>
      </c>
      <c r="S4" s="298">
        <v>213302</v>
      </c>
      <c r="T4" s="298">
        <v>216694</v>
      </c>
      <c r="U4" s="298">
        <v>201680</v>
      </c>
      <c r="V4" s="298">
        <v>323901</v>
      </c>
      <c r="W4" s="298">
        <v>394691</v>
      </c>
      <c r="X4" s="298">
        <v>533234</v>
      </c>
      <c r="Y4" s="298">
        <v>515658</v>
      </c>
      <c r="Z4" s="298">
        <v>521510</v>
      </c>
      <c r="AA4" s="298">
        <v>544093</v>
      </c>
    </row>
    <row r="5" spans="1:27" ht="28.5" customHeight="1">
      <c r="A5" s="8" t="s">
        <v>118</v>
      </c>
      <c r="B5" s="303" t="s">
        <v>119</v>
      </c>
      <c r="C5" s="298">
        <v>0</v>
      </c>
      <c r="D5" s="298">
        <v>0</v>
      </c>
      <c r="E5" s="298">
        <v>0</v>
      </c>
      <c r="F5" s="298">
        <v>0</v>
      </c>
      <c r="G5" s="298">
        <v>37319</v>
      </c>
      <c r="H5" s="298">
        <v>24117</v>
      </c>
      <c r="I5" s="298">
        <v>31977</v>
      </c>
      <c r="J5" s="298">
        <v>41873</v>
      </c>
      <c r="K5" s="298">
        <v>50743</v>
      </c>
      <c r="L5" s="298">
        <v>47568</v>
      </c>
      <c r="M5" s="298">
        <v>33109</v>
      </c>
      <c r="N5" s="298">
        <v>29054</v>
      </c>
      <c r="O5" s="298">
        <v>27336</v>
      </c>
      <c r="P5" s="298">
        <v>13308</v>
      </c>
      <c r="Q5" s="298">
        <v>5633</v>
      </c>
      <c r="R5" s="298">
        <v>10266</v>
      </c>
      <c r="S5" s="298">
        <v>3394</v>
      </c>
      <c r="T5" s="298">
        <v>3926</v>
      </c>
      <c r="U5" s="298">
        <v>3186</v>
      </c>
      <c r="V5" s="298">
        <v>6725</v>
      </c>
      <c r="W5" s="298">
        <v>15350</v>
      </c>
      <c r="X5" s="298">
        <v>19339</v>
      </c>
      <c r="Y5" s="298">
        <v>26710</v>
      </c>
      <c r="Z5" s="298">
        <v>34745</v>
      </c>
      <c r="AA5" s="298">
        <v>32546</v>
      </c>
    </row>
    <row r="6" spans="1:27" ht="28.5" customHeight="1">
      <c r="A6" s="8" t="s">
        <v>691</v>
      </c>
      <c r="B6" s="303" t="s">
        <v>692</v>
      </c>
      <c r="C6" s="298"/>
      <c r="D6" s="298"/>
      <c r="E6" s="298"/>
      <c r="F6" s="298"/>
      <c r="G6" s="298"/>
      <c r="H6" s="298"/>
      <c r="I6" s="298"/>
      <c r="J6" s="298"/>
      <c r="K6" s="298"/>
      <c r="L6" s="298"/>
      <c r="M6" s="298"/>
      <c r="N6" s="298"/>
      <c r="O6" s="298"/>
      <c r="P6" s="298"/>
      <c r="Q6" s="298"/>
      <c r="R6" s="298"/>
      <c r="S6" s="298">
        <v>76221</v>
      </c>
      <c r="T6" s="298">
        <v>77778</v>
      </c>
      <c r="U6" s="298">
        <v>80583</v>
      </c>
      <c r="V6" s="298">
        <v>90369</v>
      </c>
      <c r="W6" s="298">
        <v>113698</v>
      </c>
      <c r="X6" s="298">
        <v>153990</v>
      </c>
      <c r="Y6" s="298">
        <v>194028</v>
      </c>
      <c r="Z6" s="298">
        <v>210674</v>
      </c>
      <c r="AA6" s="298">
        <v>217239</v>
      </c>
    </row>
    <row r="7" spans="1:27" ht="15" customHeight="1">
      <c r="A7" s="10" t="s">
        <v>85</v>
      </c>
      <c r="B7" s="304" t="s">
        <v>48</v>
      </c>
      <c r="C7" s="298">
        <v>-305806</v>
      </c>
      <c r="D7" s="298">
        <v>-318481</v>
      </c>
      <c r="E7" s="298">
        <v>-322842</v>
      </c>
      <c r="F7" s="298">
        <v>-305281</v>
      </c>
      <c r="G7" s="298">
        <v>-298675</v>
      </c>
      <c r="H7" s="298">
        <v>-340536</v>
      </c>
      <c r="I7" s="298">
        <v>-383490</v>
      </c>
      <c r="J7" s="298">
        <v>-448690</v>
      </c>
      <c r="K7" s="298">
        <v>-473099</v>
      </c>
      <c r="L7" s="298">
        <v>-492917</v>
      </c>
      <c r="M7" s="298">
        <v>-465122</v>
      </c>
      <c r="N7" s="298">
        <v>-450529</v>
      </c>
      <c r="O7" s="298">
        <v>-404406</v>
      </c>
      <c r="P7" s="298">
        <v>-289941</v>
      </c>
      <c r="Q7" s="298">
        <v>-155686</v>
      </c>
      <c r="R7" s="298">
        <v>-118978</v>
      </c>
      <c r="S7" s="298">
        <v>-105914</v>
      </c>
      <c r="T7" s="298">
        <v>-93501</v>
      </c>
      <c r="U7" s="298">
        <v>-89113</v>
      </c>
      <c r="V7" s="298">
        <v>-111611</v>
      </c>
      <c r="W7" s="298">
        <v>-218749</v>
      </c>
      <c r="X7" s="298">
        <v>-504010</v>
      </c>
      <c r="Y7" s="298">
        <v>-948791</v>
      </c>
      <c r="Z7" s="298">
        <v>-1214727</v>
      </c>
      <c r="AA7" s="298">
        <v>-1246158</v>
      </c>
    </row>
    <row r="8" spans="1:27" ht="15" customHeight="1">
      <c r="A8" s="11" t="s">
        <v>86</v>
      </c>
      <c r="B8" s="305" t="s">
        <v>1</v>
      </c>
      <c r="C8" s="299">
        <v>1253996</v>
      </c>
      <c r="D8" s="299">
        <v>1302487</v>
      </c>
      <c r="E8" s="299">
        <v>1340966</v>
      </c>
      <c r="F8" s="299">
        <v>1379448</v>
      </c>
      <c r="G8" s="299">
        <v>1389826</v>
      </c>
      <c r="H8" s="299">
        <v>1396207</v>
      </c>
      <c r="I8" s="299">
        <v>1422219</v>
      </c>
      <c r="J8" s="299">
        <v>1534153</v>
      </c>
      <c r="K8" s="299">
        <v>1608600</v>
      </c>
      <c r="L8" s="299">
        <v>1623532</v>
      </c>
      <c r="M8" s="299">
        <v>1701034</v>
      </c>
      <c r="N8" s="299">
        <v>1647003</v>
      </c>
      <c r="O8" s="299">
        <v>1636313</v>
      </c>
      <c r="P8" s="299">
        <v>1458435</v>
      </c>
      <c r="Q8" s="299">
        <v>1382682</v>
      </c>
      <c r="R8" s="299">
        <v>1410719</v>
      </c>
      <c r="S8" s="299">
        <v>1376164</v>
      </c>
      <c r="T8" s="299">
        <v>1410371</v>
      </c>
      <c r="U8" s="299">
        <v>1443413</v>
      </c>
      <c r="V8" s="299">
        <v>1732198</v>
      </c>
      <c r="W8" s="299">
        <v>2243949</v>
      </c>
      <c r="X8" s="299">
        <v>2934845</v>
      </c>
      <c r="Y8" s="299">
        <v>1640703</v>
      </c>
      <c r="Z8" s="299">
        <v>2832810</v>
      </c>
      <c r="AA8" s="299">
        <v>3092291</v>
      </c>
    </row>
    <row r="9" spans="1:27" ht="15" customHeight="1">
      <c r="A9" s="10" t="s">
        <v>87</v>
      </c>
      <c r="B9" s="304" t="s">
        <v>2</v>
      </c>
      <c r="C9" s="298">
        <v>571025</v>
      </c>
      <c r="D9" s="298">
        <v>607881</v>
      </c>
      <c r="E9" s="298">
        <v>654490</v>
      </c>
      <c r="F9" s="298">
        <v>642813</v>
      </c>
      <c r="G9" s="298">
        <v>603973</v>
      </c>
      <c r="H9" s="298">
        <v>649627</v>
      </c>
      <c r="I9" s="298">
        <v>608742</v>
      </c>
      <c r="J9" s="298">
        <v>664230</v>
      </c>
      <c r="K9" s="298">
        <v>629803</v>
      </c>
      <c r="L9" s="298">
        <v>661065</v>
      </c>
      <c r="M9" s="298">
        <v>662229</v>
      </c>
      <c r="N9" s="298">
        <v>694952</v>
      </c>
      <c r="O9" s="298">
        <v>661836</v>
      </c>
      <c r="P9" s="298">
        <v>603635</v>
      </c>
      <c r="Q9" s="298">
        <v>668754</v>
      </c>
      <c r="R9" s="298">
        <v>704582</v>
      </c>
      <c r="S9" s="298">
        <v>717493</v>
      </c>
      <c r="T9" s="298">
        <v>720477</v>
      </c>
      <c r="U9" s="298">
        <v>758226</v>
      </c>
      <c r="V9" s="298">
        <v>776357</v>
      </c>
      <c r="W9" s="298">
        <v>794243</v>
      </c>
      <c r="X9" s="298">
        <v>782283</v>
      </c>
      <c r="Y9" s="298">
        <v>805788</v>
      </c>
      <c r="Z9" s="298">
        <v>790903</v>
      </c>
      <c r="AA9" s="298">
        <v>780616</v>
      </c>
    </row>
    <row r="10" spans="1:27" ht="15" customHeight="1">
      <c r="A10" s="10" t="s">
        <v>88</v>
      </c>
      <c r="B10" s="304" t="s">
        <v>3</v>
      </c>
      <c r="C10" s="298">
        <v>-95832</v>
      </c>
      <c r="D10" s="298">
        <v>-112239</v>
      </c>
      <c r="E10" s="298">
        <v>-127585</v>
      </c>
      <c r="F10" s="298">
        <v>-127427</v>
      </c>
      <c r="G10" s="298">
        <v>-88859</v>
      </c>
      <c r="H10" s="298">
        <v>-119867</v>
      </c>
      <c r="I10" s="298">
        <v>-93092</v>
      </c>
      <c r="J10" s="298">
        <v>-166952</v>
      </c>
      <c r="K10" s="298">
        <v>-109741</v>
      </c>
      <c r="L10" s="298">
        <v>-138708</v>
      </c>
      <c r="M10" s="298">
        <v>-118182</v>
      </c>
      <c r="N10" s="298">
        <v>-153246</v>
      </c>
      <c r="O10" s="298">
        <v>-123592</v>
      </c>
      <c r="P10" s="298">
        <v>-111804</v>
      </c>
      <c r="Q10" s="298">
        <v>-116024</v>
      </c>
      <c r="R10" s="298">
        <v>-135281</v>
      </c>
      <c r="S10" s="298">
        <v>-106219</v>
      </c>
      <c r="T10" s="298">
        <v>-120397</v>
      </c>
      <c r="U10" s="298">
        <v>-123373</v>
      </c>
      <c r="V10" s="298">
        <v>-135479</v>
      </c>
      <c r="W10" s="298">
        <v>-133516</v>
      </c>
      <c r="X10" s="298">
        <v>-161582</v>
      </c>
      <c r="Y10" s="298">
        <v>-139986</v>
      </c>
      <c r="Z10" s="298">
        <v>-171715</v>
      </c>
      <c r="AA10" s="298">
        <v>-118221</v>
      </c>
    </row>
    <row r="11" spans="1:27" ht="15" customHeight="1">
      <c r="A11" s="11" t="s">
        <v>53</v>
      </c>
      <c r="B11" s="305" t="s">
        <v>4</v>
      </c>
      <c r="C11" s="299">
        <v>475193</v>
      </c>
      <c r="D11" s="299">
        <v>495642</v>
      </c>
      <c r="E11" s="299">
        <v>526905</v>
      </c>
      <c r="F11" s="299">
        <v>515386</v>
      </c>
      <c r="G11" s="299">
        <v>515114</v>
      </c>
      <c r="H11" s="299">
        <v>529760</v>
      </c>
      <c r="I11" s="299">
        <v>515650</v>
      </c>
      <c r="J11" s="299">
        <v>497278</v>
      </c>
      <c r="K11" s="299">
        <v>520062</v>
      </c>
      <c r="L11" s="299">
        <v>522357</v>
      </c>
      <c r="M11" s="299">
        <v>544047</v>
      </c>
      <c r="N11" s="299">
        <v>541706</v>
      </c>
      <c r="O11" s="299">
        <v>538244</v>
      </c>
      <c r="P11" s="299">
        <v>491831</v>
      </c>
      <c r="Q11" s="299">
        <v>552730</v>
      </c>
      <c r="R11" s="299">
        <v>569301</v>
      </c>
      <c r="S11" s="299">
        <v>611274</v>
      </c>
      <c r="T11" s="299">
        <v>600080</v>
      </c>
      <c r="U11" s="299">
        <v>634853</v>
      </c>
      <c r="V11" s="299">
        <v>640878</v>
      </c>
      <c r="W11" s="299">
        <v>660727</v>
      </c>
      <c r="X11" s="299">
        <v>620701</v>
      </c>
      <c r="Y11" s="299">
        <v>665802</v>
      </c>
      <c r="Z11" s="299">
        <v>619188</v>
      </c>
      <c r="AA11" s="299">
        <v>662395</v>
      </c>
    </row>
    <row r="12" spans="1:27" ht="15" customHeight="1">
      <c r="A12" s="10" t="s">
        <v>89</v>
      </c>
      <c r="B12" s="304" t="s">
        <v>5</v>
      </c>
      <c r="C12" s="298">
        <v>345</v>
      </c>
      <c r="D12" s="298">
        <v>75579</v>
      </c>
      <c r="E12" s="298">
        <v>712</v>
      </c>
      <c r="F12" s="298">
        <v>180</v>
      </c>
      <c r="G12" s="298">
        <v>185</v>
      </c>
      <c r="H12" s="298">
        <v>98323</v>
      </c>
      <c r="I12" s="298">
        <v>1353</v>
      </c>
      <c r="J12" s="298">
        <v>255</v>
      </c>
      <c r="K12" s="298">
        <v>247</v>
      </c>
      <c r="L12" s="298">
        <v>96993</v>
      </c>
      <c r="M12" s="298">
        <v>1468</v>
      </c>
      <c r="N12" s="298">
        <v>513</v>
      </c>
      <c r="O12" s="298">
        <v>349</v>
      </c>
      <c r="P12" s="298">
        <v>20322</v>
      </c>
      <c r="Q12" s="298">
        <v>1825</v>
      </c>
      <c r="R12" s="298">
        <v>387</v>
      </c>
      <c r="S12" s="298">
        <v>852</v>
      </c>
      <c r="T12" s="298">
        <v>101972</v>
      </c>
      <c r="U12" s="298">
        <v>1392</v>
      </c>
      <c r="V12" s="298">
        <v>8632</v>
      </c>
      <c r="W12" s="298">
        <v>235</v>
      </c>
      <c r="X12" s="298">
        <v>8684</v>
      </c>
      <c r="Y12" s="298">
        <v>1343</v>
      </c>
      <c r="Z12" s="298">
        <v>377</v>
      </c>
      <c r="AA12" s="298">
        <v>165</v>
      </c>
    </row>
    <row r="13" spans="1:27" ht="15" customHeight="1">
      <c r="A13" s="10" t="s">
        <v>90</v>
      </c>
      <c r="B13" s="304" t="s">
        <v>6</v>
      </c>
      <c r="C13" s="298">
        <v>55858</v>
      </c>
      <c r="D13" s="298">
        <v>36228</v>
      </c>
      <c r="E13" s="298">
        <v>55567</v>
      </c>
      <c r="F13" s="298">
        <v>47321</v>
      </c>
      <c r="G13" s="298">
        <v>-1083</v>
      </c>
      <c r="H13" s="298">
        <v>69249</v>
      </c>
      <c r="I13" s="298">
        <v>60451</v>
      </c>
      <c r="J13" s="298">
        <v>15922</v>
      </c>
      <c r="K13" s="298">
        <v>48432</v>
      </c>
      <c r="L13" s="298">
        <v>30201</v>
      </c>
      <c r="M13" s="298">
        <v>63780</v>
      </c>
      <c r="N13" s="298">
        <v>73136</v>
      </c>
      <c r="O13" s="298">
        <v>6303</v>
      </c>
      <c r="P13" s="298">
        <v>58612</v>
      </c>
      <c r="Q13" s="298">
        <v>28321</v>
      </c>
      <c r="R13" s="298">
        <v>57273</v>
      </c>
      <c r="S13" s="298">
        <v>71031</v>
      </c>
      <c r="T13" s="298">
        <v>57741</v>
      </c>
      <c r="U13" s="298">
        <v>45044</v>
      </c>
      <c r="V13" s="298">
        <v>94138</v>
      </c>
      <c r="W13" s="298">
        <v>59384</v>
      </c>
      <c r="X13" s="298">
        <v>-29153</v>
      </c>
      <c r="Y13" s="298">
        <v>35423</v>
      </c>
      <c r="Z13" s="298">
        <v>61094</v>
      </c>
      <c r="AA13" s="298">
        <v>126953</v>
      </c>
    </row>
    <row r="14" spans="1:27" ht="15" customHeight="1">
      <c r="A14" s="10" t="s">
        <v>91</v>
      </c>
      <c r="B14" s="304" t="s">
        <v>7</v>
      </c>
      <c r="C14" s="298">
        <v>17177</v>
      </c>
      <c r="D14" s="298">
        <v>10770</v>
      </c>
      <c r="E14" s="298">
        <v>3962</v>
      </c>
      <c r="F14" s="298">
        <v>15593</v>
      </c>
      <c r="G14" s="298">
        <v>3927</v>
      </c>
      <c r="H14" s="298">
        <v>16900</v>
      </c>
      <c r="I14" s="298">
        <v>29449</v>
      </c>
      <c r="J14" s="298">
        <v>-12796</v>
      </c>
      <c r="K14" s="298">
        <v>32855</v>
      </c>
      <c r="L14" s="298">
        <v>61896</v>
      </c>
      <c r="M14" s="298">
        <v>42341</v>
      </c>
      <c r="N14" s="298">
        <v>48383</v>
      </c>
      <c r="O14" s="298">
        <v>26486</v>
      </c>
      <c r="P14" s="298">
        <v>27056</v>
      </c>
      <c r="Q14" s="298">
        <v>128102</v>
      </c>
      <c r="R14" s="298">
        <v>76068</v>
      </c>
      <c r="S14" s="298">
        <v>26791</v>
      </c>
      <c r="T14" s="298">
        <v>37575</v>
      </c>
      <c r="U14" s="298">
        <v>55240</v>
      </c>
      <c r="V14" s="298">
        <v>-24688</v>
      </c>
      <c r="W14" s="298">
        <v>1475</v>
      </c>
      <c r="X14" s="298">
        <v>-34671</v>
      </c>
      <c r="Y14" s="298">
        <v>-8284</v>
      </c>
      <c r="Z14" s="298">
        <v>18429</v>
      </c>
      <c r="AA14" s="298">
        <v>5177</v>
      </c>
    </row>
    <row r="15" spans="1:27" ht="27" customHeight="1">
      <c r="A15" s="429" t="s">
        <v>686</v>
      </c>
      <c r="B15" s="431" t="s">
        <v>697</v>
      </c>
      <c r="C15" s="298"/>
      <c r="D15" s="298"/>
      <c r="E15" s="298"/>
      <c r="F15" s="298"/>
      <c r="G15" s="298"/>
      <c r="H15" s="298"/>
      <c r="I15" s="298"/>
      <c r="J15" s="298"/>
      <c r="K15" s="298"/>
      <c r="L15" s="298"/>
      <c r="M15" s="298"/>
      <c r="N15" s="298"/>
      <c r="O15" s="298"/>
      <c r="P15" s="298"/>
      <c r="Q15" s="298"/>
      <c r="R15" s="298"/>
      <c r="S15" s="298">
        <v>794</v>
      </c>
      <c r="T15" s="298">
        <v>717</v>
      </c>
      <c r="U15" s="298">
        <v>482</v>
      </c>
      <c r="V15" s="298">
        <v>-1656</v>
      </c>
      <c r="W15" s="298">
        <v>-16175</v>
      </c>
      <c r="X15" s="298">
        <v>-22736</v>
      </c>
      <c r="Y15" s="298">
        <v>-43768</v>
      </c>
      <c r="Z15" s="298">
        <v>-86556</v>
      </c>
      <c r="AA15" s="298">
        <v>-183976</v>
      </c>
    </row>
    <row r="16" spans="1:27" ht="14.85" customHeight="1">
      <c r="A16" s="10" t="s">
        <v>106</v>
      </c>
      <c r="B16" s="304" t="s">
        <v>52</v>
      </c>
      <c r="C16" s="298">
        <v>3757</v>
      </c>
      <c r="D16" s="298">
        <v>0</v>
      </c>
      <c r="E16" s="298">
        <v>0</v>
      </c>
      <c r="F16" s="298">
        <v>0</v>
      </c>
      <c r="G16" s="298">
        <v>-65</v>
      </c>
      <c r="H16" s="298">
        <v>0</v>
      </c>
      <c r="I16" s="298">
        <v>0</v>
      </c>
      <c r="J16" s="298">
        <v>0</v>
      </c>
      <c r="K16" s="298">
        <v>0</v>
      </c>
      <c r="L16" s="298">
        <v>0</v>
      </c>
      <c r="M16" s="298">
        <v>0</v>
      </c>
      <c r="N16" s="298">
        <v>0</v>
      </c>
      <c r="O16" s="298">
        <v>0</v>
      </c>
      <c r="P16" s="298">
        <v>0</v>
      </c>
      <c r="Q16" s="298">
        <v>0</v>
      </c>
      <c r="R16" s="298">
        <v>0</v>
      </c>
      <c r="S16" s="298">
        <v>0</v>
      </c>
      <c r="T16" s="298">
        <v>0</v>
      </c>
      <c r="U16" s="298">
        <v>0</v>
      </c>
      <c r="V16" s="298">
        <v>0</v>
      </c>
      <c r="W16" s="298">
        <v>0</v>
      </c>
      <c r="X16" s="298">
        <v>0</v>
      </c>
      <c r="Y16" s="298">
        <v>0</v>
      </c>
      <c r="Z16" s="298">
        <v>0</v>
      </c>
      <c r="AA16" s="298">
        <v>0</v>
      </c>
    </row>
    <row r="17" spans="1:27" ht="15" customHeight="1">
      <c r="A17" s="10" t="s">
        <v>92</v>
      </c>
      <c r="B17" s="304" t="s">
        <v>8</v>
      </c>
      <c r="C17" s="298">
        <v>42340</v>
      </c>
      <c r="D17" s="298">
        <v>32204</v>
      </c>
      <c r="E17" s="298">
        <v>23671</v>
      </c>
      <c r="F17" s="298">
        <v>52372</v>
      </c>
      <c r="G17" s="298">
        <v>77448</v>
      </c>
      <c r="H17" s="298">
        <v>76421</v>
      </c>
      <c r="I17" s="298">
        <v>25814</v>
      </c>
      <c r="J17" s="298">
        <v>34159</v>
      </c>
      <c r="K17" s="298">
        <v>32270</v>
      </c>
      <c r="L17" s="298">
        <v>50602</v>
      </c>
      <c r="M17" s="298">
        <v>100791</v>
      </c>
      <c r="N17" s="298">
        <v>69832</v>
      </c>
      <c r="O17" s="298">
        <v>40816</v>
      </c>
      <c r="P17" s="298">
        <v>25724</v>
      </c>
      <c r="Q17" s="298">
        <v>40773</v>
      </c>
      <c r="R17" s="298">
        <v>68666</v>
      </c>
      <c r="S17" s="298">
        <v>30399</v>
      </c>
      <c r="T17" s="298">
        <v>53387</v>
      </c>
      <c r="U17" s="298">
        <v>25842</v>
      </c>
      <c r="V17" s="298">
        <v>106700</v>
      </c>
      <c r="W17" s="298">
        <v>38058</v>
      </c>
      <c r="X17" s="298">
        <v>47911</v>
      </c>
      <c r="Y17" s="298">
        <v>62342</v>
      </c>
      <c r="Z17" s="298">
        <v>69395</v>
      </c>
      <c r="AA17" s="298">
        <v>42547</v>
      </c>
    </row>
    <row r="18" spans="1:27" ht="15" customHeight="1">
      <c r="A18" s="10" t="s">
        <v>145</v>
      </c>
      <c r="B18" s="304" t="s">
        <v>146</v>
      </c>
      <c r="C18" s="298"/>
      <c r="D18" s="298"/>
      <c r="E18" s="298"/>
      <c r="F18" s="298"/>
      <c r="G18" s="298">
        <v>0</v>
      </c>
      <c r="H18" s="298">
        <v>0</v>
      </c>
      <c r="I18" s="298">
        <v>0</v>
      </c>
      <c r="J18" s="298">
        <v>419295</v>
      </c>
      <c r="K18" s="298">
        <v>0</v>
      </c>
      <c r="L18" s="298">
        <v>0</v>
      </c>
      <c r="M18" s="298">
        <v>0</v>
      </c>
      <c r="N18" s="298">
        <v>0</v>
      </c>
      <c r="O18" s="298">
        <v>0</v>
      </c>
      <c r="P18" s="298">
        <v>0</v>
      </c>
      <c r="Q18" s="298">
        <v>0</v>
      </c>
      <c r="R18" s="298">
        <v>0</v>
      </c>
      <c r="S18" s="298">
        <v>0</v>
      </c>
      <c r="T18" s="298">
        <v>0</v>
      </c>
      <c r="U18" s="298">
        <v>0</v>
      </c>
      <c r="V18" s="298">
        <v>0</v>
      </c>
      <c r="W18" s="298">
        <v>0</v>
      </c>
      <c r="X18" s="298">
        <v>0</v>
      </c>
      <c r="Y18" s="298">
        <v>0</v>
      </c>
      <c r="Z18" s="298">
        <v>0</v>
      </c>
      <c r="AA18" s="298">
        <v>0</v>
      </c>
    </row>
    <row r="19" spans="1:27" ht="23.25" customHeight="1">
      <c r="A19" s="10" t="s">
        <v>670</v>
      </c>
      <c r="B19" s="304" t="s">
        <v>669</v>
      </c>
      <c r="C19" s="298">
        <v>-145512</v>
      </c>
      <c r="D19" s="298">
        <v>-100366</v>
      </c>
      <c r="E19" s="298">
        <v>-231653</v>
      </c>
      <c r="F19" s="298">
        <v>-212942</v>
      </c>
      <c r="G19" s="298">
        <v>-203364</v>
      </c>
      <c r="H19" s="298">
        <v>-257876</v>
      </c>
      <c r="I19" s="298">
        <v>-253665</v>
      </c>
      <c r="J19" s="298">
        <v>-370163</v>
      </c>
      <c r="K19" s="298">
        <v>-262688</v>
      </c>
      <c r="L19" s="298">
        <v>-356558</v>
      </c>
      <c r="M19" s="298">
        <v>-336556</v>
      </c>
      <c r="N19" s="298">
        <v>-263551</v>
      </c>
      <c r="O19" s="298">
        <v>-466300</v>
      </c>
      <c r="P19" s="298">
        <v>-480919</v>
      </c>
      <c r="Q19" s="298">
        <v>-358898</v>
      </c>
      <c r="R19" s="298">
        <v>-456695</v>
      </c>
      <c r="S19" s="298">
        <v>-363079</v>
      </c>
      <c r="T19" s="298">
        <v>-263847</v>
      </c>
      <c r="U19" s="298">
        <v>-223561</v>
      </c>
      <c r="V19" s="298">
        <v>-273701</v>
      </c>
      <c r="W19" s="298">
        <v>-119281</v>
      </c>
      <c r="X19" s="298">
        <v>-110252</v>
      </c>
      <c r="Y19" s="298">
        <v>-341288</v>
      </c>
      <c r="Z19" s="298">
        <v>-323864</v>
      </c>
      <c r="AA19" s="298">
        <v>-232631</v>
      </c>
    </row>
    <row r="20" spans="1:27" ht="26.25" customHeight="1">
      <c r="A20" s="429" t="s">
        <v>687</v>
      </c>
      <c r="B20" s="430" t="s">
        <v>688</v>
      </c>
      <c r="C20" s="298"/>
      <c r="D20" s="298"/>
      <c r="E20" s="298"/>
      <c r="F20" s="298"/>
      <c r="G20" s="298"/>
      <c r="H20" s="298"/>
      <c r="I20" s="298"/>
      <c r="J20" s="298"/>
      <c r="K20" s="298"/>
      <c r="L20" s="298"/>
      <c r="M20" s="298"/>
      <c r="N20" s="298"/>
      <c r="O20" s="298"/>
      <c r="P20" s="298"/>
      <c r="Q20" s="298"/>
      <c r="R20" s="298"/>
      <c r="S20" s="298">
        <v>-206691</v>
      </c>
      <c r="T20" s="298">
        <v>-529834</v>
      </c>
      <c r="U20" s="298">
        <v>-108144</v>
      </c>
      <c r="V20" s="298">
        <v>-586306</v>
      </c>
      <c r="W20" s="298">
        <v>-96461</v>
      </c>
      <c r="X20" s="298">
        <v>-850918</v>
      </c>
      <c r="Y20" s="298">
        <v>-122903</v>
      </c>
      <c r="Z20" s="298">
        <v>-668806</v>
      </c>
      <c r="AA20" s="298">
        <v>-420602</v>
      </c>
    </row>
    <row r="21" spans="1:27" ht="15" customHeight="1">
      <c r="A21" s="10" t="s">
        <v>292</v>
      </c>
      <c r="B21" s="304" t="s">
        <v>9</v>
      </c>
      <c r="C21" s="298">
        <v>-865972</v>
      </c>
      <c r="D21" s="298">
        <v>-828582</v>
      </c>
      <c r="E21" s="298">
        <v>-807694</v>
      </c>
      <c r="F21" s="298">
        <v>-870166</v>
      </c>
      <c r="G21" s="298">
        <v>-971151</v>
      </c>
      <c r="H21" s="298">
        <v>-915827</v>
      </c>
      <c r="I21" s="298">
        <v>-916628</v>
      </c>
      <c r="J21" s="298">
        <v>-965363</v>
      </c>
      <c r="K21" s="298">
        <v>-1236233</v>
      </c>
      <c r="L21" s="298">
        <v>-1016451</v>
      </c>
      <c r="M21" s="298">
        <v>-982177</v>
      </c>
      <c r="N21" s="298">
        <v>-1231429</v>
      </c>
      <c r="O21" s="298">
        <v>-1265327</v>
      </c>
      <c r="P21" s="298">
        <v>-963782</v>
      </c>
      <c r="Q21" s="298">
        <v>-929893</v>
      </c>
      <c r="R21" s="298">
        <v>-1328984</v>
      </c>
      <c r="S21" s="298">
        <v>-1052500</v>
      </c>
      <c r="T21" s="298">
        <v>-909559</v>
      </c>
      <c r="U21" s="298">
        <v>-925583</v>
      </c>
      <c r="V21" s="298">
        <v>-1100617</v>
      </c>
      <c r="W21" s="298">
        <v>-1189295</v>
      </c>
      <c r="X21" s="298">
        <v>-1342797</v>
      </c>
      <c r="Y21" s="298">
        <v>-1179317</v>
      </c>
      <c r="Z21" s="298">
        <v>-986297</v>
      </c>
      <c r="AA21" s="298">
        <v>-1265874</v>
      </c>
    </row>
    <row r="22" spans="1:27" s="15" customFormat="1" ht="15" customHeight="1">
      <c r="A22" s="13" t="s">
        <v>134</v>
      </c>
      <c r="B22" s="306" t="s">
        <v>135</v>
      </c>
      <c r="C22" s="300">
        <v>-763710</v>
      </c>
      <c r="D22" s="300">
        <v>-734087</v>
      </c>
      <c r="E22" s="300">
        <v>-686366</v>
      </c>
      <c r="F22" s="300">
        <v>-755269</v>
      </c>
      <c r="G22" s="300">
        <v>-862454</v>
      </c>
      <c r="H22" s="300">
        <v>-751413</v>
      </c>
      <c r="I22" s="300">
        <v>-800454</v>
      </c>
      <c r="J22" s="300">
        <v>-828437</v>
      </c>
      <c r="K22" s="300">
        <v>-1056859</v>
      </c>
      <c r="L22" s="300">
        <v>-813201</v>
      </c>
      <c r="M22" s="300">
        <v>-789211</v>
      </c>
      <c r="N22" s="300">
        <v>-766961</v>
      </c>
      <c r="O22" s="300">
        <v>-1021684</v>
      </c>
      <c r="P22" s="300">
        <v>-667015</v>
      </c>
      <c r="Q22" s="300">
        <v>-729211</v>
      </c>
      <c r="R22" s="300">
        <v>-844631</v>
      </c>
      <c r="S22" s="300">
        <v>-871867</v>
      </c>
      <c r="T22" s="300">
        <v>-730985</v>
      </c>
      <c r="U22" s="300">
        <v>-735577</v>
      </c>
      <c r="V22" s="300">
        <v>-833701</v>
      </c>
      <c r="W22" s="300">
        <v>-1015985</v>
      </c>
      <c r="X22" s="300">
        <v>-1173293</v>
      </c>
      <c r="Y22" s="300">
        <v>-989148</v>
      </c>
      <c r="Z22" s="300">
        <v>-799056</v>
      </c>
      <c r="AA22" s="300">
        <v>-1089651</v>
      </c>
    </row>
    <row r="23" spans="1:27" s="15" customFormat="1" ht="27" customHeight="1">
      <c r="A23" s="13" t="s">
        <v>152</v>
      </c>
      <c r="B23" s="306" t="s">
        <v>10</v>
      </c>
      <c r="C23" s="300">
        <v>-74269</v>
      </c>
      <c r="D23" s="300">
        <v>-77840</v>
      </c>
      <c r="E23" s="300">
        <v>-82167</v>
      </c>
      <c r="F23" s="300">
        <v>-84657</v>
      </c>
      <c r="G23" s="300">
        <v>-82536</v>
      </c>
      <c r="H23" s="300">
        <v>-79866</v>
      </c>
      <c r="I23" s="300">
        <v>-82093</v>
      </c>
      <c r="J23" s="300">
        <v>-88975</v>
      </c>
      <c r="K23" s="300">
        <v>-99583</v>
      </c>
      <c r="L23" s="300">
        <v>-102806</v>
      </c>
      <c r="M23" s="300">
        <v>-103264</v>
      </c>
      <c r="N23" s="300">
        <v>-119571</v>
      </c>
      <c r="O23" s="300">
        <v>-99142</v>
      </c>
      <c r="P23" s="300">
        <v>-95630</v>
      </c>
      <c r="Q23" s="300">
        <v>-98185</v>
      </c>
      <c r="R23" s="300">
        <v>-112306</v>
      </c>
      <c r="S23" s="300">
        <v>-100660</v>
      </c>
      <c r="T23" s="300">
        <v>-98287</v>
      </c>
      <c r="U23" s="300">
        <v>-100046</v>
      </c>
      <c r="V23" s="300">
        <v>-112406</v>
      </c>
      <c r="W23" s="300">
        <v>-94256</v>
      </c>
      <c r="X23" s="300">
        <v>-92872</v>
      </c>
      <c r="Y23" s="300">
        <v>-92219</v>
      </c>
      <c r="Z23" s="300">
        <v>-102298</v>
      </c>
      <c r="AA23" s="300">
        <v>-97001</v>
      </c>
    </row>
    <row r="24" spans="1:27" s="15" customFormat="1" ht="12.6" customHeight="1">
      <c r="A24" s="13" t="s">
        <v>153</v>
      </c>
      <c r="B24" s="306" t="s">
        <v>154</v>
      </c>
      <c r="C24" s="300"/>
      <c r="D24" s="300"/>
      <c r="E24" s="300"/>
      <c r="F24" s="300"/>
      <c r="G24" s="300">
        <v>0</v>
      </c>
      <c r="H24" s="300">
        <v>0</v>
      </c>
      <c r="I24" s="300">
        <v>0</v>
      </c>
      <c r="J24" s="300">
        <v>0</v>
      </c>
      <c r="K24" s="300">
        <v>-52998</v>
      </c>
      <c r="L24" s="300">
        <v>-54412</v>
      </c>
      <c r="M24" s="300">
        <v>-54283</v>
      </c>
      <c r="N24" s="300">
        <v>-41258</v>
      </c>
      <c r="O24" s="300">
        <v>-53160</v>
      </c>
      <c r="P24" s="300">
        <v>-51080</v>
      </c>
      <c r="Q24" s="300">
        <v>-48048</v>
      </c>
      <c r="R24" s="300">
        <v>-36044</v>
      </c>
      <c r="S24" s="300">
        <v>-47267</v>
      </c>
      <c r="T24" s="300">
        <v>-45470</v>
      </c>
      <c r="U24" s="300">
        <v>-44210</v>
      </c>
      <c r="V24" s="300">
        <v>-30624</v>
      </c>
      <c r="W24" s="300">
        <v>-38300</v>
      </c>
      <c r="X24" s="300">
        <v>-38263</v>
      </c>
      <c r="Y24" s="300">
        <v>-37632</v>
      </c>
      <c r="Z24" s="300">
        <v>-27745</v>
      </c>
      <c r="AA24" s="300">
        <v>-37238</v>
      </c>
    </row>
    <row r="25" spans="1:27" s="15" customFormat="1" ht="15" customHeight="1">
      <c r="A25" s="13" t="s">
        <v>58</v>
      </c>
      <c r="B25" s="306" t="s">
        <v>11</v>
      </c>
      <c r="C25" s="300">
        <v>-27993</v>
      </c>
      <c r="D25" s="300">
        <v>-16655</v>
      </c>
      <c r="E25" s="300">
        <v>-39161</v>
      </c>
      <c r="F25" s="300">
        <v>-30240</v>
      </c>
      <c r="G25" s="300">
        <v>-26161</v>
      </c>
      <c r="H25" s="300">
        <v>-84548</v>
      </c>
      <c r="I25" s="300">
        <v>-34081</v>
      </c>
      <c r="J25" s="300">
        <v>-47951</v>
      </c>
      <c r="K25" s="300">
        <v>-26793</v>
      </c>
      <c r="L25" s="300">
        <v>-46032</v>
      </c>
      <c r="M25" s="300">
        <v>-35419</v>
      </c>
      <c r="N25" s="300">
        <v>-303639</v>
      </c>
      <c r="O25" s="300">
        <v>-91341</v>
      </c>
      <c r="P25" s="300">
        <v>-150057</v>
      </c>
      <c r="Q25" s="300">
        <v>-54449</v>
      </c>
      <c r="R25" s="300">
        <v>-336003</v>
      </c>
      <c r="S25" s="300">
        <v>-32706</v>
      </c>
      <c r="T25" s="300">
        <v>-34817</v>
      </c>
      <c r="U25" s="300">
        <v>-45750</v>
      </c>
      <c r="V25" s="300">
        <v>-123886</v>
      </c>
      <c r="W25" s="300">
        <v>-40754</v>
      </c>
      <c r="X25" s="300">
        <v>-38369</v>
      </c>
      <c r="Y25" s="300">
        <v>-60318</v>
      </c>
      <c r="Z25" s="300">
        <v>-57198</v>
      </c>
      <c r="AA25" s="300">
        <v>-41984</v>
      </c>
    </row>
    <row r="26" spans="1:27" ht="30" customHeight="1">
      <c r="A26" s="10" t="s">
        <v>107</v>
      </c>
      <c r="B26" s="304" t="s">
        <v>49</v>
      </c>
      <c r="C26" s="298">
        <v>8655</v>
      </c>
      <c r="D26" s="298">
        <v>15157</v>
      </c>
      <c r="E26" s="298">
        <v>14734</v>
      </c>
      <c r="F26" s="298">
        <v>19718</v>
      </c>
      <c r="G26" s="298">
        <v>10998</v>
      </c>
      <c r="H26" s="298">
        <v>14504</v>
      </c>
      <c r="I26" s="298">
        <v>16752</v>
      </c>
      <c r="J26" s="298">
        <v>20413</v>
      </c>
      <c r="K26" s="298">
        <v>14338</v>
      </c>
      <c r="L26" s="298">
        <v>15945</v>
      </c>
      <c r="M26" s="298">
        <v>18641</v>
      </c>
      <c r="N26" s="298">
        <v>18268</v>
      </c>
      <c r="O26" s="298">
        <v>16699</v>
      </c>
      <c r="P26" s="298">
        <v>20140</v>
      </c>
      <c r="Q26" s="298">
        <v>31620</v>
      </c>
      <c r="R26" s="298">
        <v>17901</v>
      </c>
      <c r="S26" s="298">
        <v>19451</v>
      </c>
      <c r="T26" s="298">
        <v>19825</v>
      </c>
      <c r="U26" s="298">
        <v>18096</v>
      </c>
      <c r="V26" s="298">
        <v>16696</v>
      </c>
      <c r="W26" s="298">
        <v>20288</v>
      </c>
      <c r="X26" s="298">
        <v>15762</v>
      </c>
      <c r="Y26" s="298">
        <v>23959</v>
      </c>
      <c r="Z26" s="298">
        <v>24040</v>
      </c>
      <c r="AA26" s="298">
        <v>25079</v>
      </c>
    </row>
    <row r="27" spans="1:27" ht="15" customHeight="1">
      <c r="A27" s="16" t="s">
        <v>98</v>
      </c>
      <c r="B27" s="307" t="s">
        <v>99</v>
      </c>
      <c r="C27" s="301">
        <v>-106392</v>
      </c>
      <c r="D27" s="301">
        <v>-108320</v>
      </c>
      <c r="E27" s="301">
        <v>-109373</v>
      </c>
      <c r="F27" s="301">
        <v>-113471</v>
      </c>
      <c r="G27" s="301">
        <v>-113444</v>
      </c>
      <c r="H27" s="301">
        <v>-119546</v>
      </c>
      <c r="I27" s="301">
        <v>-123515</v>
      </c>
      <c r="J27" s="301">
        <v>-143255</v>
      </c>
      <c r="K27" s="301">
        <v>-153693</v>
      </c>
      <c r="L27" s="301">
        <v>-151603</v>
      </c>
      <c r="M27" s="301">
        <v>-146433</v>
      </c>
      <c r="N27" s="301">
        <v>-147305</v>
      </c>
      <c r="O27" s="301">
        <v>-148629</v>
      </c>
      <c r="P27" s="301">
        <v>-152499</v>
      </c>
      <c r="Q27" s="301">
        <v>-147835</v>
      </c>
      <c r="R27" s="301">
        <v>-153040</v>
      </c>
      <c r="S27" s="301">
        <v>-152960</v>
      </c>
      <c r="T27" s="301">
        <v>-147545</v>
      </c>
      <c r="U27" s="301">
        <v>-149589</v>
      </c>
      <c r="V27" s="301">
        <v>-164344</v>
      </c>
      <c r="W27" s="301">
        <v>-176840</v>
      </c>
      <c r="X27" s="298">
        <v>-190746</v>
      </c>
      <c r="Y27" s="298">
        <v>-202781</v>
      </c>
      <c r="Z27" s="298">
        <v>-210788</v>
      </c>
      <c r="AA27" s="298">
        <v>-195517</v>
      </c>
    </row>
    <row r="28" spans="1:27" ht="15" customHeight="1">
      <c r="A28" s="11" t="s">
        <v>93</v>
      </c>
      <c r="B28" s="305" t="s">
        <v>12</v>
      </c>
      <c r="C28" s="299">
        <v>739445</v>
      </c>
      <c r="D28" s="299">
        <v>930799</v>
      </c>
      <c r="E28" s="299">
        <v>817797</v>
      </c>
      <c r="F28" s="299">
        <v>833439</v>
      </c>
      <c r="G28" s="299">
        <v>708391</v>
      </c>
      <c r="H28" s="299">
        <v>908115</v>
      </c>
      <c r="I28" s="299">
        <v>777880</v>
      </c>
      <c r="J28" s="299">
        <v>1029898</v>
      </c>
      <c r="K28" s="299">
        <v>604190</v>
      </c>
      <c r="L28" s="299">
        <v>876914</v>
      </c>
      <c r="M28" s="299">
        <v>1006936</v>
      </c>
      <c r="N28" s="299">
        <v>756556</v>
      </c>
      <c r="O28" s="299">
        <v>384954</v>
      </c>
      <c r="P28" s="299">
        <v>504920</v>
      </c>
      <c r="Q28" s="299">
        <v>729427</v>
      </c>
      <c r="R28" s="299">
        <v>261596</v>
      </c>
      <c r="S28" s="299">
        <v>361526</v>
      </c>
      <c r="T28" s="299">
        <v>430883</v>
      </c>
      <c r="U28" s="299">
        <v>817485</v>
      </c>
      <c r="V28" s="299">
        <v>447930</v>
      </c>
      <c r="W28" s="299">
        <v>1426064</v>
      </c>
      <c r="X28" s="299">
        <v>1046630</v>
      </c>
      <c r="Y28" s="299">
        <v>531231</v>
      </c>
      <c r="Z28" s="299">
        <v>1349022</v>
      </c>
      <c r="AA28" s="299">
        <v>1656007</v>
      </c>
    </row>
    <row r="29" spans="1:27" ht="15" customHeight="1">
      <c r="A29" s="17" t="s">
        <v>94</v>
      </c>
      <c r="B29" s="308" t="s">
        <v>13</v>
      </c>
      <c r="C29" s="301">
        <v>-212812</v>
      </c>
      <c r="D29" s="301">
        <v>-199737</v>
      </c>
      <c r="E29" s="301">
        <v>-188610</v>
      </c>
      <c r="F29" s="301">
        <v>-215548</v>
      </c>
      <c r="G29" s="301">
        <v>-180987</v>
      </c>
      <c r="H29" s="301">
        <v>-176520</v>
      </c>
      <c r="I29" s="301">
        <v>-201320</v>
      </c>
      <c r="J29" s="301">
        <v>-168312</v>
      </c>
      <c r="K29" s="301">
        <v>-191634</v>
      </c>
      <c r="L29" s="301">
        <v>-198989</v>
      </c>
      <c r="M29" s="301">
        <v>-227709</v>
      </c>
      <c r="N29" s="301">
        <v>-182156</v>
      </c>
      <c r="O29" s="301">
        <v>-152077</v>
      </c>
      <c r="P29" s="301">
        <v>-157779</v>
      </c>
      <c r="Q29" s="301">
        <v>-189459</v>
      </c>
      <c r="R29" s="301">
        <v>-144408</v>
      </c>
      <c r="S29" s="301">
        <v>-168668</v>
      </c>
      <c r="T29" s="301">
        <v>-185362</v>
      </c>
      <c r="U29" s="301">
        <v>-212657</v>
      </c>
      <c r="V29" s="301">
        <v>-238735</v>
      </c>
      <c r="W29" s="301">
        <v>-396798</v>
      </c>
      <c r="X29" s="301">
        <v>-335631</v>
      </c>
      <c r="Y29" s="301">
        <v>-209505</v>
      </c>
      <c r="Z29" s="301">
        <v>-402238</v>
      </c>
      <c r="AA29" s="301">
        <v>-439199</v>
      </c>
    </row>
    <row r="30" spans="1:27" ht="15" customHeight="1">
      <c r="A30" s="7" t="s">
        <v>95</v>
      </c>
      <c r="B30" s="302" t="s">
        <v>50</v>
      </c>
      <c r="C30" s="297">
        <v>526633</v>
      </c>
      <c r="D30" s="297">
        <v>731062</v>
      </c>
      <c r="E30" s="297">
        <v>629187</v>
      </c>
      <c r="F30" s="297">
        <v>617891</v>
      </c>
      <c r="G30" s="297">
        <v>527404</v>
      </c>
      <c r="H30" s="297">
        <v>731595</v>
      </c>
      <c r="I30" s="297">
        <v>576560</v>
      </c>
      <c r="J30" s="297">
        <v>861586</v>
      </c>
      <c r="K30" s="297">
        <v>412556</v>
      </c>
      <c r="L30" s="297">
        <v>677925</v>
      </c>
      <c r="M30" s="297">
        <v>779227</v>
      </c>
      <c r="N30" s="297">
        <v>574400</v>
      </c>
      <c r="O30" s="297">
        <v>232877</v>
      </c>
      <c r="P30" s="297">
        <v>347141</v>
      </c>
      <c r="Q30" s="297">
        <v>539968</v>
      </c>
      <c r="R30" s="297">
        <v>117188</v>
      </c>
      <c r="S30" s="297">
        <v>192858</v>
      </c>
      <c r="T30" s="297">
        <v>245521</v>
      </c>
      <c r="U30" s="297">
        <v>604828</v>
      </c>
      <c r="V30" s="297">
        <v>209195</v>
      </c>
      <c r="W30" s="297">
        <v>1029266</v>
      </c>
      <c r="X30" s="297">
        <v>710999</v>
      </c>
      <c r="Y30" s="297">
        <v>321726</v>
      </c>
      <c r="Z30" s="297">
        <v>946784</v>
      </c>
      <c r="AA30" s="297">
        <v>1216808</v>
      </c>
    </row>
    <row r="31" spans="1:27" ht="15" customHeight="1">
      <c r="A31" s="16" t="s">
        <v>96</v>
      </c>
      <c r="B31" s="307" t="s">
        <v>51</v>
      </c>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row>
    <row r="32" spans="1:27" ht="15" customHeight="1">
      <c r="A32" s="10" t="s">
        <v>668</v>
      </c>
      <c r="B32" s="10" t="s">
        <v>667</v>
      </c>
      <c r="C32" s="298">
        <v>452461</v>
      </c>
      <c r="D32" s="298">
        <v>647914</v>
      </c>
      <c r="E32" s="298">
        <v>556427</v>
      </c>
      <c r="F32" s="298">
        <v>542511</v>
      </c>
      <c r="G32" s="298">
        <v>433933</v>
      </c>
      <c r="H32" s="298">
        <v>643810</v>
      </c>
      <c r="I32" s="298">
        <v>497466</v>
      </c>
      <c r="J32" s="298">
        <v>788145</v>
      </c>
      <c r="K32" s="298">
        <v>339007</v>
      </c>
      <c r="L32" s="298">
        <v>596465</v>
      </c>
      <c r="M32" s="298">
        <v>695841</v>
      </c>
      <c r="N32" s="298">
        <v>507034</v>
      </c>
      <c r="O32" s="298">
        <v>170934</v>
      </c>
      <c r="P32" s="298">
        <v>304853</v>
      </c>
      <c r="Q32" s="298">
        <v>479834</v>
      </c>
      <c r="R32" s="298">
        <v>81546</v>
      </c>
      <c r="S32" s="298">
        <v>151753</v>
      </c>
      <c r="T32" s="298">
        <v>222543</v>
      </c>
      <c r="U32" s="298">
        <v>543826</v>
      </c>
      <c r="V32" s="298">
        <v>193558</v>
      </c>
      <c r="W32" s="298">
        <v>959532</v>
      </c>
      <c r="X32" s="298">
        <v>656858</v>
      </c>
      <c r="Y32" s="298">
        <v>279383</v>
      </c>
      <c r="Z32" s="298">
        <v>903325</v>
      </c>
      <c r="AA32" s="298">
        <v>1191989</v>
      </c>
    </row>
    <row r="33" spans="1:27" ht="15" customHeight="1">
      <c r="A33" s="540" t="s">
        <v>97</v>
      </c>
      <c r="B33" s="541" t="s">
        <v>14</v>
      </c>
      <c r="C33" s="539">
        <v>74172</v>
      </c>
      <c r="D33" s="539">
        <v>83148</v>
      </c>
      <c r="E33" s="539">
        <v>72760</v>
      </c>
      <c r="F33" s="539">
        <v>75380</v>
      </c>
      <c r="G33" s="539">
        <v>93471</v>
      </c>
      <c r="H33" s="539">
        <v>87785</v>
      </c>
      <c r="I33" s="539">
        <v>79094</v>
      </c>
      <c r="J33" s="539">
        <v>73441</v>
      </c>
      <c r="K33" s="539">
        <v>73549</v>
      </c>
      <c r="L33" s="539">
        <v>81460</v>
      </c>
      <c r="M33" s="539">
        <v>83386</v>
      </c>
      <c r="N33" s="539">
        <v>67366</v>
      </c>
      <c r="O33" s="539">
        <v>61943</v>
      </c>
      <c r="P33" s="539">
        <v>42288</v>
      </c>
      <c r="Q33" s="539">
        <v>60134</v>
      </c>
      <c r="R33" s="539">
        <v>35642</v>
      </c>
      <c r="S33" s="539">
        <v>41105</v>
      </c>
      <c r="T33" s="539">
        <v>22978</v>
      </c>
      <c r="U33" s="539">
        <v>61002</v>
      </c>
      <c r="V33" s="539">
        <v>15637</v>
      </c>
      <c r="W33" s="539">
        <v>69734</v>
      </c>
      <c r="X33" s="539">
        <v>54141</v>
      </c>
      <c r="Y33" s="539">
        <v>42343</v>
      </c>
      <c r="Z33" s="539">
        <v>43459</v>
      </c>
      <c r="AA33" s="539">
        <v>24819</v>
      </c>
    </row>
    <row r="34" spans="1:27" s="516" customFormat="1" ht="17.25" customHeight="1">
      <c r="M34" s="517"/>
      <c r="V34" s="516">
        <v>15637</v>
      </c>
      <c r="W34" s="258">
        <v>15637</v>
      </c>
      <c r="X34" s="258"/>
      <c r="Y34" s="258"/>
      <c r="Z34" s="258"/>
      <c r="AA34" s="258"/>
    </row>
    <row r="35" spans="1:27" s="518" customFormat="1" ht="21.6" customHeight="1">
      <c r="K35" s="519"/>
      <c r="L35" s="519"/>
      <c r="M35" s="519"/>
      <c r="N35" s="519"/>
      <c r="O35" s="519"/>
      <c r="P35" s="519"/>
      <c r="Q35" s="519"/>
      <c r="R35" s="519"/>
      <c r="S35" s="519"/>
      <c r="T35" s="519"/>
      <c r="U35" s="519"/>
      <c r="V35" s="519"/>
      <c r="W35" s="519"/>
      <c r="X35" s="519"/>
      <c r="Y35" s="519"/>
      <c r="Z35" s="519"/>
      <c r="AA35" s="519"/>
    </row>
    <row r="36" spans="1:27" s="518" customFormat="1"/>
    <row r="37" spans="1:27" s="518" customFormat="1">
      <c r="F37" s="519"/>
      <c r="G37" s="519"/>
      <c r="H37" s="519"/>
      <c r="I37" s="519"/>
      <c r="J37" s="519"/>
      <c r="K37" s="519"/>
      <c r="L37" s="519"/>
      <c r="M37" s="519"/>
      <c r="N37" s="519"/>
      <c r="O37" s="517"/>
    </row>
    <row r="38" spans="1:27" s="518" customFormat="1">
      <c r="N38" s="519"/>
      <c r="O38" s="517"/>
      <c r="P38" s="517"/>
      <c r="Q38" s="517"/>
      <c r="R38" s="517"/>
      <c r="S38" s="517"/>
      <c r="T38" s="517"/>
      <c r="U38" s="517"/>
      <c r="V38" s="517"/>
      <c r="W38" s="517"/>
      <c r="X38" s="517"/>
      <c r="Y38" s="517"/>
      <c r="Z38" s="517"/>
      <c r="AA38" s="517"/>
    </row>
    <row r="39" spans="1:27" s="518" customFormat="1">
      <c r="O39" s="517"/>
      <c r="P39" s="517"/>
      <c r="Q39" s="517"/>
      <c r="R39" s="517"/>
      <c r="S39" s="517"/>
      <c r="T39" s="517"/>
      <c r="U39" s="517"/>
      <c r="V39" s="517"/>
      <c r="W39" s="517"/>
      <c r="X39" s="517"/>
      <c r="Y39" s="517"/>
      <c r="Z39" s="517"/>
      <c r="AA39" s="517"/>
    </row>
    <row r="40" spans="1:27" s="518" customFormat="1"/>
    <row r="41" spans="1:27" s="518" customFormat="1"/>
    <row r="42" spans="1:27" s="518" customFormat="1">
      <c r="O42" s="520"/>
      <c r="P42" s="520"/>
      <c r="Q42" s="520"/>
      <c r="R42" s="520"/>
      <c r="S42" s="520"/>
      <c r="T42" s="520"/>
      <c r="U42" s="520"/>
      <c r="V42" s="520"/>
      <c r="W42" s="520"/>
      <c r="X42" s="520"/>
      <c r="Y42" s="520"/>
      <c r="Z42" s="520"/>
      <c r="AA42" s="520"/>
    </row>
    <row r="43" spans="1:27" s="518" customFormat="1">
      <c r="O43" s="517"/>
      <c r="P43" s="517"/>
      <c r="Q43" s="517"/>
      <c r="R43" s="517"/>
      <c r="S43" s="517"/>
      <c r="T43" s="517"/>
      <c r="U43" s="517"/>
      <c r="V43" s="517"/>
      <c r="W43" s="517"/>
      <c r="X43" s="517"/>
      <c r="Y43" s="517"/>
      <c r="Z43" s="517"/>
      <c r="AA43" s="517"/>
    </row>
    <row r="44" spans="1:27" s="518" customFormat="1"/>
    <row r="45" spans="1:27" s="518" customFormat="1"/>
    <row r="46" spans="1:27" s="518" customFormat="1"/>
    <row r="47" spans="1:27" s="518" customFormat="1"/>
    <row r="48" spans="1:27" s="518" customFormat="1"/>
    <row r="49" spans="12:27" s="426" customFormat="1">
      <c r="L49" s="516"/>
      <c r="M49" s="516"/>
      <c r="N49" s="516"/>
      <c r="O49" s="516"/>
      <c r="P49" s="516"/>
      <c r="Q49" s="516"/>
      <c r="R49" s="516"/>
      <c r="S49" s="516"/>
      <c r="T49" s="516"/>
      <c r="U49" s="516"/>
      <c r="V49" s="516"/>
      <c r="W49" s="516"/>
      <c r="X49" s="516"/>
      <c r="Y49" s="516"/>
      <c r="Z49" s="516"/>
      <c r="AA49" s="516"/>
    </row>
    <row r="50" spans="12:27" s="426" customFormat="1">
      <c r="L50" s="516"/>
      <c r="M50" s="516"/>
      <c r="N50" s="516"/>
      <c r="O50" s="516"/>
      <c r="P50" s="516"/>
      <c r="Q50" s="516"/>
      <c r="R50" s="516"/>
      <c r="S50" s="516"/>
      <c r="T50" s="516"/>
      <c r="U50" s="516"/>
      <c r="V50" s="516"/>
      <c r="W50" s="516"/>
      <c r="X50" s="516"/>
      <c r="Y50" s="516"/>
      <c r="Z50" s="516"/>
      <c r="AA50" s="516"/>
    </row>
    <row r="51" spans="12:27" s="426" customFormat="1">
      <c r="L51" s="516"/>
      <c r="M51" s="516"/>
      <c r="N51" s="516"/>
      <c r="O51" s="516"/>
      <c r="P51" s="516"/>
      <c r="Q51" s="516"/>
      <c r="R51" s="516"/>
      <c r="S51" s="516"/>
      <c r="T51" s="516"/>
      <c r="U51" s="516"/>
      <c r="V51" s="516"/>
      <c r="W51" s="516"/>
      <c r="X51" s="516"/>
      <c r="Y51" s="516"/>
      <c r="Z51" s="516"/>
      <c r="AA51" s="516"/>
    </row>
    <row r="52" spans="12:27" s="426" customFormat="1">
      <c r="L52" s="516"/>
      <c r="M52" s="516"/>
      <c r="N52" s="516"/>
      <c r="O52" s="516"/>
      <c r="P52" s="516"/>
      <c r="Q52" s="516"/>
      <c r="R52" s="516"/>
      <c r="S52" s="516"/>
      <c r="T52" s="516"/>
      <c r="U52" s="516"/>
      <c r="V52" s="516"/>
      <c r="W52" s="516"/>
      <c r="X52" s="516"/>
      <c r="Y52" s="516"/>
      <c r="Z52" s="516"/>
      <c r="AA52" s="516"/>
    </row>
    <row r="53" spans="12:27" s="426" customFormat="1">
      <c r="L53" s="516"/>
      <c r="M53" s="516"/>
      <c r="N53" s="516"/>
      <c r="O53" s="516"/>
      <c r="P53" s="516"/>
      <c r="Q53" s="516"/>
      <c r="R53" s="516"/>
      <c r="S53" s="516"/>
      <c r="T53" s="516"/>
      <c r="U53" s="516"/>
      <c r="V53" s="516"/>
      <c r="W53" s="516"/>
      <c r="X53" s="516"/>
      <c r="Y53" s="516"/>
      <c r="Z53" s="516"/>
      <c r="AA53" s="516"/>
    </row>
    <row r="54" spans="12:27" s="426" customFormat="1">
      <c r="L54" s="516"/>
      <c r="M54" s="516"/>
      <c r="N54" s="516"/>
      <c r="O54" s="516"/>
      <c r="P54" s="516"/>
      <c r="Q54" s="516"/>
      <c r="R54" s="516"/>
      <c r="S54" s="516"/>
      <c r="T54" s="516"/>
      <c r="U54" s="516"/>
      <c r="V54" s="516"/>
      <c r="W54" s="516"/>
      <c r="X54" s="516"/>
      <c r="Y54" s="516"/>
      <c r="Z54" s="516"/>
      <c r="AA54" s="516"/>
    </row>
  </sheetData>
  <customSheetViews>
    <customSheetView guid="{5452748D-E1FC-476E-B5F0-1C8C35469D98}" scale="90">
      <pane xSplit="2" ySplit="1" topLeftCell="V2" activePane="bottomRight" state="frozen"/>
      <selection pane="bottomRight" activeCell="A21" sqref="A21"/>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899D69CD-4B7E-42BC-9944-5BD922EB798C}" scale="90">
      <pane xSplit="2" ySplit="1" topLeftCell="T2" activePane="bottomRight" state="frozen"/>
      <selection pane="bottomRight" activeCell="B8" sqref="B8"/>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9AF4A83C-CF57-4B40-8A74-6A0EA6C2FE5C}" topLeftCell="L1">
      <selection activeCell="W14" sqref="W14"/>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25FAB884-5E17-4008-8139-33D910C7DEFE}">
      <selection activeCell="Y14" sqref="Y14"/>
      <pageMargins left="0.78740157480314965" right="0.78740157480314965" top="0.98425196850393704" bottom="0.98425196850393704" header="0.51181102362204722" footer="0.51181102362204722"/>
      <pageSetup paperSize="9" scale="44" orientation="landscape" r:id="rId7"/>
      <headerFooter alignWithMargins="0"/>
    </customSheetView>
    <customSheetView guid="{22F3E99A-96C8-445F-81B2-67262F695A36}" scale="90">
      <pane xSplit="2" ySplit="1" topLeftCell="V2" activePane="bottomRight" state="frozen"/>
      <selection pane="bottomRight" activeCell="B12" sqref="B12"/>
      <pageMargins left="0.78740157480314965" right="0.78740157480314965" top="0.98425196850393704" bottom="0.98425196850393704" header="0.51181102362204722" footer="0.51181102362204722"/>
      <pageSetup paperSize="9" scale="44" orientation="landscape" r:id="rId8"/>
      <headerFooter alignWithMargins="0"/>
    </customSheetView>
  </customSheetViews>
  <pageMargins left="0.78740157480314965" right="0.78740157480314965" top="0.98425196850393704" bottom="0.98425196850393704" header="0.51181102362204722" footer="0.51181102362204722"/>
  <pageSetup paperSize="9" scale="44" orientation="landscape" r:id="rId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
  <sheetViews>
    <sheetView zoomScaleNormal="100" workbookViewId="0">
      <pane xSplit="2" ySplit="2" topLeftCell="P3" activePane="bottomRight" state="frozen"/>
      <selection pane="topRight" activeCell="C1" sqref="C1"/>
      <selection pane="bottomLeft" activeCell="A3" sqref="A3"/>
      <selection pane="bottomRight" activeCell="AC10" sqref="AC10"/>
    </sheetView>
  </sheetViews>
  <sheetFormatPr defaultColWidth="9.42578125" defaultRowHeight="12.75"/>
  <cols>
    <col min="1" max="1" width="33.42578125" style="95" customWidth="1"/>
    <col min="2" max="2" width="36.5703125" style="95" customWidth="1"/>
    <col min="3" max="17" width="13.42578125" style="95" customWidth="1"/>
    <col min="18" max="18" width="12" style="95" customWidth="1"/>
    <col min="19" max="23" width="10.42578125" style="95" customWidth="1"/>
    <col min="24" max="16384" width="9.42578125" style="95"/>
  </cols>
  <sheetData>
    <row r="1" spans="1:23">
      <c r="A1" s="94" t="s">
        <v>293</v>
      </c>
      <c r="B1" s="94" t="s">
        <v>294</v>
      </c>
    </row>
    <row r="2" spans="1:23" ht="43.5" customHeight="1" thickBot="1">
      <c r="A2" s="96" t="s">
        <v>616</v>
      </c>
      <c r="B2" s="96" t="s">
        <v>617</v>
      </c>
      <c r="C2" s="97" t="s">
        <v>115</v>
      </c>
      <c r="D2" s="97" t="s">
        <v>132</v>
      </c>
      <c r="E2" s="97" t="s">
        <v>133</v>
      </c>
      <c r="F2" s="97" t="s">
        <v>139</v>
      </c>
      <c r="G2" s="97" t="s">
        <v>147</v>
      </c>
      <c r="H2" s="97" t="s">
        <v>545</v>
      </c>
      <c r="I2" s="97" t="s">
        <v>576</v>
      </c>
      <c r="J2" s="97" t="s">
        <v>582</v>
      </c>
      <c r="K2" s="97" t="s">
        <v>610</v>
      </c>
      <c r="L2" s="97" t="s">
        <v>614</v>
      </c>
      <c r="M2" s="97" t="s">
        <v>625</v>
      </c>
      <c r="N2" s="97" t="s">
        <v>636</v>
      </c>
      <c r="O2" s="97" t="s">
        <v>640</v>
      </c>
      <c r="P2" s="97" t="s">
        <v>645</v>
      </c>
      <c r="Q2" s="97" t="s">
        <v>648</v>
      </c>
      <c r="R2" s="97" t="s">
        <v>658</v>
      </c>
      <c r="S2" s="97" t="s">
        <v>685</v>
      </c>
      <c r="T2" s="97" t="s">
        <v>698</v>
      </c>
      <c r="U2" s="97" t="s">
        <v>707</v>
      </c>
      <c r="V2" s="97" t="s">
        <v>710</v>
      </c>
      <c r="W2" s="97" t="s">
        <v>745</v>
      </c>
    </row>
    <row r="3" spans="1:23" ht="15" customHeight="1">
      <c r="A3" s="322" t="s">
        <v>295</v>
      </c>
      <c r="B3" s="322" t="s">
        <v>296</v>
      </c>
      <c r="C3" s="315">
        <f t="shared" ref="C3:I3" si="0">SUM(C4:C7)</f>
        <v>0</v>
      </c>
      <c r="D3" s="315">
        <f t="shared" si="0"/>
        <v>-67</v>
      </c>
      <c r="E3" s="315">
        <f t="shared" si="0"/>
        <v>-4</v>
      </c>
      <c r="F3" s="315">
        <f t="shared" si="0"/>
        <v>5</v>
      </c>
      <c r="G3" s="315">
        <f t="shared" si="0"/>
        <v>0</v>
      </c>
      <c r="H3" s="315">
        <f t="shared" si="0"/>
        <v>-2</v>
      </c>
      <c r="I3" s="315">
        <f t="shared" si="0"/>
        <v>-1</v>
      </c>
      <c r="J3" s="315">
        <f t="shared" ref="J3:O3" si="1">SUM(J4:J7)</f>
        <v>-25</v>
      </c>
      <c r="K3" s="315">
        <f t="shared" si="1"/>
        <v>-4</v>
      </c>
      <c r="L3" s="315">
        <f t="shared" si="1"/>
        <v>-3</v>
      </c>
      <c r="M3" s="315">
        <f t="shared" si="1"/>
        <v>3</v>
      </c>
      <c r="N3" s="315">
        <f t="shared" si="1"/>
        <v>-7</v>
      </c>
      <c r="O3" s="315">
        <f t="shared" si="1"/>
        <v>10</v>
      </c>
      <c r="P3" s="315">
        <f t="shared" ref="P3:R3" si="2">SUM(P4:P7)</f>
        <v>5</v>
      </c>
      <c r="Q3" s="315">
        <f t="shared" si="2"/>
        <v>-3</v>
      </c>
      <c r="R3" s="315">
        <f t="shared" si="2"/>
        <v>-11</v>
      </c>
      <c r="S3" s="315">
        <v>-21</v>
      </c>
      <c r="T3" s="315">
        <v>5</v>
      </c>
      <c r="U3" s="315">
        <v>41</v>
      </c>
      <c r="V3" s="315">
        <v>-63</v>
      </c>
      <c r="W3" s="315">
        <v>32</v>
      </c>
    </row>
    <row r="4" spans="1:23" ht="15" customHeight="1">
      <c r="A4" s="319" t="s">
        <v>307</v>
      </c>
      <c r="B4" s="319" t="s">
        <v>303</v>
      </c>
      <c r="C4" s="316">
        <v>0</v>
      </c>
      <c r="D4" s="316">
        <v>-67</v>
      </c>
      <c r="E4" s="316">
        <v>-4</v>
      </c>
      <c r="F4" s="316">
        <v>5</v>
      </c>
      <c r="G4" s="316">
        <v>0</v>
      </c>
      <c r="H4" s="316">
        <v>-2</v>
      </c>
      <c r="I4" s="316">
        <v>-1</v>
      </c>
      <c r="J4" s="316">
        <v>-25</v>
      </c>
      <c r="K4" s="316">
        <v>-4</v>
      </c>
      <c r="L4" s="316">
        <v>-3</v>
      </c>
      <c r="M4" s="316">
        <v>3</v>
      </c>
      <c r="N4" s="316">
        <v>-7</v>
      </c>
      <c r="O4" s="316">
        <v>10</v>
      </c>
      <c r="P4" s="316">
        <v>5</v>
      </c>
      <c r="Q4" s="316">
        <v>-3</v>
      </c>
      <c r="R4" s="316">
        <v>-11</v>
      </c>
      <c r="S4" s="316">
        <v>-21</v>
      </c>
      <c r="T4" s="316">
        <v>5</v>
      </c>
      <c r="U4" s="316">
        <v>41</v>
      </c>
      <c r="V4" s="316">
        <v>-63</v>
      </c>
      <c r="W4" s="316">
        <v>32</v>
      </c>
    </row>
    <row r="5" spans="1:23" ht="15" customHeight="1">
      <c r="A5" s="319" t="s">
        <v>308</v>
      </c>
      <c r="B5" s="319" t="s">
        <v>304</v>
      </c>
      <c r="C5" s="316">
        <v>0</v>
      </c>
      <c r="D5" s="316">
        <v>0</v>
      </c>
      <c r="E5" s="316">
        <v>0</v>
      </c>
      <c r="F5" s="316">
        <v>0</v>
      </c>
      <c r="G5" s="316">
        <v>0</v>
      </c>
      <c r="H5" s="316">
        <v>0</v>
      </c>
      <c r="I5" s="316">
        <v>0</v>
      </c>
      <c r="J5" s="316">
        <v>0</v>
      </c>
      <c r="K5" s="316">
        <v>0</v>
      </c>
      <c r="L5" s="316">
        <v>0</v>
      </c>
      <c r="M5" s="316">
        <v>0</v>
      </c>
      <c r="N5" s="316">
        <v>0</v>
      </c>
      <c r="O5" s="316">
        <v>0</v>
      </c>
      <c r="P5" s="316">
        <v>0</v>
      </c>
      <c r="Q5" s="316">
        <v>0</v>
      </c>
      <c r="R5" s="316">
        <v>0</v>
      </c>
      <c r="S5" s="316">
        <v>0</v>
      </c>
      <c r="T5" s="316">
        <v>0</v>
      </c>
      <c r="U5" s="316">
        <v>0</v>
      </c>
      <c r="V5" s="316">
        <v>0</v>
      </c>
      <c r="W5" s="316">
        <v>0</v>
      </c>
    </row>
    <row r="6" spans="1:23" ht="15" customHeight="1">
      <c r="A6" s="319" t="s">
        <v>309</v>
      </c>
      <c r="B6" s="319" t="s">
        <v>305</v>
      </c>
      <c r="C6" s="316">
        <v>0</v>
      </c>
      <c r="D6" s="316">
        <v>0</v>
      </c>
      <c r="E6" s="316">
        <v>0</v>
      </c>
      <c r="F6" s="316">
        <v>0</v>
      </c>
      <c r="G6" s="316">
        <v>0</v>
      </c>
      <c r="H6" s="316">
        <v>0</v>
      </c>
      <c r="I6" s="316">
        <v>0</v>
      </c>
      <c r="J6" s="316">
        <v>0</v>
      </c>
      <c r="K6" s="316">
        <v>0</v>
      </c>
      <c r="L6" s="316">
        <v>0</v>
      </c>
      <c r="M6" s="316">
        <v>0</v>
      </c>
      <c r="N6" s="316">
        <v>0</v>
      </c>
      <c r="O6" s="316">
        <v>0</v>
      </c>
      <c r="P6" s="316">
        <v>0</v>
      </c>
      <c r="Q6" s="316">
        <v>0</v>
      </c>
      <c r="R6" s="316">
        <v>0</v>
      </c>
      <c r="S6" s="316">
        <v>0</v>
      </c>
      <c r="T6" s="316">
        <v>0</v>
      </c>
      <c r="U6" s="316">
        <v>0</v>
      </c>
      <c r="V6" s="316">
        <v>0</v>
      </c>
      <c r="W6" s="316">
        <v>0</v>
      </c>
    </row>
    <row r="7" spans="1:23" ht="15" customHeight="1">
      <c r="A7" s="319" t="s">
        <v>306</v>
      </c>
      <c r="B7" s="319" t="s">
        <v>306</v>
      </c>
      <c r="C7" s="316">
        <v>0</v>
      </c>
      <c r="D7" s="316">
        <v>0</v>
      </c>
      <c r="E7" s="316">
        <v>0</v>
      </c>
      <c r="F7" s="316">
        <v>0</v>
      </c>
      <c r="G7" s="316">
        <v>0</v>
      </c>
      <c r="H7" s="316">
        <v>0</v>
      </c>
      <c r="I7" s="316">
        <v>0</v>
      </c>
      <c r="J7" s="316">
        <v>0</v>
      </c>
      <c r="K7" s="316">
        <v>0</v>
      </c>
      <c r="L7" s="316">
        <v>0</v>
      </c>
      <c r="M7" s="316">
        <v>0</v>
      </c>
      <c r="N7" s="316">
        <v>0</v>
      </c>
      <c r="O7" s="316">
        <v>0</v>
      </c>
      <c r="P7" s="316">
        <v>0</v>
      </c>
      <c r="Q7" s="316">
        <v>0</v>
      </c>
      <c r="R7" s="316">
        <v>0</v>
      </c>
      <c r="S7" s="316">
        <v>0</v>
      </c>
      <c r="T7" s="316">
        <v>0</v>
      </c>
      <c r="U7" s="316">
        <v>0</v>
      </c>
      <c r="V7" s="316">
        <v>0</v>
      </c>
      <c r="W7" s="316">
        <v>0</v>
      </c>
    </row>
    <row r="8" spans="1:23" ht="15" customHeight="1">
      <c r="A8" s="322" t="s">
        <v>297</v>
      </c>
      <c r="B8" s="322" t="s">
        <v>300</v>
      </c>
      <c r="C8" s="315">
        <f t="shared" ref="C8:I8" si="3">SUM(C9:C12)</f>
        <v>-218758</v>
      </c>
      <c r="D8" s="315">
        <f t="shared" si="3"/>
        <v>-260620</v>
      </c>
      <c r="E8" s="315">
        <f t="shared" si="3"/>
        <v>-244398</v>
      </c>
      <c r="F8" s="315">
        <f t="shared" si="3"/>
        <v>-365996</v>
      </c>
      <c r="G8" s="315">
        <f t="shared" si="3"/>
        <v>-280118</v>
      </c>
      <c r="H8" s="315">
        <f t="shared" si="3"/>
        <v>-366957</v>
      </c>
      <c r="I8" s="315">
        <f t="shared" si="3"/>
        <v>-323350</v>
      </c>
      <c r="J8" s="315">
        <f t="shared" ref="J8:O8" si="4">SUM(J9:J12)</f>
        <v>-258576</v>
      </c>
      <c r="K8" s="315">
        <f t="shared" si="4"/>
        <v>-489635</v>
      </c>
      <c r="L8" s="315">
        <f t="shared" si="4"/>
        <v>-470681</v>
      </c>
      <c r="M8" s="315">
        <f t="shared" si="4"/>
        <v>-350509</v>
      </c>
      <c r="N8" s="315">
        <f t="shared" si="4"/>
        <v>-449882</v>
      </c>
      <c r="O8" s="315">
        <f t="shared" si="4"/>
        <v>-401389</v>
      </c>
      <c r="P8" s="315">
        <f t="shared" ref="P8:R8" si="5">SUM(P9:P12)</f>
        <v>-253308</v>
      </c>
      <c r="Q8" s="315">
        <f t="shared" si="5"/>
        <v>-210013</v>
      </c>
      <c r="R8" s="315">
        <f t="shared" si="5"/>
        <v>-267166</v>
      </c>
      <c r="S8" s="315">
        <v>-177907</v>
      </c>
      <c r="T8" s="315">
        <v>-97843</v>
      </c>
      <c r="U8" s="315">
        <v>-329919</v>
      </c>
      <c r="V8" s="315">
        <v>-340357</v>
      </c>
      <c r="W8" s="315">
        <v>-265785</v>
      </c>
    </row>
    <row r="9" spans="1:23" s="98" customFormat="1" ht="15" customHeight="1">
      <c r="A9" s="319" t="s">
        <v>307</v>
      </c>
      <c r="B9" s="319" t="s">
        <v>303</v>
      </c>
      <c r="C9" s="316">
        <v>-18993</v>
      </c>
      <c r="D9" s="316">
        <v>-24151</v>
      </c>
      <c r="E9" s="316">
        <v>-38221</v>
      </c>
      <c r="F9" s="316">
        <v>-136336</v>
      </c>
      <c r="G9" s="316">
        <v>-16561</v>
      </c>
      <c r="H9" s="316">
        <v>-30145</v>
      </c>
      <c r="I9" s="316">
        <v>-44965</v>
      </c>
      <c r="J9" s="316">
        <v>-1695</v>
      </c>
      <c r="K9" s="316">
        <v>-12044</v>
      </c>
      <c r="L9" s="316">
        <v>-43979</v>
      </c>
      <c r="M9" s="316">
        <v>513</v>
      </c>
      <c r="N9" s="316">
        <v>-58589</v>
      </c>
      <c r="O9" s="316">
        <v>-42613</v>
      </c>
      <c r="P9" s="316">
        <v>-44037</v>
      </c>
      <c r="Q9" s="316">
        <v>-39021</v>
      </c>
      <c r="R9" s="316">
        <v>-24646</v>
      </c>
      <c r="S9" s="316">
        <v>-67286</v>
      </c>
      <c r="T9" s="316">
        <v>22130</v>
      </c>
      <c r="U9" s="316">
        <v>-56624</v>
      </c>
      <c r="V9" s="316">
        <v>-18848</v>
      </c>
      <c r="W9" s="316">
        <v>-33856</v>
      </c>
    </row>
    <row r="10" spans="1:23" s="98" customFormat="1" ht="15" customHeight="1">
      <c r="A10" s="319" t="s">
        <v>308</v>
      </c>
      <c r="B10" s="319" t="s">
        <v>304</v>
      </c>
      <c r="C10" s="316">
        <v>-60657</v>
      </c>
      <c r="D10" s="316">
        <v>-77190</v>
      </c>
      <c r="E10" s="316">
        <v>-91894</v>
      </c>
      <c r="F10" s="316">
        <v>-77906</v>
      </c>
      <c r="G10" s="316">
        <v>-47557</v>
      </c>
      <c r="H10" s="316">
        <v>-199036</v>
      </c>
      <c r="I10" s="316">
        <v>-125026</v>
      </c>
      <c r="J10" s="316">
        <v>-64382</v>
      </c>
      <c r="K10" s="316">
        <v>-260944</v>
      </c>
      <c r="L10" s="316">
        <v>-203816</v>
      </c>
      <c r="M10" s="316">
        <v>-97955</v>
      </c>
      <c r="N10" s="316">
        <v>-41823</v>
      </c>
      <c r="O10" s="316">
        <v>-21700</v>
      </c>
      <c r="P10" s="316">
        <v>32171</v>
      </c>
      <c r="Q10" s="316">
        <v>-35995</v>
      </c>
      <c r="R10" s="316">
        <v>-83263</v>
      </c>
      <c r="S10" s="316">
        <v>-77117</v>
      </c>
      <c r="T10" s="316">
        <v>-71356</v>
      </c>
      <c r="U10" s="316">
        <v>-151097</v>
      </c>
      <c r="V10" s="316">
        <v>-204343</v>
      </c>
      <c r="W10" s="316">
        <v>-148125</v>
      </c>
    </row>
    <row r="11" spans="1:23" s="98" customFormat="1" ht="15" customHeight="1">
      <c r="A11" s="319" t="s">
        <v>309</v>
      </c>
      <c r="B11" s="319" t="s">
        <v>305</v>
      </c>
      <c r="C11" s="316">
        <v>-148670</v>
      </c>
      <c r="D11" s="316">
        <v>-168756</v>
      </c>
      <c r="E11" s="316">
        <v>-161983</v>
      </c>
      <c r="F11" s="316">
        <f>-145686+1</f>
        <v>-145685</v>
      </c>
      <c r="G11" s="316">
        <v>-244530</v>
      </c>
      <c r="H11" s="316">
        <v>-148221</v>
      </c>
      <c r="I11" s="316">
        <v>-174146</v>
      </c>
      <c r="J11" s="316">
        <v>-205934</v>
      </c>
      <c r="K11" s="316">
        <v>-218512</v>
      </c>
      <c r="L11" s="316">
        <v>-226088</v>
      </c>
      <c r="M11" s="316">
        <v>-256963</v>
      </c>
      <c r="N11" s="316">
        <v>-368171</v>
      </c>
      <c r="O11" s="316">
        <v>-349279</v>
      </c>
      <c r="P11" s="316">
        <v>-253385</v>
      </c>
      <c r="Q11" s="316">
        <v>-148473</v>
      </c>
      <c r="R11" s="316">
        <v>-169029</v>
      </c>
      <c r="S11" s="316">
        <v>-63275</v>
      </c>
      <c r="T11" s="316">
        <v>-79250</v>
      </c>
      <c r="U11" s="316">
        <v>-130133</v>
      </c>
      <c r="V11" s="316">
        <v>-155002</v>
      </c>
      <c r="W11" s="316">
        <v>-101561</v>
      </c>
    </row>
    <row r="12" spans="1:23" s="98" customFormat="1" ht="15" customHeight="1">
      <c r="A12" s="319" t="s">
        <v>306</v>
      </c>
      <c r="B12" s="319" t="s">
        <v>306</v>
      </c>
      <c r="C12" s="316">
        <v>9562</v>
      </c>
      <c r="D12" s="316">
        <v>9477</v>
      </c>
      <c r="E12" s="316">
        <v>47700</v>
      </c>
      <c r="F12" s="316">
        <v>-6069</v>
      </c>
      <c r="G12" s="316">
        <v>28530</v>
      </c>
      <c r="H12" s="316">
        <v>10445</v>
      </c>
      <c r="I12" s="316">
        <v>20787</v>
      </c>
      <c r="J12" s="316">
        <v>13435</v>
      </c>
      <c r="K12" s="316">
        <v>1865</v>
      </c>
      <c r="L12" s="316">
        <v>3202</v>
      </c>
      <c r="M12" s="316">
        <v>3896</v>
      </c>
      <c r="N12" s="316">
        <v>18701</v>
      </c>
      <c r="O12" s="316">
        <v>12203</v>
      </c>
      <c r="P12" s="316">
        <v>11943</v>
      </c>
      <c r="Q12" s="316">
        <v>13476</v>
      </c>
      <c r="R12" s="316">
        <v>9772</v>
      </c>
      <c r="S12" s="316">
        <v>29771</v>
      </c>
      <c r="T12" s="316">
        <v>30633</v>
      </c>
      <c r="U12" s="316">
        <v>7935</v>
      </c>
      <c r="V12" s="316">
        <v>37836</v>
      </c>
      <c r="W12" s="316">
        <v>17757</v>
      </c>
    </row>
    <row r="13" spans="1:23" ht="15" customHeight="1">
      <c r="A13" s="322" t="s">
        <v>298</v>
      </c>
      <c r="B13" s="322" t="s">
        <v>301</v>
      </c>
      <c r="C13" s="315">
        <f t="shared" ref="C13:I13" si="6">SUM(C14:C17)</f>
        <v>17680</v>
      </c>
      <c r="D13" s="315">
        <f t="shared" si="6"/>
        <v>-1272</v>
      </c>
      <c r="E13" s="315">
        <f t="shared" si="6"/>
        <v>-7722</v>
      </c>
      <c r="F13" s="315">
        <f t="shared" si="6"/>
        <v>3203</v>
      </c>
      <c r="G13" s="315">
        <f t="shared" si="6"/>
        <v>7442</v>
      </c>
      <c r="H13" s="315">
        <f t="shared" si="6"/>
        <v>-5847</v>
      </c>
      <c r="I13" s="315">
        <f t="shared" si="6"/>
        <v>-12115</v>
      </c>
      <c r="J13" s="315">
        <f t="shared" ref="J13:O13" si="7">SUM(J14:J17)</f>
        <v>5347</v>
      </c>
      <c r="K13" s="315">
        <f t="shared" si="7"/>
        <v>18572</v>
      </c>
      <c r="L13" s="315">
        <f t="shared" si="7"/>
        <v>-11486</v>
      </c>
      <c r="M13" s="315">
        <f t="shared" si="7"/>
        <v>-9680</v>
      </c>
      <c r="N13" s="315">
        <f t="shared" si="7"/>
        <v>-1817</v>
      </c>
      <c r="O13" s="315">
        <f t="shared" si="7"/>
        <v>28671</v>
      </c>
      <c r="P13" s="315">
        <f t="shared" ref="P13:R13" si="8">SUM(P14:P17)</f>
        <v>-11588</v>
      </c>
      <c r="Q13" s="315">
        <f t="shared" si="8"/>
        <v>-9395</v>
      </c>
      <c r="R13" s="315">
        <f t="shared" si="8"/>
        <v>-3784</v>
      </c>
      <c r="S13" s="315">
        <v>49044</v>
      </c>
      <c r="T13" s="315">
        <v>-6993</v>
      </c>
      <c r="U13" s="315">
        <v>-6794</v>
      </c>
      <c r="V13" s="315">
        <v>16837</v>
      </c>
      <c r="W13" s="315">
        <v>34631</v>
      </c>
    </row>
    <row r="14" spans="1:23" s="98" customFormat="1" ht="15" customHeight="1">
      <c r="A14" s="319" t="s">
        <v>307</v>
      </c>
      <c r="B14" s="319" t="s">
        <v>303</v>
      </c>
      <c r="C14" s="316">
        <v>0</v>
      </c>
      <c r="D14" s="316">
        <v>0</v>
      </c>
      <c r="E14" s="316">
        <v>0</v>
      </c>
      <c r="F14" s="316">
        <v>0</v>
      </c>
      <c r="G14" s="316">
        <v>0</v>
      </c>
      <c r="H14" s="316">
        <v>0</v>
      </c>
      <c r="I14" s="316">
        <v>0</v>
      </c>
      <c r="J14" s="316">
        <v>0</v>
      </c>
      <c r="K14" s="316">
        <v>0</v>
      </c>
      <c r="L14" s="316">
        <v>0</v>
      </c>
      <c r="M14" s="316">
        <v>0</v>
      </c>
      <c r="N14" s="316">
        <v>0</v>
      </c>
      <c r="O14" s="316">
        <v>0</v>
      </c>
      <c r="P14" s="316">
        <v>0</v>
      </c>
      <c r="Q14" s="316">
        <v>0</v>
      </c>
      <c r="R14" s="316">
        <v>0</v>
      </c>
      <c r="S14" s="316">
        <v>0</v>
      </c>
      <c r="T14" s="316">
        <v>0</v>
      </c>
      <c r="U14" s="316">
        <v>0</v>
      </c>
      <c r="V14" s="316">
        <v>0</v>
      </c>
      <c r="W14" s="316">
        <v>0</v>
      </c>
    </row>
    <row r="15" spans="1:23" s="98" customFormat="1" ht="15" customHeight="1">
      <c r="A15" s="319" t="s">
        <v>308</v>
      </c>
      <c r="B15" s="319" t="s">
        <v>304</v>
      </c>
      <c r="C15" s="316">
        <v>0</v>
      </c>
      <c r="D15" s="316">
        <v>0</v>
      </c>
      <c r="E15" s="316">
        <v>0</v>
      </c>
      <c r="F15" s="316">
        <v>0</v>
      </c>
      <c r="G15" s="316">
        <v>0</v>
      </c>
      <c r="H15" s="316">
        <v>0</v>
      </c>
      <c r="I15" s="316">
        <v>0</v>
      </c>
      <c r="J15" s="316">
        <v>0</v>
      </c>
      <c r="K15" s="316">
        <v>0</v>
      </c>
      <c r="L15" s="316">
        <v>0</v>
      </c>
      <c r="M15" s="316">
        <v>0</v>
      </c>
      <c r="N15" s="316">
        <v>0</v>
      </c>
      <c r="O15" s="316">
        <v>0</v>
      </c>
      <c r="P15" s="316">
        <v>0</v>
      </c>
      <c r="Q15" s="316">
        <v>0</v>
      </c>
      <c r="R15" s="316">
        <v>0</v>
      </c>
      <c r="S15" s="316">
        <v>0</v>
      </c>
      <c r="T15" s="316">
        <v>0</v>
      </c>
      <c r="U15" s="316">
        <v>0</v>
      </c>
      <c r="V15" s="316">
        <v>0</v>
      </c>
      <c r="W15" s="316">
        <v>0</v>
      </c>
    </row>
    <row r="16" spans="1:23" s="98" customFormat="1" ht="15" customHeight="1">
      <c r="A16" s="319" t="s">
        <v>309</v>
      </c>
      <c r="B16" s="319" t="s">
        <v>305</v>
      </c>
      <c r="C16" s="316">
        <v>17680</v>
      </c>
      <c r="D16" s="316">
        <v>-1272</v>
      </c>
      <c r="E16" s="316">
        <v>-7722</v>
      </c>
      <c r="F16" s="316">
        <v>3203</v>
      </c>
      <c r="G16" s="316">
        <v>7442</v>
      </c>
      <c r="H16" s="316">
        <v>-5847</v>
      </c>
      <c r="I16" s="316">
        <v>-12115</v>
      </c>
      <c r="J16" s="316">
        <v>5347</v>
      </c>
      <c r="K16" s="316">
        <v>18572</v>
      </c>
      <c r="L16" s="316">
        <v>-11486</v>
      </c>
      <c r="M16" s="316">
        <v>-9680</v>
      </c>
      <c r="N16" s="316">
        <v>-1817</v>
      </c>
      <c r="O16" s="316">
        <v>28671</v>
      </c>
      <c r="P16" s="316">
        <v>-11588</v>
      </c>
      <c r="Q16" s="316">
        <v>-9395</v>
      </c>
      <c r="R16" s="316">
        <v>-3784</v>
      </c>
      <c r="S16" s="316">
        <v>49044</v>
      </c>
      <c r="T16" s="316">
        <v>-6993</v>
      </c>
      <c r="U16" s="316">
        <v>-6794</v>
      </c>
      <c r="V16" s="316">
        <v>16837</v>
      </c>
      <c r="W16" s="316">
        <v>34631</v>
      </c>
    </row>
    <row r="17" spans="1:23" s="98" customFormat="1" ht="15" customHeight="1">
      <c r="A17" s="319" t="s">
        <v>306</v>
      </c>
      <c r="B17" s="319" t="s">
        <v>306</v>
      </c>
      <c r="C17" s="316">
        <v>0</v>
      </c>
      <c r="D17" s="316">
        <v>0</v>
      </c>
      <c r="E17" s="316">
        <v>0</v>
      </c>
      <c r="F17" s="316">
        <v>0</v>
      </c>
      <c r="G17" s="316">
        <v>0</v>
      </c>
      <c r="H17" s="316">
        <v>0</v>
      </c>
      <c r="I17" s="316">
        <v>0</v>
      </c>
      <c r="J17" s="316">
        <v>0</v>
      </c>
      <c r="K17" s="316">
        <v>0</v>
      </c>
      <c r="L17" s="316">
        <v>0</v>
      </c>
      <c r="M17" s="316">
        <v>0</v>
      </c>
      <c r="N17" s="316">
        <v>0</v>
      </c>
      <c r="O17" s="316">
        <v>0</v>
      </c>
      <c r="P17" s="316">
        <v>0</v>
      </c>
      <c r="Q17" s="316">
        <v>0</v>
      </c>
      <c r="R17" s="316">
        <v>0</v>
      </c>
      <c r="S17" s="316">
        <v>0</v>
      </c>
      <c r="T17" s="316">
        <v>0</v>
      </c>
      <c r="U17" s="316">
        <v>0</v>
      </c>
      <c r="V17" s="316">
        <v>0</v>
      </c>
      <c r="W17" s="316">
        <v>0</v>
      </c>
    </row>
    <row r="18" spans="1:23" ht="24.6" customHeight="1">
      <c r="A18" s="323" t="s">
        <v>299</v>
      </c>
      <c r="B18" s="322" t="s">
        <v>302</v>
      </c>
      <c r="C18" s="315">
        <f t="shared" ref="C18:I18" si="9">SUM(C19:C22)</f>
        <v>-2286</v>
      </c>
      <c r="D18" s="315">
        <f t="shared" si="9"/>
        <v>4083</v>
      </c>
      <c r="E18" s="315">
        <f t="shared" si="9"/>
        <v>-1541</v>
      </c>
      <c r="F18" s="315">
        <f t="shared" si="9"/>
        <v>-7375</v>
      </c>
      <c r="G18" s="315">
        <f t="shared" si="9"/>
        <v>9988</v>
      </c>
      <c r="H18" s="315">
        <f t="shared" si="9"/>
        <v>16248</v>
      </c>
      <c r="I18" s="315">
        <f t="shared" si="9"/>
        <v>-1090</v>
      </c>
      <c r="J18" s="315">
        <f t="shared" ref="J18:O18" si="10">SUM(J19:J22)</f>
        <v>-10297</v>
      </c>
      <c r="K18" s="315">
        <f t="shared" si="10"/>
        <v>4767</v>
      </c>
      <c r="L18" s="315">
        <f t="shared" si="10"/>
        <v>1251</v>
      </c>
      <c r="M18" s="315">
        <f t="shared" si="10"/>
        <v>1288</v>
      </c>
      <c r="N18" s="315">
        <f t="shared" si="10"/>
        <v>-4989</v>
      </c>
      <c r="O18" s="315">
        <f t="shared" si="10"/>
        <v>9629</v>
      </c>
      <c r="P18" s="315">
        <f t="shared" ref="P18:R18" si="11">SUM(P19:P22)</f>
        <v>1044</v>
      </c>
      <c r="Q18" s="315">
        <f t="shared" si="11"/>
        <v>-4150</v>
      </c>
      <c r="R18" s="315">
        <f t="shared" si="11"/>
        <v>-2740</v>
      </c>
      <c r="S18" s="315">
        <v>9603</v>
      </c>
      <c r="T18" s="315">
        <v>-5421</v>
      </c>
      <c r="U18" s="315">
        <v>-4616</v>
      </c>
      <c r="V18" s="315">
        <v>-281</v>
      </c>
      <c r="W18" s="315">
        <v>-1509</v>
      </c>
    </row>
    <row r="19" spans="1:23" s="98" customFormat="1" ht="15" customHeight="1">
      <c r="A19" s="319" t="s">
        <v>307</v>
      </c>
      <c r="B19" s="319" t="s">
        <v>303</v>
      </c>
      <c r="C19" s="316">
        <v>-2540</v>
      </c>
      <c r="D19" s="316">
        <v>1976</v>
      </c>
      <c r="E19" s="316">
        <v>1293</v>
      </c>
      <c r="F19" s="316">
        <v>-5753</v>
      </c>
      <c r="G19" s="316">
        <v>2495</v>
      </c>
      <c r="H19" s="316">
        <v>13299</v>
      </c>
      <c r="I19" s="316">
        <v>1365</v>
      </c>
      <c r="J19" s="316">
        <v>-2513</v>
      </c>
      <c r="K19" s="316">
        <v>8017</v>
      </c>
      <c r="L19" s="316">
        <v>-4388</v>
      </c>
      <c r="M19" s="316">
        <v>1227</v>
      </c>
      <c r="N19" s="316">
        <v>-9</v>
      </c>
      <c r="O19" s="316">
        <v>-1468</v>
      </c>
      <c r="P19" s="316">
        <v>-1249</v>
      </c>
      <c r="Q19" s="316">
        <v>-4571</v>
      </c>
      <c r="R19" s="316">
        <v>-3394</v>
      </c>
      <c r="S19" s="316">
        <v>6122</v>
      </c>
      <c r="T19" s="316">
        <v>-1957</v>
      </c>
      <c r="U19" s="316">
        <v>-1362</v>
      </c>
      <c r="V19" s="316">
        <v>1339</v>
      </c>
      <c r="W19" s="316">
        <v>-3203</v>
      </c>
    </row>
    <row r="20" spans="1:23" s="98" customFormat="1" ht="15" customHeight="1">
      <c r="A20" s="319" t="s">
        <v>308</v>
      </c>
      <c r="B20" s="319" t="s">
        <v>304</v>
      </c>
      <c r="C20" s="316">
        <v>2111</v>
      </c>
      <c r="D20" s="316">
        <v>3344</v>
      </c>
      <c r="E20" s="316">
        <v>1988</v>
      </c>
      <c r="F20" s="316">
        <v>-2958</v>
      </c>
      <c r="G20" s="316">
        <v>2942</v>
      </c>
      <c r="H20" s="316">
        <v>388</v>
      </c>
      <c r="I20" s="316">
        <v>-670</v>
      </c>
      <c r="J20" s="316">
        <v>164</v>
      </c>
      <c r="K20" s="316">
        <v>1127</v>
      </c>
      <c r="L20" s="316">
        <v>-4865</v>
      </c>
      <c r="M20" s="316">
        <v>1522</v>
      </c>
      <c r="N20" s="316">
        <v>-1483</v>
      </c>
      <c r="O20" s="316">
        <v>2266</v>
      </c>
      <c r="P20" s="316">
        <v>650</v>
      </c>
      <c r="Q20" s="316">
        <v>127</v>
      </c>
      <c r="R20" s="316">
        <v>650</v>
      </c>
      <c r="S20" s="316">
        <v>2464</v>
      </c>
      <c r="T20" s="316">
        <v>-1103</v>
      </c>
      <c r="U20" s="316">
        <v>-2756</v>
      </c>
      <c r="V20" s="316">
        <v>-152</v>
      </c>
      <c r="W20" s="316">
        <v>62</v>
      </c>
    </row>
    <row r="21" spans="1:23" s="98" customFormat="1" ht="15" customHeight="1">
      <c r="A21" s="319" t="s">
        <v>309</v>
      </c>
      <c r="B21" s="319" t="s">
        <v>305</v>
      </c>
      <c r="C21" s="316">
        <v>-1857</v>
      </c>
      <c r="D21" s="316">
        <v>-1237</v>
      </c>
      <c r="E21" s="316">
        <v>-4822</v>
      </c>
      <c r="F21" s="316">
        <v>1336</v>
      </c>
      <c r="G21" s="316">
        <v>4551</v>
      </c>
      <c r="H21" s="316">
        <v>2561</v>
      </c>
      <c r="I21" s="316">
        <v>-1785</v>
      </c>
      <c r="J21" s="316">
        <v>-7948</v>
      </c>
      <c r="K21" s="316">
        <v>-4377</v>
      </c>
      <c r="L21" s="316">
        <v>10504</v>
      </c>
      <c r="M21" s="316">
        <v>-1461</v>
      </c>
      <c r="N21" s="316">
        <v>-3497</v>
      </c>
      <c r="O21" s="316">
        <v>8831</v>
      </c>
      <c r="P21" s="316">
        <v>1643</v>
      </c>
      <c r="Q21" s="316">
        <v>294</v>
      </c>
      <c r="R21" s="316">
        <v>4</v>
      </c>
      <c r="S21" s="316">
        <v>1017</v>
      </c>
      <c r="T21" s="316">
        <v>-2361</v>
      </c>
      <c r="U21" s="316">
        <v>-498</v>
      </c>
      <c r="V21" s="316">
        <v>-1468</v>
      </c>
      <c r="W21" s="316">
        <v>1632</v>
      </c>
    </row>
    <row r="22" spans="1:23" s="98" customFormat="1" ht="15" customHeight="1">
      <c r="A22" s="320" t="s">
        <v>306</v>
      </c>
      <c r="B22" s="320" t="s">
        <v>306</v>
      </c>
      <c r="C22" s="317">
        <v>0</v>
      </c>
      <c r="D22" s="317">
        <v>0</v>
      </c>
      <c r="E22" s="316">
        <v>0</v>
      </c>
      <c r="F22" s="316">
        <v>0</v>
      </c>
      <c r="G22" s="317">
        <v>0</v>
      </c>
      <c r="H22" s="317">
        <v>0</v>
      </c>
      <c r="I22" s="317">
        <v>0</v>
      </c>
      <c r="J22" s="316">
        <v>0</v>
      </c>
      <c r="K22" s="316">
        <v>0</v>
      </c>
      <c r="L22" s="316">
        <v>0</v>
      </c>
      <c r="M22" s="316">
        <v>0</v>
      </c>
      <c r="N22" s="316">
        <v>0</v>
      </c>
      <c r="O22" s="316">
        <v>0</v>
      </c>
      <c r="P22" s="316">
        <v>0</v>
      </c>
      <c r="Q22" s="316">
        <v>0</v>
      </c>
      <c r="R22" s="316">
        <v>0</v>
      </c>
      <c r="S22" s="316">
        <v>0</v>
      </c>
      <c r="T22" s="316">
        <v>0</v>
      </c>
      <c r="U22" s="316">
        <v>0</v>
      </c>
      <c r="V22" s="316">
        <v>0</v>
      </c>
      <c r="W22" s="316">
        <v>0</v>
      </c>
    </row>
    <row r="23" spans="1:23" s="99" customFormat="1" ht="15" customHeight="1">
      <c r="A23" s="321" t="s">
        <v>56</v>
      </c>
      <c r="B23" s="321" t="s">
        <v>42</v>
      </c>
      <c r="C23" s="318">
        <f t="shared" ref="C23:K23" si="12">SUM(C3,C8,C13,C18)</f>
        <v>-203364</v>
      </c>
      <c r="D23" s="318">
        <f t="shared" si="12"/>
        <v>-257876</v>
      </c>
      <c r="E23" s="318">
        <f t="shared" si="12"/>
        <v>-253665</v>
      </c>
      <c r="F23" s="318">
        <f t="shared" si="12"/>
        <v>-370163</v>
      </c>
      <c r="G23" s="318">
        <f t="shared" si="12"/>
        <v>-262688</v>
      </c>
      <c r="H23" s="318">
        <f t="shared" si="12"/>
        <v>-356558</v>
      </c>
      <c r="I23" s="318">
        <f t="shared" si="12"/>
        <v>-336556</v>
      </c>
      <c r="J23" s="318">
        <f t="shared" si="12"/>
        <v>-263551</v>
      </c>
      <c r="K23" s="318">
        <f t="shared" si="12"/>
        <v>-466300</v>
      </c>
      <c r="L23" s="318">
        <f t="shared" ref="L23:M23" si="13">SUM(L3,L8,L13,L18)</f>
        <v>-480919</v>
      </c>
      <c r="M23" s="318">
        <f t="shared" si="13"/>
        <v>-358898</v>
      </c>
      <c r="N23" s="318">
        <f t="shared" ref="N23:Q23" si="14">SUM(N3,N8,N13,N18)</f>
        <v>-456695</v>
      </c>
      <c r="O23" s="318">
        <f t="shared" si="14"/>
        <v>-363079</v>
      </c>
      <c r="P23" s="318">
        <f t="shared" si="14"/>
        <v>-263847</v>
      </c>
      <c r="Q23" s="318">
        <f t="shared" si="14"/>
        <v>-223561</v>
      </c>
      <c r="R23" s="318">
        <f t="shared" ref="R23" si="15">SUM(R3,R8,R13,R18)</f>
        <v>-273701</v>
      </c>
      <c r="S23" s="318">
        <v>-119281</v>
      </c>
      <c r="T23" s="318">
        <v>-110252</v>
      </c>
      <c r="U23" s="318">
        <v>-341288</v>
      </c>
      <c r="V23" s="318">
        <v>-323864</v>
      </c>
      <c r="W23" s="318">
        <v>-232631</v>
      </c>
    </row>
    <row r="24" spans="1:23" s="257" customFormat="1">
      <c r="C24" s="256">
        <f>'P&amp;L'!G19-C23</f>
        <v>0</v>
      </c>
      <c r="D24" s="256">
        <f>'P&amp;L'!H19-D23</f>
        <v>0</v>
      </c>
      <c r="E24" s="256">
        <f>'P&amp;L'!I19-E23</f>
        <v>0</v>
      </c>
      <c r="F24" s="256"/>
      <c r="G24" s="256">
        <f>'P&amp;L'!K19-G23</f>
        <v>0</v>
      </c>
      <c r="H24" s="256">
        <f>'P&amp;L'!L19-H23</f>
        <v>0</v>
      </c>
      <c r="I24" s="256">
        <f>'P&amp;L'!M19-I23</f>
        <v>0</v>
      </c>
      <c r="J24" s="256">
        <f>'P&amp;L'!N19-J23</f>
        <v>0</v>
      </c>
      <c r="K24" s="256">
        <f>'P&amp;L'!O19-K23</f>
        <v>0</v>
      </c>
      <c r="L24" s="256">
        <f>'P&amp;L'!P19-L23</f>
        <v>0</v>
      </c>
      <c r="M24" s="256"/>
      <c r="N24" s="256"/>
      <c r="O24" s="256"/>
      <c r="P24" s="256"/>
      <c r="Q24" s="256"/>
    </row>
  </sheetData>
  <customSheetViews>
    <customSheetView guid="{5452748D-E1FC-476E-B5F0-1C8C35469D98}">
      <pane xSplit="2" ySplit="2" topLeftCell="P3" activePane="bottomRight" state="frozen"/>
      <selection pane="bottomRight" activeCell="AC10" sqref="AC10"/>
      <pageMargins left="0.7" right="0.7" top="0.75" bottom="0.75" header="0.3" footer="0.3"/>
      <pageSetup paperSize="9" orientation="portrait" horizontalDpi="1200" verticalDpi="1200" r:id="rId1"/>
    </customSheetView>
    <customSheetView guid="{12F8D032-8143-430B-8DFF-852E8796C402}">
      <selection activeCell="H24" sqref="H24"/>
      <pageMargins left="0.7" right="0.7" top="0.75" bottom="0.75" header="0.3" footer="0.3"/>
      <pageSetup paperSize="9" orientation="portrait" r:id="rId2"/>
    </customSheetView>
    <customSheetView guid="{899D69CD-4B7E-42BC-9944-5BD922EB798C}" topLeftCell="H1">
      <selection activeCell="T36" sqref="T36"/>
      <pageMargins left="0.7" right="0.7" top="0.75" bottom="0.75" header="0.3" footer="0.3"/>
      <pageSetup paperSize="9" orientation="portrait" horizontalDpi="1200" verticalDpi="1200" r:id="rId3"/>
    </customSheetView>
    <customSheetView guid="{9AF4A83C-CF57-4B40-8A74-6A0EA6C2FE5C}" topLeftCell="E1">
      <selection activeCell="V23" sqref="V23"/>
      <pageMargins left="0.7" right="0.7" top="0.75" bottom="0.75" header="0.3" footer="0.3"/>
      <pageSetup paperSize="9" orientation="portrait" horizontalDpi="1200" verticalDpi="1200" r:id="rId4"/>
    </customSheetView>
    <customSheetView guid="{687A4863-1825-4D63-B732-E76682E6DE4F}">
      <selection activeCell="N8" sqref="N8"/>
      <pageMargins left="0.7" right="0.7" top="0.75" bottom="0.75" header="0.3" footer="0.3"/>
      <pageSetup paperSize="9" orientation="portrait" r:id="rId5"/>
    </customSheetView>
    <customSheetView guid="{8DA78CF1-615A-4626-9893-6751995631A4}">
      <selection activeCell="G27" sqref="G27"/>
      <pageMargins left="0.7" right="0.7" top="0.75" bottom="0.75" header="0.3" footer="0.3"/>
    </customSheetView>
    <customSheetView guid="{57267270-6A97-4850-9DB6-FE6B399379AA}">
      <selection activeCell="D10" sqref="D10"/>
      <pageMargins left="0.7" right="0.7" top="0.75" bottom="0.75" header="0.3" footer="0.3"/>
    </customSheetView>
    <customSheetView guid="{25FAB884-5E17-4008-8139-33D910C7DEFE}">
      <selection activeCell="L27" sqref="L27"/>
      <pageMargins left="0.7" right="0.7" top="0.75" bottom="0.75" header="0.3" footer="0.3"/>
      <pageSetup paperSize="9" orientation="portrait" horizontalDpi="1200" verticalDpi="1200" r:id="rId6"/>
    </customSheetView>
    <customSheetView guid="{22F3E99A-96C8-445F-81B2-67262F695A36}" topLeftCell="G1">
      <selection activeCell="V4" sqref="V4"/>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ignoredErrors>
    <ignoredError sqref="P8 P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zoomScaleNormal="95" workbookViewId="0">
      <pane xSplit="2" ySplit="2" topLeftCell="W3" activePane="bottomRight" state="frozen"/>
      <selection pane="topRight" activeCell="C1" sqref="C1"/>
      <selection pane="bottomLeft" activeCell="A3" sqref="A3"/>
      <selection pane="bottomRight" activeCell="B18" sqref="B18"/>
    </sheetView>
  </sheetViews>
  <sheetFormatPr defaultColWidth="9.42578125" defaultRowHeight="15"/>
  <cols>
    <col min="1" max="1" width="41.42578125" style="19" customWidth="1"/>
    <col min="2" max="2" width="38.7109375" style="19" customWidth="1"/>
    <col min="3" max="13" width="10.28515625" style="18" customWidth="1"/>
    <col min="14" max="22" width="10.28515625" style="88" customWidth="1"/>
    <col min="23" max="23" width="10.28515625" style="18" customWidth="1"/>
    <col min="24" max="27" width="10.28515625" style="88" customWidth="1"/>
    <col min="28" max="16384" width="9.42578125" style="18"/>
  </cols>
  <sheetData>
    <row r="1" spans="1:39">
      <c r="M1" s="239"/>
    </row>
    <row r="2" spans="1:39" ht="15.75" thickBot="1">
      <c r="A2" s="29" t="s">
        <v>58</v>
      </c>
      <c r="B2" s="29" t="s">
        <v>11</v>
      </c>
      <c r="C2" s="34" t="s">
        <v>180</v>
      </c>
      <c r="D2" s="34" t="s">
        <v>181</v>
      </c>
      <c r="E2" s="34" t="s">
        <v>182</v>
      </c>
      <c r="F2" s="34" t="s">
        <v>183</v>
      </c>
      <c r="G2" s="34" t="s">
        <v>184</v>
      </c>
      <c r="H2" s="34" t="s">
        <v>185</v>
      </c>
      <c r="I2" s="34" t="s">
        <v>186</v>
      </c>
      <c r="J2" s="34" t="s">
        <v>187</v>
      </c>
      <c r="K2" s="34" t="s">
        <v>188</v>
      </c>
      <c r="L2" s="34" t="s">
        <v>189</v>
      </c>
      <c r="M2" s="34" t="s">
        <v>577</v>
      </c>
      <c r="N2" s="34" t="s">
        <v>585</v>
      </c>
      <c r="O2" s="34" t="s">
        <v>611</v>
      </c>
      <c r="P2" s="34" t="s">
        <v>615</v>
      </c>
      <c r="Q2" s="34" t="s">
        <v>626</v>
      </c>
      <c r="R2" s="34" t="s">
        <v>637</v>
      </c>
      <c r="S2" s="34" t="s">
        <v>641</v>
      </c>
      <c r="T2" s="34" t="s">
        <v>646</v>
      </c>
      <c r="U2" s="34" t="s">
        <v>649</v>
      </c>
      <c r="V2" s="34" t="s">
        <v>661</v>
      </c>
      <c r="W2" s="438" t="s">
        <v>690</v>
      </c>
      <c r="X2" s="438" t="s">
        <v>699</v>
      </c>
      <c r="Y2" s="438" t="s">
        <v>706</v>
      </c>
      <c r="Z2" s="438" t="s">
        <v>713</v>
      </c>
      <c r="AA2" s="438" t="s">
        <v>746</v>
      </c>
    </row>
    <row r="3" spans="1:39" ht="25.5">
      <c r="A3" s="30" t="s">
        <v>678</v>
      </c>
      <c r="B3" s="30" t="s">
        <v>284</v>
      </c>
      <c r="C3" s="35">
        <v>-15749</v>
      </c>
      <c r="D3" s="35">
        <v>-267</v>
      </c>
      <c r="E3" s="35">
        <v>-29211</v>
      </c>
      <c r="F3" s="35">
        <v>-14313</v>
      </c>
      <c r="G3" s="35">
        <v>-9834</v>
      </c>
      <c r="H3" s="35">
        <v>-69924</v>
      </c>
      <c r="I3" s="35">
        <v>-19003</v>
      </c>
      <c r="J3" s="35">
        <v>-26552</v>
      </c>
      <c r="K3" s="36">
        <v>-13687</v>
      </c>
      <c r="L3" s="36">
        <v>-15704</v>
      </c>
      <c r="M3" s="36">
        <v>-13976</v>
      </c>
      <c r="N3" s="36">
        <v>-16105</v>
      </c>
      <c r="O3" s="36">
        <v>-21264</v>
      </c>
      <c r="P3" s="36">
        <v>-46747</v>
      </c>
      <c r="Q3" s="36">
        <v>-33361</v>
      </c>
      <c r="R3" s="36">
        <v>-220685</v>
      </c>
      <c r="S3" s="36">
        <v>-5996</v>
      </c>
      <c r="T3" s="36">
        <v>-8584</v>
      </c>
      <c r="U3" s="36">
        <v>-11260</v>
      </c>
      <c r="V3" s="36">
        <v>-36755</v>
      </c>
      <c r="W3" s="170">
        <v>-12739</v>
      </c>
      <c r="X3" s="170">
        <v>-6978</v>
      </c>
      <c r="Y3" s="170">
        <v>-21033</v>
      </c>
      <c r="Z3" s="170">
        <v>-22361</v>
      </c>
      <c r="AA3" s="170">
        <v>-9110</v>
      </c>
      <c r="AB3" s="167"/>
      <c r="AJ3" s="239"/>
      <c r="AK3" s="239"/>
      <c r="AL3" s="239"/>
      <c r="AM3" s="239"/>
    </row>
    <row r="4" spans="1:39" s="88" customFormat="1">
      <c r="A4" s="146" t="s">
        <v>663</v>
      </c>
      <c r="B4" s="146" t="s">
        <v>639</v>
      </c>
      <c r="C4" s="36">
        <v>0</v>
      </c>
      <c r="D4" s="36">
        <v>0</v>
      </c>
      <c r="E4" s="36">
        <v>0</v>
      </c>
      <c r="F4" s="36">
        <v>0</v>
      </c>
      <c r="G4" s="36">
        <v>0</v>
      </c>
      <c r="H4" s="36">
        <v>0</v>
      </c>
      <c r="I4" s="36">
        <v>0</v>
      </c>
      <c r="J4" s="36">
        <v>0</v>
      </c>
      <c r="K4" s="36">
        <v>0</v>
      </c>
      <c r="L4" s="36">
        <v>0</v>
      </c>
      <c r="M4" s="36">
        <v>-9954</v>
      </c>
      <c r="N4" s="36">
        <v>-256674</v>
      </c>
      <c r="O4" s="36">
        <v>-47105</v>
      </c>
      <c r="P4" s="36">
        <v>-63228</v>
      </c>
      <c r="Q4" s="36">
        <v>0</v>
      </c>
      <c r="R4" s="36">
        <v>-90860</v>
      </c>
      <c r="S4" s="36"/>
      <c r="T4" s="36"/>
      <c r="U4" s="36"/>
      <c r="V4" s="36"/>
      <c r="W4" s="170"/>
      <c r="X4" s="170">
        <v>0</v>
      </c>
      <c r="Y4" s="170"/>
      <c r="Z4" s="170"/>
      <c r="AA4" s="170"/>
      <c r="AJ4" s="239"/>
      <c r="AK4" s="239"/>
      <c r="AL4" s="239"/>
      <c r="AM4" s="239"/>
    </row>
    <row r="5" spans="1:39" ht="38.25">
      <c r="A5" s="31" t="s">
        <v>664</v>
      </c>
      <c r="B5" s="31" t="s">
        <v>573</v>
      </c>
      <c r="C5" s="36">
        <v>0</v>
      </c>
      <c r="D5" s="36">
        <v>0</v>
      </c>
      <c r="E5" s="36">
        <v>0</v>
      </c>
      <c r="F5" s="36">
        <v>-8397</v>
      </c>
      <c r="G5" s="36">
        <v>0</v>
      </c>
      <c r="H5" s="36">
        <v>0</v>
      </c>
      <c r="I5" s="36">
        <v>0</v>
      </c>
      <c r="J5" s="36">
        <v>-13054</v>
      </c>
      <c r="K5" s="36">
        <v>0</v>
      </c>
      <c r="L5" s="36">
        <v>-17460</v>
      </c>
      <c r="M5" s="36">
        <v>-1097</v>
      </c>
      <c r="N5" s="36">
        <v>-15578</v>
      </c>
      <c r="O5" s="36">
        <v>-8687</v>
      </c>
      <c r="P5" s="36">
        <v>-23978</v>
      </c>
      <c r="Q5" s="36">
        <v>-3925</v>
      </c>
      <c r="R5" s="36">
        <v>-5815</v>
      </c>
      <c r="S5" s="36">
        <v>-8783</v>
      </c>
      <c r="T5" s="36">
        <v>-2909</v>
      </c>
      <c r="U5" s="36">
        <v>-15696</v>
      </c>
      <c r="V5" s="36">
        <v>-33554</v>
      </c>
      <c r="W5" s="170">
        <v>-2470</v>
      </c>
      <c r="X5" s="170">
        <v>-4186</v>
      </c>
      <c r="Y5" s="170">
        <v>-453</v>
      </c>
      <c r="Z5" s="170">
        <v>-5251</v>
      </c>
      <c r="AA5" s="170">
        <v>-1085</v>
      </c>
      <c r="AJ5" s="239"/>
      <c r="AK5" s="239"/>
      <c r="AL5" s="239"/>
      <c r="AM5" s="239"/>
    </row>
    <row r="6" spans="1:39" ht="15" customHeight="1">
      <c r="A6" s="31" t="s">
        <v>259</v>
      </c>
      <c r="B6" s="31" t="s">
        <v>285</v>
      </c>
      <c r="C6" s="36">
        <v>-1004</v>
      </c>
      <c r="D6" s="36">
        <v>-3826</v>
      </c>
      <c r="E6" s="36">
        <v>-1691</v>
      </c>
      <c r="F6" s="36">
        <v>-1656</v>
      </c>
      <c r="G6" s="36">
        <v>-5605</v>
      </c>
      <c r="H6" s="36">
        <v>-2342</v>
      </c>
      <c r="I6" s="36">
        <v>-2819</v>
      </c>
      <c r="J6" s="36">
        <v>-4031</v>
      </c>
      <c r="K6" s="36">
        <v>-498</v>
      </c>
      <c r="L6" s="36">
        <v>-718</v>
      </c>
      <c r="M6" s="36">
        <v>-1411</v>
      </c>
      <c r="N6" s="36">
        <v>-995</v>
      </c>
      <c r="O6" s="36">
        <v>-963</v>
      </c>
      <c r="P6" s="36">
        <v>-707</v>
      </c>
      <c r="Q6" s="36">
        <v>-786</v>
      </c>
      <c r="R6" s="36">
        <v>-3719</v>
      </c>
      <c r="S6" s="36">
        <v>-871</v>
      </c>
      <c r="T6" s="36">
        <v>-1113</v>
      </c>
      <c r="U6" s="36">
        <v>-953</v>
      </c>
      <c r="V6" s="36">
        <v>-7736</v>
      </c>
      <c r="W6" s="170">
        <v>-1067</v>
      </c>
      <c r="X6" s="170">
        <v>-4311</v>
      </c>
      <c r="Y6" s="170">
        <v>-8644</v>
      </c>
      <c r="Z6" s="170">
        <v>-1022</v>
      </c>
      <c r="AA6" s="170">
        <v>-763</v>
      </c>
      <c r="AJ6" s="239"/>
      <c r="AK6" s="239"/>
      <c r="AL6" s="239"/>
      <c r="AM6" s="239"/>
    </row>
    <row r="7" spans="1:39" ht="15" customHeight="1">
      <c r="A7" s="31" t="s">
        <v>260</v>
      </c>
      <c r="B7" s="31" t="s">
        <v>286</v>
      </c>
      <c r="C7" s="36">
        <v>-190</v>
      </c>
      <c r="D7" s="36">
        <v>-197</v>
      </c>
      <c r="E7" s="36">
        <v>-407</v>
      </c>
      <c r="F7" s="36">
        <v>-198</v>
      </c>
      <c r="G7" s="36">
        <v>-181</v>
      </c>
      <c r="H7" s="36">
        <v>-353</v>
      </c>
      <c r="I7" s="36">
        <v>-221</v>
      </c>
      <c r="J7" s="36">
        <v>-228</v>
      </c>
      <c r="K7" s="36">
        <v>-182</v>
      </c>
      <c r="L7" s="36">
        <v>-367</v>
      </c>
      <c r="M7" s="36">
        <v>-340</v>
      </c>
      <c r="N7" s="36">
        <v>-177</v>
      </c>
      <c r="O7" s="36">
        <v>-188</v>
      </c>
      <c r="P7" s="36">
        <v>-432</v>
      </c>
      <c r="Q7" s="36">
        <v>-275</v>
      </c>
      <c r="R7" s="36">
        <v>-297</v>
      </c>
      <c r="S7" s="36">
        <v>-234</v>
      </c>
      <c r="T7" s="36">
        <v>-341</v>
      </c>
      <c r="U7" s="36">
        <v>-260</v>
      </c>
      <c r="V7" s="36">
        <v>-276</v>
      </c>
      <c r="W7" s="170">
        <v>-362</v>
      </c>
      <c r="X7" s="170">
        <v>-324</v>
      </c>
      <c r="Y7" s="170">
        <v>-311</v>
      </c>
      <c r="Z7" s="170">
        <v>-259</v>
      </c>
      <c r="AA7" s="170">
        <v>-291</v>
      </c>
      <c r="AJ7" s="239"/>
      <c r="AK7" s="239"/>
      <c r="AL7" s="239"/>
      <c r="AM7" s="239"/>
    </row>
    <row r="8" spans="1:39" ht="15" customHeight="1">
      <c r="A8" s="31" t="s">
        <v>261</v>
      </c>
      <c r="B8" s="31" t="s">
        <v>287</v>
      </c>
      <c r="C8" s="36">
        <v>-4725</v>
      </c>
      <c r="D8" s="36">
        <v>-3429</v>
      </c>
      <c r="E8" s="36">
        <v>-2465</v>
      </c>
      <c r="F8" s="36">
        <v>7528</v>
      </c>
      <c r="G8" s="36">
        <v>-3339</v>
      </c>
      <c r="H8" s="36">
        <v>-3568</v>
      </c>
      <c r="I8" s="36">
        <v>-3962</v>
      </c>
      <c r="J8" s="36">
        <v>9005</v>
      </c>
      <c r="K8" s="36">
        <v>-300</v>
      </c>
      <c r="L8" s="36">
        <v>-599</v>
      </c>
      <c r="M8" s="36">
        <v>-776</v>
      </c>
      <c r="N8" s="36">
        <v>-562</v>
      </c>
      <c r="O8" s="36">
        <v>-775</v>
      </c>
      <c r="P8" s="36">
        <v>-300</v>
      </c>
      <c r="Q8" s="36">
        <v>-280</v>
      </c>
      <c r="R8" s="36">
        <v>-740</v>
      </c>
      <c r="S8" s="36">
        <v>-724</v>
      </c>
      <c r="T8" s="36">
        <v>-168</v>
      </c>
      <c r="U8" s="36">
        <v>-447</v>
      </c>
      <c r="V8" s="36">
        <v>-514</v>
      </c>
      <c r="W8" s="170">
        <v>-354</v>
      </c>
      <c r="X8" s="170">
        <v>-249</v>
      </c>
      <c r="Y8" s="170">
        <v>-85</v>
      </c>
      <c r="Z8" s="170">
        <v>-376</v>
      </c>
      <c r="AA8" s="170">
        <v>-160</v>
      </c>
      <c r="AJ8" s="239"/>
      <c r="AK8" s="239"/>
      <c r="AL8" s="239"/>
      <c r="AM8" s="239"/>
    </row>
    <row r="9" spans="1:39" ht="15" customHeight="1">
      <c r="A9" s="31" t="s">
        <v>262</v>
      </c>
      <c r="B9" s="31" t="s">
        <v>288</v>
      </c>
      <c r="C9" s="36">
        <v>-1500</v>
      </c>
      <c r="D9" s="36">
        <v>-922</v>
      </c>
      <c r="E9" s="36">
        <v>-30</v>
      </c>
      <c r="F9" s="36">
        <v>-2424</v>
      </c>
      <c r="G9" s="36">
        <v>-39</v>
      </c>
      <c r="H9" s="36">
        <v>-2729</v>
      </c>
      <c r="I9" s="36">
        <v>-399</v>
      </c>
      <c r="J9" s="36">
        <v>-1568</v>
      </c>
      <c r="K9" s="36">
        <v>-2233</v>
      </c>
      <c r="L9" s="36">
        <v>-2229</v>
      </c>
      <c r="M9" s="36">
        <v>-107</v>
      </c>
      <c r="N9" s="36">
        <v>-446</v>
      </c>
      <c r="O9" s="36">
        <v>-2034</v>
      </c>
      <c r="P9" s="36">
        <v>-3945</v>
      </c>
      <c r="Q9" s="36">
        <v>-682</v>
      </c>
      <c r="R9" s="36">
        <v>-1794</v>
      </c>
      <c r="S9" s="36">
        <v>-26</v>
      </c>
      <c r="T9" s="36">
        <v>-5738</v>
      </c>
      <c r="U9" s="36">
        <v>-14</v>
      </c>
      <c r="V9" s="36">
        <v>-2632</v>
      </c>
      <c r="W9" s="170">
        <v>-655</v>
      </c>
      <c r="X9" s="170">
        <v>-2226</v>
      </c>
      <c r="Y9" s="170">
        <v>-1584</v>
      </c>
      <c r="Z9" s="170">
        <v>-3068</v>
      </c>
      <c r="AA9" s="170">
        <v>-14</v>
      </c>
      <c r="AJ9" s="239"/>
      <c r="AK9" s="239"/>
      <c r="AL9" s="239"/>
      <c r="AM9" s="239"/>
    </row>
    <row r="10" spans="1:39" s="88" customFormat="1" ht="25.5">
      <c r="A10" s="31" t="s">
        <v>256</v>
      </c>
      <c r="B10" s="31" t="s">
        <v>277</v>
      </c>
      <c r="C10" s="35"/>
      <c r="D10" s="35"/>
      <c r="E10" s="35"/>
      <c r="F10" s="35"/>
      <c r="G10" s="35"/>
      <c r="H10" s="35"/>
      <c r="I10" s="35"/>
      <c r="J10" s="35"/>
      <c r="K10" s="231"/>
      <c r="L10" s="231"/>
      <c r="M10" s="231"/>
      <c r="N10" s="36"/>
      <c r="O10" s="36">
        <v>0</v>
      </c>
      <c r="P10" s="36">
        <v>0</v>
      </c>
      <c r="Q10" s="36">
        <v>0</v>
      </c>
      <c r="R10" s="36">
        <v>0</v>
      </c>
      <c r="S10" s="36">
        <v>-2647</v>
      </c>
      <c r="T10" s="36">
        <v>3940</v>
      </c>
      <c r="U10" s="36">
        <v>-7080</v>
      </c>
      <c r="V10" s="36">
        <v>-9981</v>
      </c>
      <c r="W10" s="170">
        <v>-2852</v>
      </c>
      <c r="X10" s="170">
        <v>1104</v>
      </c>
      <c r="Y10" s="170">
        <v>-9448</v>
      </c>
      <c r="Z10" s="170">
        <v>-5068</v>
      </c>
      <c r="AA10" s="170">
        <v>-728</v>
      </c>
      <c r="AJ10" s="239"/>
      <c r="AK10" s="239"/>
      <c r="AL10" s="239"/>
      <c r="AM10" s="239"/>
    </row>
    <row r="11" spans="1:39" ht="15" customHeight="1">
      <c r="A11" s="32" t="s">
        <v>258</v>
      </c>
      <c r="B11" s="32" t="s">
        <v>280</v>
      </c>
      <c r="C11" s="35">
        <v>-4825</v>
      </c>
      <c r="D11" s="35">
        <v>-8014</v>
      </c>
      <c r="E11" s="35">
        <v>-5357</v>
      </c>
      <c r="F11" s="35">
        <v>-10780</v>
      </c>
      <c r="G11" s="35">
        <v>-7163</v>
      </c>
      <c r="H11" s="35">
        <v>-5632</v>
      </c>
      <c r="I11" s="35">
        <v>-7677</v>
      </c>
      <c r="J11" s="35">
        <v>-11523</v>
      </c>
      <c r="K11" s="231">
        <v>-9892</v>
      </c>
      <c r="L11" s="231">
        <v>-8955</v>
      </c>
      <c r="M11" s="231">
        <v>-7758</v>
      </c>
      <c r="N11" s="36">
        <v>-13102</v>
      </c>
      <c r="O11" s="36">
        <v>-10324</v>
      </c>
      <c r="P11" s="36">
        <v>-10720</v>
      </c>
      <c r="Q11" s="36">
        <v>-15140</v>
      </c>
      <c r="R11" s="36">
        <v>-12093</v>
      </c>
      <c r="S11" s="36">
        <v>-13425</v>
      </c>
      <c r="T11" s="36">
        <v>-19904</v>
      </c>
      <c r="U11" s="36">
        <v>-10040</v>
      </c>
      <c r="V11" s="36">
        <v>-32438</v>
      </c>
      <c r="W11" s="170">
        <v>-20255</v>
      </c>
      <c r="X11" s="170">
        <v>-21199</v>
      </c>
      <c r="Y11" s="170">
        <v>-18760</v>
      </c>
      <c r="Z11" s="170">
        <v>-19793</v>
      </c>
      <c r="AA11" s="170">
        <v>-29833</v>
      </c>
      <c r="AJ11" s="239"/>
      <c r="AK11" s="239"/>
      <c r="AL11" s="239"/>
      <c r="AM11" s="239"/>
    </row>
    <row r="12" spans="1:39" ht="15" customHeight="1">
      <c r="A12" s="33" t="s">
        <v>56</v>
      </c>
      <c r="B12" s="33" t="s">
        <v>42</v>
      </c>
      <c r="C12" s="37">
        <v>-27993</v>
      </c>
      <c r="D12" s="37">
        <v>-16655</v>
      </c>
      <c r="E12" s="37">
        <v>-39161</v>
      </c>
      <c r="F12" s="37">
        <v>-30240</v>
      </c>
      <c r="G12" s="37">
        <f>SUM(G3:G11)</f>
        <v>-26161</v>
      </c>
      <c r="H12" s="37">
        <v>-84548</v>
      </c>
      <c r="I12" s="37">
        <v>-34081</v>
      </c>
      <c r="J12" s="37">
        <v>-47951</v>
      </c>
      <c r="K12" s="37">
        <f t="shared" ref="K12:R12" si="0">SUM(K3:K11)</f>
        <v>-26792</v>
      </c>
      <c r="L12" s="37">
        <f t="shared" si="0"/>
        <v>-46032</v>
      </c>
      <c r="M12" s="37">
        <f t="shared" si="0"/>
        <v>-35419</v>
      </c>
      <c r="N12" s="37">
        <f t="shared" si="0"/>
        <v>-303639</v>
      </c>
      <c r="O12" s="37">
        <f t="shared" si="0"/>
        <v>-91340</v>
      </c>
      <c r="P12" s="37">
        <f t="shared" si="0"/>
        <v>-150057</v>
      </c>
      <c r="Q12" s="37">
        <f t="shared" si="0"/>
        <v>-54449</v>
      </c>
      <c r="R12" s="37">
        <f t="shared" si="0"/>
        <v>-336003</v>
      </c>
      <c r="S12" s="37">
        <f t="shared" ref="S12:T12" si="1">SUM(S3:S11)</f>
        <v>-32706</v>
      </c>
      <c r="T12" s="37">
        <f t="shared" si="1"/>
        <v>-34817</v>
      </c>
      <c r="U12" s="37">
        <f t="shared" ref="U12:V12" si="2">SUM(U3:U11)</f>
        <v>-45750</v>
      </c>
      <c r="V12" s="37">
        <f t="shared" si="2"/>
        <v>-123886</v>
      </c>
      <c r="W12" s="166">
        <v>-40754</v>
      </c>
      <c r="X12" s="166">
        <v>-38369</v>
      </c>
      <c r="Y12" s="166">
        <v>-60318</v>
      </c>
      <c r="Z12" s="166">
        <v>-57198</v>
      </c>
      <c r="AA12" s="166">
        <v>-41984</v>
      </c>
    </row>
    <row r="13" spans="1:39">
      <c r="B13" s="211"/>
      <c r="C13" s="280"/>
      <c r="D13" s="280"/>
      <c r="E13" s="280"/>
      <c r="F13" s="280"/>
      <c r="G13" s="280"/>
      <c r="H13" s="280"/>
      <c r="I13" s="280"/>
      <c r="J13" s="280"/>
      <c r="K13" s="280"/>
      <c r="L13" s="280"/>
      <c r="M13" s="280"/>
      <c r="N13" s="280"/>
      <c r="O13" s="280"/>
      <c r="P13" s="280"/>
      <c r="Q13" s="280"/>
      <c r="R13" s="280"/>
      <c r="S13" s="280"/>
      <c r="T13" s="280"/>
      <c r="U13" s="280"/>
      <c r="V13" s="280"/>
      <c r="W13" s="439"/>
      <c r="X13" s="439"/>
      <c r="Y13" s="439"/>
      <c r="Z13" s="439"/>
      <c r="AA13" s="439"/>
    </row>
    <row r="14" spans="1:39">
      <c r="B14" s="275"/>
      <c r="C14" s="273"/>
      <c r="D14" s="273"/>
      <c r="E14" s="273"/>
      <c r="F14" s="274"/>
      <c r="G14" s="274"/>
      <c r="H14" s="274"/>
      <c r="I14" s="274"/>
      <c r="J14" s="274"/>
      <c r="K14" s="274"/>
      <c r="L14" s="274"/>
      <c r="M14" s="274"/>
      <c r="N14" s="274"/>
      <c r="O14" s="274"/>
      <c r="P14" s="274"/>
      <c r="Q14" s="274"/>
      <c r="R14" s="274"/>
      <c r="S14" s="274"/>
      <c r="T14" s="274"/>
      <c r="U14" s="274"/>
      <c r="V14" s="274"/>
      <c r="W14" s="440"/>
      <c r="X14" s="440"/>
      <c r="Y14" s="440"/>
      <c r="Z14" s="440"/>
      <c r="AA14" s="440"/>
    </row>
    <row r="15" spans="1:39">
      <c r="B15" s="275"/>
      <c r="C15" s="276"/>
      <c r="D15" s="276"/>
      <c r="E15" s="276"/>
      <c r="F15" s="276"/>
      <c r="G15" s="276"/>
      <c r="H15" s="276"/>
      <c r="I15" s="276"/>
      <c r="J15" s="276"/>
      <c r="K15" s="401"/>
      <c r="L15" s="401"/>
      <c r="M15" s="401"/>
      <c r="N15" s="401"/>
      <c r="O15" s="401"/>
      <c r="P15" s="401"/>
      <c r="Q15" s="401"/>
      <c r="R15" s="401"/>
      <c r="S15" s="401"/>
      <c r="T15" s="401"/>
      <c r="U15" s="401"/>
      <c r="V15" s="401"/>
      <c r="W15" s="254"/>
      <c r="X15" s="254"/>
      <c r="Y15" s="254"/>
      <c r="Z15" s="254"/>
      <c r="AA15" s="254"/>
    </row>
    <row r="16" spans="1:39" s="88" customFormat="1">
      <c r="A16" s="19"/>
      <c r="B16" s="277"/>
      <c r="C16" s="90"/>
      <c r="D16" s="90"/>
      <c r="E16" s="90"/>
      <c r="F16" s="90"/>
      <c r="G16" s="238"/>
      <c r="H16" s="90"/>
      <c r="I16" s="90"/>
      <c r="J16" s="90"/>
      <c r="K16" s="250"/>
      <c r="L16" s="90"/>
      <c r="M16" s="90"/>
      <c r="N16" s="90"/>
      <c r="O16" s="90"/>
      <c r="P16" s="90"/>
      <c r="Q16" s="90"/>
      <c r="R16" s="90"/>
      <c r="S16" s="90"/>
      <c r="T16" s="90"/>
      <c r="U16" s="90"/>
      <c r="V16" s="90"/>
    </row>
    <row r="17" spans="7:23">
      <c r="G17" s="239"/>
    </row>
    <row r="18" spans="7:23">
      <c r="G18" s="239"/>
    </row>
    <row r="19" spans="7:23">
      <c r="G19" s="239"/>
    </row>
    <row r="20" spans="7:23">
      <c r="G20" s="239"/>
      <c r="W20" s="88"/>
    </row>
    <row r="21" spans="7:23">
      <c r="G21" s="239"/>
    </row>
    <row r="22" spans="7:23">
      <c r="G22" s="239"/>
    </row>
    <row r="23" spans="7:23">
      <c r="G23" s="239"/>
    </row>
    <row r="24" spans="7:23">
      <c r="G24" s="239"/>
    </row>
    <row r="25" spans="7:23">
      <c r="G25" s="239"/>
    </row>
    <row r="26" spans="7:23">
      <c r="G26" s="239"/>
    </row>
    <row r="27" spans="7:23">
      <c r="G27" s="239"/>
    </row>
  </sheetData>
  <customSheetViews>
    <customSheetView guid="{5452748D-E1FC-476E-B5F0-1C8C35469D98}">
      <pane xSplit="2" ySplit="2" topLeftCell="W3" activePane="bottomRight" state="frozen"/>
      <selection pane="bottomRight" activeCell="B18" sqref="B18"/>
      <pageMargins left="0.7" right="0.7" top="0.75" bottom="0.75" header="0.3" footer="0.3"/>
      <pageSetup paperSize="9" orientation="portrait" r:id="rId1"/>
    </customSheetView>
    <customSheetView guid="{12F8D032-8143-430B-8DFF-852E8796C402}" showGridLines="0">
      <selection activeCell="A3" sqref="A3"/>
      <pageMargins left="0.7" right="0.7" top="0.75" bottom="0.75" header="0.3" footer="0.3"/>
      <pageSetup paperSize="9" orientation="portrait" r:id="rId2"/>
    </customSheetView>
    <customSheetView guid="{899D69CD-4B7E-42BC-9944-5BD922EB798C}" topLeftCell="P1">
      <selection activeCell="R18" sqref="R18"/>
      <pageMargins left="0.7" right="0.7" top="0.75" bottom="0.75" header="0.3" footer="0.3"/>
      <pageSetup paperSize="9" orientation="portrait" r:id="rId3"/>
    </customSheetView>
    <customSheetView guid="{9AF4A83C-CF57-4B40-8A74-6A0EA6C2FE5C}" hiddenColumns="1" topLeftCell="B1">
      <selection activeCell="Z8" sqref="Z8"/>
      <pageMargins left="0.7" right="0.7" top="0.75" bottom="0.75" header="0.3" footer="0.3"/>
      <pageSetup paperSize="9" orientation="portrait" horizontalDpi="1200" verticalDpi="1200" r:id="rId4"/>
    </customSheetView>
    <customSheetView guid="{687A4863-1825-4D63-B732-E76682E6DE4F}" topLeftCell="Q1">
      <selection activeCell="X10" sqref="X10"/>
      <pageMargins left="0.7" right="0.7" top="0.75" bottom="0.75" header="0.3" footer="0.3"/>
      <pageSetup paperSize="9" orientation="portrait" horizontalDpi="1200" verticalDpi="1200" r:id="rId5"/>
    </customSheetView>
    <customSheetView guid="{8DA78CF1-615A-4626-9893-6751995631A4}" topLeftCell="E1">
      <selection activeCell="H23" sqref="H23"/>
      <pageMargins left="0.7" right="0.7" top="0.75" bottom="0.75" header="0.3" footer="0.3"/>
      <pageSetup paperSize="9" orientation="portrait" horizontalDpi="1200" verticalDpi="1200" r:id="rId6"/>
    </customSheetView>
    <customSheetView guid="{57267270-6A97-4850-9DB6-FE6B399379AA}" scale="110" topLeftCell="B3">
      <selection activeCell="F16" sqref="F16"/>
      <pageMargins left="0.7" right="0.7" top="0.75" bottom="0.75" header="0.3" footer="0.3"/>
      <pageSetup paperSize="9" orientation="portrait" horizontalDpi="1200" verticalDpi="1200" r:id="rId7"/>
    </customSheetView>
    <customSheetView guid="{25FAB884-5E17-4008-8139-33D910C7DEFE}">
      <selection activeCell="L27" sqref="L27"/>
      <pageMargins left="0.7" right="0.7" top="0.75" bottom="0.75" header="0.3" footer="0.3"/>
      <pageSetup paperSize="9" orientation="portrait" r:id="rId8"/>
    </customSheetView>
    <customSheetView guid="{22F3E99A-96C8-445F-81B2-67262F695A36}">
      <pane xSplit="2" ySplit="2" topLeftCell="X3" activePane="bottomRight" state="frozen"/>
      <selection pane="bottomRight" activeCell="B23" sqref="B23"/>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38"/>
  <sheetViews>
    <sheetView zoomScale="90" zoomScaleNormal="90" workbookViewId="0">
      <pane xSplit="2" ySplit="2" topLeftCell="W3" activePane="bottomRight" state="frozen"/>
      <selection pane="topRight" activeCell="C1" sqref="C1"/>
      <selection pane="bottomLeft" activeCell="A3" sqref="A3"/>
      <selection pane="bottomRight" activeCell="AA20" sqref="AA20"/>
    </sheetView>
  </sheetViews>
  <sheetFormatPr defaultColWidth="9.42578125" defaultRowHeight="15"/>
  <cols>
    <col min="1" max="1" width="39.42578125" style="18" customWidth="1"/>
    <col min="2" max="2" width="40.5703125" style="18" customWidth="1"/>
    <col min="3" max="13" width="11" style="18" customWidth="1"/>
    <col min="14" max="17" width="11" style="88" customWidth="1"/>
    <col min="18" max="18" width="11" style="18" customWidth="1"/>
    <col min="19" max="21" width="11" style="88" customWidth="1"/>
    <col min="22" max="23" width="11" style="18" customWidth="1"/>
    <col min="24" max="24" width="11" style="88" customWidth="1"/>
    <col min="25" max="25" width="11" style="18" customWidth="1"/>
    <col min="26" max="27" width="11" style="88" customWidth="1"/>
    <col min="28" max="16384" width="9.42578125" style="18"/>
  </cols>
  <sheetData>
    <row r="2" spans="1:40" ht="15.75" thickBot="1">
      <c r="A2" s="29" t="s">
        <v>92</v>
      </c>
      <c r="B2" s="29" t="s">
        <v>8</v>
      </c>
      <c r="C2" s="38" t="s">
        <v>180</v>
      </c>
      <c r="D2" s="38" t="s">
        <v>181</v>
      </c>
      <c r="E2" s="38" t="s">
        <v>182</v>
      </c>
      <c r="F2" s="38" t="s">
        <v>183</v>
      </c>
      <c r="G2" s="38" t="s">
        <v>184</v>
      </c>
      <c r="H2" s="38" t="s">
        <v>185</v>
      </c>
      <c r="I2" s="38" t="s">
        <v>186</v>
      </c>
      <c r="J2" s="38" t="s">
        <v>187</v>
      </c>
      <c r="K2" s="38" t="s">
        <v>188</v>
      </c>
      <c r="L2" s="38" t="s">
        <v>189</v>
      </c>
      <c r="M2" s="38" t="s">
        <v>577</v>
      </c>
      <c r="N2" s="38" t="s">
        <v>585</v>
      </c>
      <c r="O2" s="38" t="s">
        <v>611</v>
      </c>
      <c r="P2" s="38" t="s">
        <v>615</v>
      </c>
      <c r="Q2" s="38" t="s">
        <v>626</v>
      </c>
      <c r="R2" s="398" t="s">
        <v>637</v>
      </c>
      <c r="S2" s="398" t="s">
        <v>641</v>
      </c>
      <c r="T2" s="398" t="s">
        <v>646</v>
      </c>
      <c r="U2" s="398" t="s">
        <v>649</v>
      </c>
      <c r="V2" s="398" t="s">
        <v>661</v>
      </c>
      <c r="W2" s="441" t="s">
        <v>690</v>
      </c>
      <c r="X2" s="441" t="s">
        <v>699</v>
      </c>
      <c r="Y2" s="441" t="s">
        <v>706</v>
      </c>
      <c r="Z2" s="441" t="s">
        <v>711</v>
      </c>
      <c r="AA2" s="441" t="s">
        <v>746</v>
      </c>
    </row>
    <row r="3" spans="1:40" ht="15" customHeight="1">
      <c r="A3" s="30" t="s">
        <v>254</v>
      </c>
      <c r="B3" s="30" t="s">
        <v>676</v>
      </c>
      <c r="C3" s="39">
        <v>3376</v>
      </c>
      <c r="D3" s="39">
        <v>6938</v>
      </c>
      <c r="E3" s="39">
        <v>5170</v>
      </c>
      <c r="F3" s="39">
        <v>5051</v>
      </c>
      <c r="G3" s="39">
        <v>11115</v>
      </c>
      <c r="H3" s="39">
        <v>4672</v>
      </c>
      <c r="I3" s="39">
        <v>8655</v>
      </c>
      <c r="J3" s="39">
        <v>10293</v>
      </c>
      <c r="K3" s="40">
        <v>5655</v>
      </c>
      <c r="L3" s="40">
        <v>7518</v>
      </c>
      <c r="M3" s="40">
        <v>6875</v>
      </c>
      <c r="N3" s="40">
        <v>15169</v>
      </c>
      <c r="O3" s="40">
        <v>6021</v>
      </c>
      <c r="P3" s="40">
        <v>5449</v>
      </c>
      <c r="Q3" s="40">
        <v>6631</v>
      </c>
      <c r="R3" s="268">
        <v>12164</v>
      </c>
      <c r="S3" s="268">
        <v>5430</v>
      </c>
      <c r="T3" s="269">
        <v>5415</v>
      </c>
      <c r="U3" s="269">
        <v>4724</v>
      </c>
      <c r="V3" s="269">
        <v>13967</v>
      </c>
      <c r="W3" s="269">
        <v>9788</v>
      </c>
      <c r="X3" s="269">
        <v>8234</v>
      </c>
      <c r="Y3" s="269">
        <v>11883</v>
      </c>
      <c r="Z3" s="269">
        <v>5500</v>
      </c>
      <c r="AA3" s="269">
        <v>3744</v>
      </c>
      <c r="AK3" s="239"/>
      <c r="AL3" s="239"/>
      <c r="AM3" s="239"/>
      <c r="AN3" s="239"/>
    </row>
    <row r="4" spans="1:40" ht="15" customHeight="1">
      <c r="A4" s="31" t="s">
        <v>263</v>
      </c>
      <c r="B4" s="31" t="s">
        <v>289</v>
      </c>
      <c r="C4" s="40">
        <v>433</v>
      </c>
      <c r="D4" s="40">
        <v>0</v>
      </c>
      <c r="E4" s="40">
        <v>0</v>
      </c>
      <c r="F4" s="40">
        <v>0</v>
      </c>
      <c r="G4" s="40">
        <v>0</v>
      </c>
      <c r="H4" s="40">
        <v>0</v>
      </c>
      <c r="I4" s="40">
        <v>0</v>
      </c>
      <c r="J4" s="40">
        <v>0</v>
      </c>
      <c r="K4" s="40">
        <v>0</v>
      </c>
      <c r="L4" s="40">
        <v>0</v>
      </c>
      <c r="M4" s="40">
        <v>0</v>
      </c>
      <c r="N4" s="40">
        <v>0</v>
      </c>
      <c r="O4" s="40">
        <v>0</v>
      </c>
      <c r="P4" s="40">
        <v>0</v>
      </c>
      <c r="Q4" s="40">
        <v>0</v>
      </c>
      <c r="R4" s="268">
        <v>0</v>
      </c>
      <c r="S4" s="268">
        <v>0</v>
      </c>
      <c r="T4" s="269">
        <v>0</v>
      </c>
      <c r="U4" s="269">
        <v>0</v>
      </c>
      <c r="V4" s="269">
        <v>0</v>
      </c>
      <c r="W4" s="269">
        <v>0</v>
      </c>
      <c r="X4" s="269">
        <v>0</v>
      </c>
      <c r="Y4" s="269"/>
      <c r="Z4" s="269"/>
      <c r="AA4" s="269"/>
      <c r="AK4" s="239"/>
      <c r="AL4" s="239"/>
      <c r="AM4" s="239"/>
      <c r="AN4" s="239"/>
    </row>
    <row r="5" spans="1:40" ht="30" customHeight="1">
      <c r="A5" s="31" t="s">
        <v>679</v>
      </c>
      <c r="B5" s="31" t="s">
        <v>281</v>
      </c>
      <c r="C5" s="40">
        <v>1429</v>
      </c>
      <c r="D5" s="40">
        <v>12355</v>
      </c>
      <c r="E5" s="40">
        <v>5764</v>
      </c>
      <c r="F5" s="40">
        <v>23749</v>
      </c>
      <c r="G5" s="40">
        <v>1922</v>
      </c>
      <c r="H5" s="40">
        <v>53205</v>
      </c>
      <c r="I5" s="40">
        <v>3706</v>
      </c>
      <c r="J5" s="40">
        <v>4638</v>
      </c>
      <c r="K5" s="40">
        <v>4329</v>
      </c>
      <c r="L5" s="40">
        <v>8543</v>
      </c>
      <c r="M5" s="40">
        <v>14266</v>
      </c>
      <c r="N5" s="40">
        <v>8457</v>
      </c>
      <c r="O5" s="40">
        <v>15211</v>
      </c>
      <c r="P5" s="40">
        <v>3143</v>
      </c>
      <c r="Q5" s="40">
        <v>3970</v>
      </c>
      <c r="R5" s="268">
        <v>21693</v>
      </c>
      <c r="S5" s="268">
        <f>15668-10065</f>
        <v>5603</v>
      </c>
      <c r="T5" s="269">
        <f>7077-2952</f>
        <v>4125</v>
      </c>
      <c r="U5" s="269">
        <f>23639-22240</f>
        <v>1399</v>
      </c>
      <c r="V5" s="269">
        <f>19266-11323</f>
        <v>7943</v>
      </c>
      <c r="W5" s="269">
        <v>5183</v>
      </c>
      <c r="X5" s="269">
        <v>4156</v>
      </c>
      <c r="Y5" s="269">
        <v>23585</v>
      </c>
      <c r="Z5" s="269">
        <v>22970</v>
      </c>
      <c r="AA5" s="269">
        <v>3916</v>
      </c>
      <c r="AK5" s="239"/>
      <c r="AL5" s="239"/>
      <c r="AM5" s="239"/>
      <c r="AN5" s="239"/>
    </row>
    <row r="6" spans="1:40" s="88" customFormat="1" ht="30" customHeight="1">
      <c r="A6" s="31" t="s">
        <v>656</v>
      </c>
      <c r="B6" s="31" t="s">
        <v>657</v>
      </c>
      <c r="C6" s="40"/>
      <c r="D6" s="40"/>
      <c r="E6" s="40"/>
      <c r="F6" s="40"/>
      <c r="G6" s="40"/>
      <c r="H6" s="40"/>
      <c r="I6" s="40"/>
      <c r="J6" s="40"/>
      <c r="K6" s="40"/>
      <c r="L6" s="40"/>
      <c r="M6" s="40"/>
      <c r="N6" s="40"/>
      <c r="O6" s="40"/>
      <c r="P6" s="40"/>
      <c r="Q6" s="40"/>
      <c r="R6" s="268"/>
      <c r="S6" s="268">
        <v>0</v>
      </c>
      <c r="T6" s="269">
        <v>0</v>
      </c>
      <c r="U6" s="269"/>
      <c r="V6" s="269">
        <v>0</v>
      </c>
      <c r="W6" s="269">
        <v>0</v>
      </c>
      <c r="X6" s="269">
        <v>0</v>
      </c>
      <c r="Y6" s="269"/>
      <c r="Z6" s="269"/>
      <c r="AA6" s="269"/>
      <c r="AK6" s="239"/>
      <c r="AL6" s="239"/>
      <c r="AM6" s="239"/>
      <c r="AN6" s="239"/>
    </row>
    <row r="7" spans="1:40" s="88" customFormat="1" ht="31.5" customHeight="1">
      <c r="A7" s="31" t="s">
        <v>581</v>
      </c>
      <c r="B7" s="31" t="s">
        <v>675</v>
      </c>
      <c r="C7" s="40">
        <v>0</v>
      </c>
      <c r="D7" s="40">
        <v>0</v>
      </c>
      <c r="E7" s="40">
        <v>0</v>
      </c>
      <c r="F7" s="40">
        <v>0</v>
      </c>
      <c r="G7" s="40">
        <v>0</v>
      </c>
      <c r="H7" s="40">
        <v>0</v>
      </c>
      <c r="I7" s="40">
        <v>0</v>
      </c>
      <c r="J7" s="40">
        <v>0</v>
      </c>
      <c r="K7" s="40">
        <v>0</v>
      </c>
      <c r="L7" s="40">
        <v>0</v>
      </c>
      <c r="M7" s="40">
        <v>50000</v>
      </c>
      <c r="N7" s="40">
        <v>9079</v>
      </c>
      <c r="O7" s="40">
        <v>0</v>
      </c>
      <c r="P7" s="40">
        <v>0</v>
      </c>
      <c r="Q7" s="40">
        <v>0</v>
      </c>
      <c r="R7" s="268">
        <v>0</v>
      </c>
      <c r="S7" s="268">
        <v>0</v>
      </c>
      <c r="T7" s="269">
        <v>0</v>
      </c>
      <c r="U7" s="269">
        <v>0</v>
      </c>
      <c r="V7" s="269">
        <v>0</v>
      </c>
      <c r="W7" s="269">
        <v>0</v>
      </c>
      <c r="X7" s="269">
        <v>0</v>
      </c>
      <c r="Y7" s="269"/>
      <c r="Z7" s="269"/>
      <c r="AA7" s="269"/>
      <c r="AK7" s="239"/>
      <c r="AL7" s="239"/>
      <c r="AM7" s="239"/>
      <c r="AN7" s="239"/>
    </row>
    <row r="8" spans="1:40" ht="15" customHeight="1">
      <c r="A8" s="31" t="s">
        <v>701</v>
      </c>
      <c r="B8" s="31" t="s">
        <v>282</v>
      </c>
      <c r="C8" s="40">
        <v>952</v>
      </c>
      <c r="D8" s="40">
        <v>591</v>
      </c>
      <c r="E8" s="40">
        <v>447</v>
      </c>
      <c r="F8" s="40">
        <v>1276</v>
      </c>
      <c r="G8" s="40">
        <v>965</v>
      </c>
      <c r="H8" s="40">
        <v>588</v>
      </c>
      <c r="I8" s="40">
        <v>125</v>
      </c>
      <c r="J8" s="40">
        <v>1242</v>
      </c>
      <c r="K8" s="40">
        <v>958</v>
      </c>
      <c r="L8" s="40">
        <v>474</v>
      </c>
      <c r="M8" s="40">
        <v>741</v>
      </c>
      <c r="N8" s="40">
        <v>860</v>
      </c>
      <c r="O8" s="40">
        <v>1188</v>
      </c>
      <c r="P8" s="40">
        <v>727</v>
      </c>
      <c r="Q8" s="40">
        <v>848</v>
      </c>
      <c r="R8" s="268">
        <v>939</v>
      </c>
      <c r="S8" s="268">
        <v>1516</v>
      </c>
      <c r="T8" s="269">
        <v>893</v>
      </c>
      <c r="U8" s="269">
        <v>999</v>
      </c>
      <c r="V8" s="269">
        <v>1804</v>
      </c>
      <c r="W8" s="269">
        <v>48</v>
      </c>
      <c r="X8" s="269">
        <v>0</v>
      </c>
      <c r="Y8" s="269">
        <v>0</v>
      </c>
      <c r="Z8" s="269">
        <v>0</v>
      </c>
      <c r="AA8" s="269">
        <v>0</v>
      </c>
      <c r="AK8" s="239"/>
      <c r="AL8" s="239"/>
      <c r="AM8" s="239"/>
      <c r="AN8" s="239"/>
    </row>
    <row r="9" spans="1:40" ht="30" customHeight="1">
      <c r="A9" s="31" t="s">
        <v>255</v>
      </c>
      <c r="B9" s="31" t="s">
        <v>283</v>
      </c>
      <c r="C9" s="40">
        <v>1503</v>
      </c>
      <c r="D9" s="40">
        <v>1112</v>
      </c>
      <c r="E9" s="40">
        <v>1915</v>
      </c>
      <c r="F9" s="40">
        <v>1111</v>
      </c>
      <c r="G9" s="40">
        <v>2305</v>
      </c>
      <c r="H9" s="40">
        <v>1928</v>
      </c>
      <c r="I9" s="40">
        <v>1138</v>
      </c>
      <c r="J9" s="40">
        <v>1106</v>
      </c>
      <c r="K9" s="40">
        <v>788</v>
      </c>
      <c r="L9" s="40">
        <v>5068</v>
      </c>
      <c r="M9" s="40">
        <v>1179</v>
      </c>
      <c r="N9" s="40">
        <v>550</v>
      </c>
      <c r="O9" s="40">
        <v>202</v>
      </c>
      <c r="P9" s="40">
        <v>106</v>
      </c>
      <c r="Q9" s="40">
        <v>21</v>
      </c>
      <c r="R9" s="268">
        <v>102</v>
      </c>
      <c r="S9" s="268">
        <v>39</v>
      </c>
      <c r="T9" s="269">
        <v>33</v>
      </c>
      <c r="U9" s="269">
        <v>111</v>
      </c>
      <c r="V9" s="269">
        <v>253</v>
      </c>
      <c r="W9" s="269">
        <v>13</v>
      </c>
      <c r="X9" s="269">
        <v>28</v>
      </c>
      <c r="Y9" s="269">
        <v>16</v>
      </c>
      <c r="Z9" s="269">
        <v>22</v>
      </c>
      <c r="AA9" s="269">
        <v>19</v>
      </c>
      <c r="AK9" s="239"/>
      <c r="AL9" s="239"/>
      <c r="AM9" s="239"/>
      <c r="AN9" s="239"/>
    </row>
    <row r="10" spans="1:40" ht="30" customHeight="1">
      <c r="A10" s="31" t="s">
        <v>256</v>
      </c>
      <c r="B10" s="31" t="s">
        <v>677</v>
      </c>
      <c r="C10" s="40">
        <v>220</v>
      </c>
      <c r="D10" s="40">
        <v>-457</v>
      </c>
      <c r="E10" s="40">
        <v>1299</v>
      </c>
      <c r="F10" s="40">
        <v>10481</v>
      </c>
      <c r="G10" s="40">
        <v>44277</v>
      </c>
      <c r="H10" s="40">
        <v>-2797</v>
      </c>
      <c r="I10" s="40">
        <v>2648</v>
      </c>
      <c r="J10" s="40">
        <v>7246</v>
      </c>
      <c r="K10" s="40">
        <v>7036</v>
      </c>
      <c r="L10" s="40">
        <v>14134</v>
      </c>
      <c r="M10" s="40">
        <v>6303</v>
      </c>
      <c r="N10" s="40">
        <v>14252</v>
      </c>
      <c r="O10" s="40">
        <v>1116</v>
      </c>
      <c r="P10" s="40">
        <v>1093</v>
      </c>
      <c r="Q10" s="40">
        <v>5535</v>
      </c>
      <c r="R10" s="268">
        <v>546</v>
      </c>
      <c r="S10" s="268">
        <v>0</v>
      </c>
      <c r="T10" s="269">
        <v>0</v>
      </c>
      <c r="U10" s="269">
        <v>0</v>
      </c>
      <c r="V10" s="269">
        <v>0</v>
      </c>
      <c r="W10" s="170"/>
      <c r="X10" s="269">
        <v>0</v>
      </c>
      <c r="Y10" s="269">
        <v>0</v>
      </c>
      <c r="Z10" s="269">
        <v>0</v>
      </c>
      <c r="AA10" s="269"/>
      <c r="AK10" s="239"/>
      <c r="AL10" s="239"/>
      <c r="AM10" s="239"/>
      <c r="AN10" s="239"/>
    </row>
    <row r="11" spans="1:40" ht="15" customHeight="1">
      <c r="A11" s="31" t="s">
        <v>257</v>
      </c>
      <c r="B11" s="31" t="s">
        <v>278</v>
      </c>
      <c r="C11" s="40">
        <v>362</v>
      </c>
      <c r="D11" s="40">
        <v>175</v>
      </c>
      <c r="E11" s="40">
        <v>204</v>
      </c>
      <c r="F11" s="40">
        <v>298</v>
      </c>
      <c r="G11" s="40">
        <v>1413</v>
      </c>
      <c r="H11" s="40">
        <v>268</v>
      </c>
      <c r="I11" s="40">
        <v>398</v>
      </c>
      <c r="J11" s="40">
        <v>330</v>
      </c>
      <c r="K11" s="40">
        <v>395</v>
      </c>
      <c r="L11" s="40">
        <v>198</v>
      </c>
      <c r="M11" s="40">
        <v>224</v>
      </c>
      <c r="N11" s="40">
        <v>329</v>
      </c>
      <c r="O11" s="40">
        <v>245</v>
      </c>
      <c r="P11" s="40">
        <v>151</v>
      </c>
      <c r="Q11" s="40">
        <v>230</v>
      </c>
      <c r="R11" s="268">
        <v>258</v>
      </c>
      <c r="S11" s="268">
        <v>204</v>
      </c>
      <c r="T11" s="269">
        <v>288</v>
      </c>
      <c r="U11" s="269">
        <v>645</v>
      </c>
      <c r="V11" s="269">
        <v>499</v>
      </c>
      <c r="W11" s="269">
        <v>406</v>
      </c>
      <c r="X11" s="269">
        <v>438</v>
      </c>
      <c r="Y11" s="269">
        <v>683</v>
      </c>
      <c r="Z11" s="269">
        <v>643</v>
      </c>
      <c r="AA11" s="269">
        <v>748</v>
      </c>
      <c r="AK11" s="239"/>
      <c r="AL11" s="239"/>
      <c r="AM11" s="239"/>
      <c r="AN11" s="239"/>
    </row>
    <row r="12" spans="1:40" ht="15" customHeight="1">
      <c r="A12" s="31" t="s">
        <v>702</v>
      </c>
      <c r="B12" s="31" t="s">
        <v>279</v>
      </c>
      <c r="C12" s="40">
        <v>24131</v>
      </c>
      <c r="D12" s="40">
        <v>31</v>
      </c>
      <c r="E12" s="40">
        <v>73</v>
      </c>
      <c r="F12" s="40">
        <v>3</v>
      </c>
      <c r="G12" s="40">
        <v>0</v>
      </c>
      <c r="H12" s="40">
        <v>0</v>
      </c>
      <c r="I12" s="40">
        <v>0</v>
      </c>
      <c r="J12" s="40">
        <v>0</v>
      </c>
      <c r="K12" s="232">
        <v>0</v>
      </c>
      <c r="L12" s="232">
        <v>3</v>
      </c>
      <c r="M12" s="232">
        <v>9962</v>
      </c>
      <c r="N12" s="40">
        <v>3073</v>
      </c>
      <c r="O12" s="40">
        <v>1055</v>
      </c>
      <c r="P12" s="40">
        <v>3677</v>
      </c>
      <c r="Q12" s="40">
        <v>2225</v>
      </c>
      <c r="R12" s="268">
        <v>7260</v>
      </c>
      <c r="S12" s="268">
        <v>1391</v>
      </c>
      <c r="T12" s="269">
        <v>10885</v>
      </c>
      <c r="U12" s="269">
        <v>10</v>
      </c>
      <c r="V12" s="269">
        <v>8997</v>
      </c>
      <c r="W12" s="269">
        <v>0</v>
      </c>
      <c r="X12" s="269">
        <v>1881</v>
      </c>
      <c r="Y12" s="269">
        <v>0</v>
      </c>
      <c r="Z12" s="269">
        <v>7322</v>
      </c>
      <c r="AA12" s="269">
        <v>914</v>
      </c>
      <c r="AK12" s="239"/>
      <c r="AL12" s="239"/>
      <c r="AM12" s="239"/>
      <c r="AN12" s="239"/>
    </row>
    <row r="13" spans="1:40" s="88" customFormat="1" ht="25.5">
      <c r="A13" s="31" t="s">
        <v>704</v>
      </c>
      <c r="B13" s="32" t="s">
        <v>705</v>
      </c>
      <c r="C13" s="40"/>
      <c r="D13" s="40"/>
      <c r="E13" s="40"/>
      <c r="F13" s="40"/>
      <c r="G13" s="40"/>
      <c r="H13" s="40"/>
      <c r="I13" s="40"/>
      <c r="J13" s="40"/>
      <c r="K13" s="232"/>
      <c r="L13" s="232"/>
      <c r="M13" s="232"/>
      <c r="N13" s="40"/>
      <c r="O13" s="40"/>
      <c r="P13" s="40"/>
      <c r="Q13" s="40"/>
      <c r="R13" s="268"/>
      <c r="S13" s="268">
        <v>3125</v>
      </c>
      <c r="T13" s="269">
        <v>4151</v>
      </c>
      <c r="U13" s="269">
        <v>5836</v>
      </c>
      <c r="V13" s="269">
        <v>9487</v>
      </c>
      <c r="W13" s="269">
        <v>9917</v>
      </c>
      <c r="X13" s="269">
        <v>11812</v>
      </c>
      <c r="Y13" s="269">
        <v>11232</v>
      </c>
      <c r="Z13" s="269">
        <v>9066</v>
      </c>
      <c r="AA13" s="269">
        <v>16015</v>
      </c>
      <c r="AK13" s="239"/>
      <c r="AL13" s="239"/>
      <c r="AM13" s="239"/>
      <c r="AN13" s="239"/>
    </row>
    <row r="14" spans="1:40" ht="15" customHeight="1">
      <c r="A14" s="32" t="s">
        <v>258</v>
      </c>
      <c r="B14" s="32" t="s">
        <v>280</v>
      </c>
      <c r="C14" s="40">
        <v>9934</v>
      </c>
      <c r="D14" s="40">
        <v>11459</v>
      </c>
      <c r="E14" s="40">
        <v>8799</v>
      </c>
      <c r="F14" s="40">
        <v>10403</v>
      </c>
      <c r="G14" s="40">
        <v>15451</v>
      </c>
      <c r="H14" s="40">
        <v>18557</v>
      </c>
      <c r="I14" s="40">
        <v>9144</v>
      </c>
      <c r="J14" s="40">
        <v>9304</v>
      </c>
      <c r="K14" s="231">
        <v>13109</v>
      </c>
      <c r="L14" s="231">
        <v>14664</v>
      </c>
      <c r="M14" s="231">
        <v>11241</v>
      </c>
      <c r="N14" s="40">
        <v>18063</v>
      </c>
      <c r="O14" s="40">
        <v>15778</v>
      </c>
      <c r="P14" s="40">
        <v>11378</v>
      </c>
      <c r="Q14" s="40">
        <v>21313</v>
      </c>
      <c r="R14" s="268">
        <v>25704</v>
      </c>
      <c r="S14" s="268">
        <f>15416+800-S13</f>
        <v>13091</v>
      </c>
      <c r="T14" s="269">
        <f>31748-T13</f>
        <v>27597</v>
      </c>
      <c r="U14" s="269">
        <f>17954-U13</f>
        <v>12118</v>
      </c>
      <c r="V14" s="269">
        <f>73237-V13</f>
        <v>63750</v>
      </c>
      <c r="W14" s="269">
        <v>12703</v>
      </c>
      <c r="X14" s="269">
        <v>21362</v>
      </c>
      <c r="Y14" s="269">
        <v>14943</v>
      </c>
      <c r="Z14" s="269">
        <v>23872</v>
      </c>
      <c r="AA14" s="269">
        <v>17191</v>
      </c>
      <c r="AK14" s="239"/>
      <c r="AL14" s="239"/>
      <c r="AM14" s="239"/>
      <c r="AN14" s="239"/>
    </row>
    <row r="15" spans="1:40" ht="15" customHeight="1">
      <c r="A15" s="33" t="s">
        <v>56</v>
      </c>
      <c r="B15" s="33" t="s">
        <v>42</v>
      </c>
      <c r="C15" s="41">
        <f t="shared" ref="C15:M15" si="0">SUM(C3:C14)</f>
        <v>42340</v>
      </c>
      <c r="D15" s="41">
        <f t="shared" si="0"/>
        <v>32204</v>
      </c>
      <c r="E15" s="41">
        <f t="shared" si="0"/>
        <v>23671</v>
      </c>
      <c r="F15" s="41">
        <f t="shared" si="0"/>
        <v>52372</v>
      </c>
      <c r="G15" s="41">
        <f t="shared" si="0"/>
        <v>77448</v>
      </c>
      <c r="H15" s="41">
        <f t="shared" si="0"/>
        <v>76421</v>
      </c>
      <c r="I15" s="41">
        <f t="shared" si="0"/>
        <v>25814</v>
      </c>
      <c r="J15" s="41">
        <f t="shared" si="0"/>
        <v>34159</v>
      </c>
      <c r="K15" s="41">
        <f t="shared" si="0"/>
        <v>32270</v>
      </c>
      <c r="L15" s="41">
        <f t="shared" si="0"/>
        <v>50602</v>
      </c>
      <c r="M15" s="41">
        <f t="shared" si="0"/>
        <v>100791</v>
      </c>
      <c r="N15" s="41">
        <f t="shared" ref="N15:S15" si="1">SUM(N3:N14)</f>
        <v>69832</v>
      </c>
      <c r="O15" s="41">
        <f t="shared" si="1"/>
        <v>40816</v>
      </c>
      <c r="P15" s="41">
        <f t="shared" si="1"/>
        <v>25724</v>
      </c>
      <c r="Q15" s="41">
        <f t="shared" si="1"/>
        <v>40773</v>
      </c>
      <c r="R15" s="399">
        <f t="shared" si="1"/>
        <v>68666</v>
      </c>
      <c r="S15" s="399">
        <f t="shared" si="1"/>
        <v>30399</v>
      </c>
      <c r="T15" s="411">
        <f t="shared" ref="T15:V15" si="2">SUM(T3:T14)</f>
        <v>53387</v>
      </c>
      <c r="U15" s="411">
        <f t="shared" si="2"/>
        <v>25842</v>
      </c>
      <c r="V15" s="411">
        <f t="shared" si="2"/>
        <v>106700</v>
      </c>
      <c r="W15" s="411">
        <v>38058</v>
      </c>
      <c r="X15" s="411">
        <v>47911</v>
      </c>
      <c r="Y15" s="411">
        <v>62342</v>
      </c>
      <c r="Z15" s="411">
        <v>69395</v>
      </c>
      <c r="AA15" s="411">
        <v>42547</v>
      </c>
    </row>
    <row r="16" spans="1:40">
      <c r="A16" s="212"/>
      <c r="B16" s="212"/>
      <c r="C16" s="255"/>
      <c r="D16" s="255"/>
      <c r="E16" s="255"/>
      <c r="F16" s="255"/>
      <c r="G16" s="255"/>
      <c r="H16" s="255"/>
      <c r="I16" s="88"/>
      <c r="J16" s="88"/>
      <c r="K16" s="88"/>
      <c r="L16" s="88"/>
      <c r="M16" s="88"/>
      <c r="S16" s="239"/>
      <c r="T16" s="239"/>
      <c r="U16" s="239"/>
      <c r="V16" s="239"/>
      <c r="W16" s="239"/>
      <c r="X16" s="239"/>
      <c r="Y16" s="239"/>
      <c r="Z16" s="428"/>
      <c r="AA16" s="428"/>
    </row>
    <row r="17" spans="1:13">
      <c r="A17" s="212"/>
      <c r="B17" s="212"/>
      <c r="C17" s="212"/>
      <c r="D17" s="212"/>
      <c r="E17" s="212"/>
      <c r="F17" s="212"/>
      <c r="G17" s="251"/>
      <c r="H17" s="251"/>
      <c r="I17" s="212"/>
      <c r="J17" s="212"/>
      <c r="K17" s="241"/>
      <c r="L17" s="241"/>
    </row>
    <row r="18" spans="1:13">
      <c r="A18" s="212"/>
      <c r="B18" s="212"/>
      <c r="C18" s="212"/>
      <c r="D18" s="212"/>
      <c r="E18" s="212"/>
      <c r="F18" s="212"/>
      <c r="G18" s="251"/>
      <c r="H18" s="251"/>
      <c r="I18" s="212"/>
      <c r="J18" s="212"/>
      <c r="K18" s="240"/>
      <c r="L18" s="240"/>
    </row>
    <row r="19" spans="1:13">
      <c r="A19" s="212"/>
      <c r="B19" s="212"/>
      <c r="C19" s="212"/>
      <c r="D19" s="212"/>
      <c r="E19" s="212"/>
      <c r="F19" s="212"/>
      <c r="G19" s="254"/>
      <c r="H19" s="251"/>
      <c r="I19" s="212"/>
      <c r="J19" s="212"/>
      <c r="K19" s="212"/>
      <c r="L19" s="212"/>
    </row>
    <row r="20" spans="1:13">
      <c r="G20" s="254"/>
      <c r="H20" s="251"/>
      <c r="M20" s="239"/>
    </row>
    <row r="21" spans="1:13">
      <c r="G21" s="254"/>
      <c r="H21" s="251"/>
    </row>
    <row r="22" spans="1:13">
      <c r="G22" s="254"/>
      <c r="H22" s="251"/>
    </row>
    <row r="23" spans="1:13">
      <c r="G23" s="254"/>
      <c r="H23" s="251"/>
    </row>
    <row r="24" spans="1:13">
      <c r="G24" s="254"/>
      <c r="H24" s="251"/>
    </row>
    <row r="25" spans="1:13">
      <c r="G25" s="254"/>
      <c r="H25" s="251"/>
    </row>
    <row r="26" spans="1:13">
      <c r="G26" s="254"/>
      <c r="H26" s="251"/>
    </row>
    <row r="27" spans="1:13">
      <c r="G27" s="254"/>
      <c r="H27" s="251"/>
    </row>
    <row r="28" spans="1:13">
      <c r="G28" s="254"/>
      <c r="H28" s="251"/>
    </row>
    <row r="29" spans="1:13">
      <c r="G29" s="251"/>
      <c r="H29" s="251"/>
    </row>
    <row r="30" spans="1:13">
      <c r="G30" s="251"/>
      <c r="H30" s="251"/>
    </row>
    <row r="31" spans="1:13">
      <c r="G31" s="251"/>
      <c r="H31" s="251"/>
    </row>
    <row r="32" spans="1:13">
      <c r="G32" s="251"/>
      <c r="H32" s="251"/>
    </row>
    <row r="33" spans="7:8">
      <c r="G33" s="251"/>
      <c r="H33" s="251"/>
    </row>
    <row r="34" spans="7:8">
      <c r="G34" s="251"/>
      <c r="H34" s="251"/>
    </row>
    <row r="35" spans="7:8">
      <c r="G35" s="251"/>
      <c r="H35" s="251"/>
    </row>
    <row r="36" spans="7:8">
      <c r="G36" s="251"/>
      <c r="H36" s="251"/>
    </row>
    <row r="37" spans="7:8">
      <c r="G37" s="251"/>
      <c r="H37" s="251"/>
    </row>
    <row r="38" spans="7:8">
      <c r="G38" s="251"/>
      <c r="H38" s="251"/>
    </row>
  </sheetData>
  <customSheetViews>
    <customSheetView guid="{5452748D-E1FC-476E-B5F0-1C8C35469D98}" scale="90">
      <pane xSplit="2" ySplit="2" topLeftCell="W3" activePane="bottomRight" state="frozen"/>
      <selection pane="bottomRight" activeCell="AA20" sqref="AA20"/>
      <pageMargins left="0.7" right="0.7" top="0.75" bottom="0.75" header="0.3" footer="0.3"/>
      <pageSetup paperSize="9" orientation="portrait" horizontalDpi="1200" verticalDpi="1200" r:id="rId1"/>
    </customSheetView>
    <customSheetView guid="{12F8D032-8143-430B-8DFF-852E8796C402}" showGridLines="0">
      <selection activeCell="A34" sqref="A34"/>
      <pageMargins left="0.7" right="0.7" top="0.75" bottom="0.75" header="0.3" footer="0.3"/>
      <pageSetup paperSize="9" orientation="portrait" horizontalDpi="1200" verticalDpi="1200" r:id="rId2"/>
    </customSheetView>
    <customSheetView guid="{899D69CD-4B7E-42BC-9944-5BD922EB798C}" topLeftCell="K1">
      <selection activeCell="K16" sqref="A16:XFD16"/>
      <pageMargins left="0.7" right="0.7" top="0.75" bottom="0.75" header="0.3" footer="0.3"/>
      <pageSetup paperSize="9" orientation="portrait" horizontalDpi="1200" verticalDpi="1200" r:id="rId3"/>
    </customSheetView>
    <customSheetView guid="{9AF4A83C-CF57-4B40-8A74-6A0EA6C2FE5C}" hiddenColumns="1">
      <selection activeCell="B15" sqref="B15"/>
      <pageMargins left="0.7" right="0.7" top="0.75" bottom="0.75" header="0.3" footer="0.3"/>
      <pageSetup paperSize="9" orientation="portrait" horizontalDpi="1200" verticalDpi="1200" r:id="rId4"/>
    </customSheetView>
    <customSheetView guid="{687A4863-1825-4D63-B732-E76682E6DE4F}" hiddenColumns="1" topLeftCell="A7">
      <selection activeCell="B13" sqref="B13"/>
      <pageMargins left="0.7" right="0.7" top="0.75" bottom="0.75" header="0.3" footer="0.3"/>
      <pageSetup paperSize="9" orientation="portrait" horizontalDpi="1200" verticalDpi="1200" r:id="rId5"/>
    </customSheetView>
    <customSheetView guid="{8DA78CF1-615A-4626-9893-6751995631A4}" topLeftCell="J1">
      <selection activeCell="R6" sqref="R6"/>
      <pageMargins left="0.7" right="0.7" top="0.75" bottom="0.75" header="0.3" footer="0.3"/>
    </customSheetView>
    <customSheetView guid="{57267270-6A97-4850-9DB6-FE6B399379AA}" scale="110">
      <selection activeCell="H12" sqref="H12"/>
      <pageMargins left="0.7" right="0.7" top="0.75" bottom="0.75" header="0.3" footer="0.3"/>
    </customSheetView>
    <customSheetView guid="{25FAB884-5E17-4008-8139-33D910C7DEFE}">
      <selection activeCell="R22" sqref="R22"/>
      <pageMargins left="0.7" right="0.7" top="0.75" bottom="0.75" header="0.3" footer="0.3"/>
      <pageSetup paperSize="9" orientation="portrait" horizontalDpi="1200" verticalDpi="1200" r:id="rId6"/>
    </customSheetView>
    <customSheetView guid="{22F3E99A-96C8-445F-81B2-67262F695A36}" scale="90">
      <pane xSplit="2" ySplit="2" topLeftCell="S3" activePane="bottomRight" state="frozen"/>
      <selection pane="bottomRight" activeCell="Z6" sqref="Z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25"/>
  <sheetViews>
    <sheetView workbookViewId="0">
      <pane xSplit="2" ySplit="2" topLeftCell="W3" activePane="bottomRight" state="frozen"/>
      <selection pane="topRight" activeCell="C1" sqref="C1"/>
      <selection pane="bottomLeft" activeCell="A3" sqref="A3"/>
      <selection pane="bottomRight" activeCell="Y21" sqref="Y21"/>
    </sheetView>
  </sheetViews>
  <sheetFormatPr defaultRowHeight="15"/>
  <cols>
    <col min="1" max="1" width="35" customWidth="1"/>
    <col min="2" max="2" width="33.28515625" customWidth="1"/>
    <col min="3" max="10" width="13.42578125" customWidth="1"/>
    <col min="11" max="11" width="13.42578125" style="165" customWidth="1"/>
    <col min="12" max="13" width="13.42578125" customWidth="1"/>
    <col min="14" max="27" width="13.42578125" style="165" customWidth="1"/>
  </cols>
  <sheetData>
    <row r="2" spans="1:27" ht="15" customHeight="1" thickBot="1">
      <c r="A2" s="62" t="s">
        <v>71</v>
      </c>
      <c r="B2" s="62" t="s">
        <v>28</v>
      </c>
      <c r="C2" s="69" t="s">
        <v>157</v>
      </c>
      <c r="D2" s="69" t="s">
        <v>158</v>
      </c>
      <c r="E2" s="69" t="s">
        <v>159</v>
      </c>
      <c r="F2" s="69" t="s">
        <v>160</v>
      </c>
      <c r="G2" s="69" t="s">
        <v>161</v>
      </c>
      <c r="H2" s="69" t="s">
        <v>162</v>
      </c>
      <c r="I2" s="69" t="s">
        <v>163</v>
      </c>
      <c r="J2" s="69" t="s">
        <v>164</v>
      </c>
      <c r="K2" s="171">
        <v>43555</v>
      </c>
      <c r="L2" s="171">
        <v>43646</v>
      </c>
      <c r="M2" s="171">
        <v>43738</v>
      </c>
      <c r="N2" s="171">
        <v>43830</v>
      </c>
      <c r="O2" s="171">
        <v>43921</v>
      </c>
      <c r="P2" s="171">
        <v>44012</v>
      </c>
      <c r="Q2" s="171">
        <v>44104</v>
      </c>
      <c r="R2" s="171">
        <v>44196</v>
      </c>
      <c r="S2" s="171">
        <v>44286</v>
      </c>
      <c r="T2" s="171">
        <v>44377</v>
      </c>
      <c r="U2" s="171">
        <v>44469</v>
      </c>
      <c r="V2" s="171">
        <v>44561</v>
      </c>
      <c r="W2" s="171">
        <v>44651</v>
      </c>
      <c r="X2" s="171">
        <v>44742</v>
      </c>
      <c r="Y2" s="171">
        <v>44834</v>
      </c>
      <c r="Z2" s="171">
        <v>44926</v>
      </c>
      <c r="AA2" s="171">
        <v>45016</v>
      </c>
    </row>
    <row r="3" spans="1:27" s="2" customFormat="1" ht="15" customHeight="1">
      <c r="A3" s="45" t="s">
        <v>271</v>
      </c>
      <c r="B3" s="45" t="s">
        <v>172</v>
      </c>
      <c r="C3" s="175">
        <f t="shared" ref="C3:K3" si="0">SUM(C4:C6)</f>
        <v>64290407</v>
      </c>
      <c r="D3" s="175">
        <f t="shared" si="0"/>
        <v>64704439</v>
      </c>
      <c r="E3" s="175">
        <f t="shared" si="0"/>
        <v>64467644</v>
      </c>
      <c r="F3" s="175">
        <f t="shared" si="0"/>
        <v>64987719</v>
      </c>
      <c r="G3" s="175">
        <f t="shared" si="0"/>
        <v>66073674</v>
      </c>
      <c r="H3" s="175">
        <f t="shared" si="0"/>
        <v>70021925</v>
      </c>
      <c r="I3" s="175">
        <f t="shared" si="0"/>
        <v>72689830</v>
      </c>
      <c r="J3" s="175">
        <f t="shared" si="0"/>
        <v>88211366</v>
      </c>
      <c r="K3" s="176">
        <f t="shared" si="0"/>
        <v>89183307</v>
      </c>
      <c r="L3" s="176">
        <f>SUM(L4:L6)</f>
        <v>90496886</v>
      </c>
      <c r="M3" s="176">
        <f>SUM(M4:M6)</f>
        <v>90362151</v>
      </c>
      <c r="N3" s="176">
        <f>N4+N5+N6</f>
        <v>91716261</v>
      </c>
      <c r="O3" s="176">
        <f t="shared" ref="O3:Q3" si="1">O4+O5+O6</f>
        <v>95861240</v>
      </c>
      <c r="P3" s="176">
        <f t="shared" si="1"/>
        <v>96477026</v>
      </c>
      <c r="Q3" s="176">
        <f t="shared" si="1"/>
        <v>96204771</v>
      </c>
      <c r="R3" s="176">
        <f t="shared" ref="R3:S3" si="2">R4+R5+R6</f>
        <v>98213401</v>
      </c>
      <c r="S3" s="176">
        <f t="shared" si="2"/>
        <v>100452994</v>
      </c>
      <c r="T3" s="176">
        <f t="shared" ref="T3:V3" si="3">T4+T5+T6</f>
        <v>100772283</v>
      </c>
      <c r="U3" s="176">
        <f t="shared" si="3"/>
        <v>102072645</v>
      </c>
      <c r="V3" s="176">
        <f t="shared" si="3"/>
        <v>106267792</v>
      </c>
      <c r="W3" s="176">
        <v>106739087</v>
      </c>
      <c r="X3" s="176">
        <v>105055858</v>
      </c>
      <c r="Y3" s="176">
        <v>104601595</v>
      </c>
      <c r="Z3" s="176">
        <v>107927297</v>
      </c>
      <c r="AA3" s="176">
        <v>107914237</v>
      </c>
    </row>
    <row r="4" spans="1:27" ht="15" customHeight="1">
      <c r="A4" s="64" t="s">
        <v>272</v>
      </c>
      <c r="B4" s="64" t="s">
        <v>173</v>
      </c>
      <c r="C4" s="68">
        <v>24166929</v>
      </c>
      <c r="D4" s="68">
        <v>23302583</v>
      </c>
      <c r="E4" s="68">
        <v>22826976</v>
      </c>
      <c r="F4" s="68">
        <v>21911544</v>
      </c>
      <c r="G4" s="68">
        <v>22422629</v>
      </c>
      <c r="H4" s="68">
        <v>25414208</v>
      </c>
      <c r="I4" s="68">
        <v>27585917</v>
      </c>
      <c r="J4" s="68">
        <v>32715078</v>
      </c>
      <c r="K4" s="173">
        <v>31969865</v>
      </c>
      <c r="L4" s="173">
        <v>31668319</v>
      </c>
      <c r="M4" s="173">
        <v>31030213</v>
      </c>
      <c r="N4" s="173">
        <v>29984379</v>
      </c>
      <c r="O4" s="173">
        <v>29208714</v>
      </c>
      <c r="P4" s="173">
        <v>24591366</v>
      </c>
      <c r="Q4" s="173">
        <v>21218059</v>
      </c>
      <c r="R4" s="173">
        <v>18443221</v>
      </c>
      <c r="S4" s="173">
        <v>15940497</v>
      </c>
      <c r="T4" s="173">
        <v>14303714</v>
      </c>
      <c r="U4" s="173">
        <v>13668912</v>
      </c>
      <c r="V4" s="173">
        <v>14078671</v>
      </c>
      <c r="W4" s="173">
        <v>17702555</v>
      </c>
      <c r="X4" s="173">
        <v>20417003</v>
      </c>
      <c r="Y4" s="173">
        <v>25232138</v>
      </c>
      <c r="Z4" s="173">
        <v>34841903</v>
      </c>
      <c r="AA4" s="173">
        <v>35306120</v>
      </c>
    </row>
    <row r="5" spans="1:27" ht="15" customHeight="1">
      <c r="A5" s="64" t="s">
        <v>273</v>
      </c>
      <c r="B5" s="64" t="s">
        <v>174</v>
      </c>
      <c r="C5" s="68">
        <v>39939251</v>
      </c>
      <c r="D5" s="68">
        <v>41246523</v>
      </c>
      <c r="E5" s="68">
        <v>41468506</v>
      </c>
      <c r="F5" s="68">
        <v>42948226</v>
      </c>
      <c r="G5" s="68">
        <v>43484513</v>
      </c>
      <c r="H5" s="68">
        <v>44418447</v>
      </c>
      <c r="I5" s="68">
        <v>44943839</v>
      </c>
      <c r="J5" s="68">
        <v>55308995</v>
      </c>
      <c r="K5" s="173">
        <v>57018431</v>
      </c>
      <c r="L5" s="173">
        <v>58652428</v>
      </c>
      <c r="M5" s="173">
        <v>59144293</v>
      </c>
      <c r="N5" s="173">
        <v>61519766</v>
      </c>
      <c r="O5" s="173">
        <v>66424191</v>
      </c>
      <c r="P5" s="173">
        <v>71624997</v>
      </c>
      <c r="Q5" s="173">
        <v>74734896</v>
      </c>
      <c r="R5" s="173">
        <v>79562177</v>
      </c>
      <c r="S5" s="173">
        <v>84305696</v>
      </c>
      <c r="T5" s="173">
        <v>86249937</v>
      </c>
      <c r="U5" s="173">
        <v>88216603</v>
      </c>
      <c r="V5" s="173">
        <v>91990149</v>
      </c>
      <c r="W5" s="173">
        <v>88832652</v>
      </c>
      <c r="X5" s="173">
        <v>84425223</v>
      </c>
      <c r="Y5" s="173">
        <v>79089520</v>
      </c>
      <c r="Z5" s="173">
        <v>72816188</v>
      </c>
      <c r="AA5" s="173">
        <v>72326510</v>
      </c>
    </row>
    <row r="6" spans="1:27" ht="15" customHeight="1">
      <c r="A6" s="64" t="s">
        <v>228</v>
      </c>
      <c r="B6" s="64" t="s">
        <v>176</v>
      </c>
      <c r="C6" s="68">
        <v>184227</v>
      </c>
      <c r="D6" s="68">
        <v>155333</v>
      </c>
      <c r="E6" s="68">
        <v>172162</v>
      </c>
      <c r="F6" s="68">
        <v>127949</v>
      </c>
      <c r="G6" s="68">
        <v>166532</v>
      </c>
      <c r="H6" s="68">
        <v>189270</v>
      </c>
      <c r="I6" s="68">
        <v>160074</v>
      </c>
      <c r="J6" s="68">
        <v>187293</v>
      </c>
      <c r="K6" s="173">
        <v>195011</v>
      </c>
      <c r="L6" s="173">
        <v>176139</v>
      </c>
      <c r="M6" s="173">
        <v>187645</v>
      </c>
      <c r="N6" s="173">
        <v>212116</v>
      </c>
      <c r="O6" s="173">
        <v>228335</v>
      </c>
      <c r="P6" s="173">
        <v>260663</v>
      </c>
      <c r="Q6" s="173">
        <v>251816</v>
      </c>
      <c r="R6" s="173">
        <v>208003</v>
      </c>
      <c r="S6" s="173">
        <v>206801</v>
      </c>
      <c r="T6" s="173">
        <v>218632</v>
      </c>
      <c r="U6" s="173">
        <v>187130</v>
      </c>
      <c r="V6" s="173">
        <v>198972</v>
      </c>
      <c r="W6" s="173">
        <v>203880</v>
      </c>
      <c r="X6" s="173">
        <v>213632</v>
      </c>
      <c r="Y6" s="173">
        <v>279937</v>
      </c>
      <c r="Z6" s="173">
        <v>269206</v>
      </c>
      <c r="AA6" s="173">
        <v>281607</v>
      </c>
    </row>
    <row r="7" spans="1:27" ht="15" customHeight="1">
      <c r="A7" s="63" t="s">
        <v>274</v>
      </c>
      <c r="B7" s="63" t="s">
        <v>177</v>
      </c>
      <c r="C7" s="67">
        <f t="shared" ref="C7:V7" si="4">SUM(C8:C12)</f>
        <v>40057684</v>
      </c>
      <c r="D7" s="67">
        <f t="shared" si="4"/>
        <v>39623549</v>
      </c>
      <c r="E7" s="67">
        <f t="shared" si="4"/>
        <v>41377787</v>
      </c>
      <c r="F7" s="67">
        <f t="shared" si="4"/>
        <v>42170092</v>
      </c>
      <c r="G7" s="67">
        <f t="shared" si="4"/>
        <v>42883938</v>
      </c>
      <c r="H7" s="67">
        <f t="shared" si="4"/>
        <v>46928557</v>
      </c>
      <c r="I7" s="67">
        <f t="shared" si="4"/>
        <v>47487051</v>
      </c>
      <c r="J7" s="67">
        <f t="shared" si="4"/>
        <v>57493542</v>
      </c>
      <c r="K7" s="172">
        <f t="shared" si="4"/>
        <v>54023921</v>
      </c>
      <c r="L7" s="172">
        <f t="shared" si="4"/>
        <v>54682108</v>
      </c>
      <c r="M7" s="172">
        <f t="shared" si="4"/>
        <v>55600095</v>
      </c>
      <c r="N7" s="172">
        <f t="shared" si="4"/>
        <v>60281335</v>
      </c>
      <c r="O7" s="172">
        <f t="shared" si="4"/>
        <v>57701617</v>
      </c>
      <c r="P7" s="172">
        <f t="shared" si="4"/>
        <v>64697579</v>
      </c>
      <c r="Q7" s="172">
        <f t="shared" si="4"/>
        <v>65273187</v>
      </c>
      <c r="R7" s="172">
        <f t="shared" si="4"/>
        <v>67954371</v>
      </c>
      <c r="S7" s="172">
        <f t="shared" si="4"/>
        <v>72799580</v>
      </c>
      <c r="T7" s="172">
        <f t="shared" si="4"/>
        <v>65359308</v>
      </c>
      <c r="U7" s="172">
        <f t="shared" si="4"/>
        <v>67148269</v>
      </c>
      <c r="V7" s="172">
        <f t="shared" si="4"/>
        <v>71375840</v>
      </c>
      <c r="W7" s="172">
        <v>72279083</v>
      </c>
      <c r="X7" s="172">
        <v>70870458</v>
      </c>
      <c r="Y7" s="172">
        <v>77500915</v>
      </c>
      <c r="Z7" s="172">
        <v>79548735</v>
      </c>
      <c r="AA7" s="172">
        <v>80632772</v>
      </c>
    </row>
    <row r="8" spans="1:27" ht="15" customHeight="1">
      <c r="A8" s="64" t="s">
        <v>272</v>
      </c>
      <c r="B8" s="64" t="s">
        <v>173</v>
      </c>
      <c r="C8" s="68">
        <v>19197466</v>
      </c>
      <c r="D8" s="68">
        <v>18941033</v>
      </c>
      <c r="E8" s="68">
        <v>19519392</v>
      </c>
      <c r="F8" s="68">
        <v>17486056</v>
      </c>
      <c r="G8" s="68">
        <v>19366894</v>
      </c>
      <c r="H8" s="68">
        <v>22805832</v>
      </c>
      <c r="I8" s="68">
        <v>23023715</v>
      </c>
      <c r="J8" s="68">
        <v>24690631</v>
      </c>
      <c r="K8" s="173">
        <v>22830997</v>
      </c>
      <c r="L8" s="173">
        <v>23503813</v>
      </c>
      <c r="M8" s="173">
        <v>23627913</v>
      </c>
      <c r="N8" s="173">
        <v>23656190</v>
      </c>
      <c r="O8" s="173">
        <v>19365716</v>
      </c>
      <c r="P8" s="173">
        <v>14986243</v>
      </c>
      <c r="Q8" s="173">
        <v>11443284</v>
      </c>
      <c r="R8" s="173">
        <v>7393581</v>
      </c>
      <c r="S8" s="173">
        <v>6079526</v>
      </c>
      <c r="T8" s="173">
        <v>6033398</v>
      </c>
      <c r="U8" s="173">
        <v>6142182</v>
      </c>
      <c r="V8" s="173">
        <v>9951599</v>
      </c>
      <c r="W8" s="173">
        <v>10631984</v>
      </c>
      <c r="X8" s="173">
        <v>11549165</v>
      </c>
      <c r="Y8" s="173">
        <v>17609098</v>
      </c>
      <c r="Z8" s="173">
        <v>20614957</v>
      </c>
      <c r="AA8" s="173">
        <v>22528810</v>
      </c>
    </row>
    <row r="9" spans="1:27" s="3" customFormat="1" ht="15" customHeight="1">
      <c r="A9" s="64" t="s">
        <v>273</v>
      </c>
      <c r="B9" s="64" t="s">
        <v>174</v>
      </c>
      <c r="C9" s="68">
        <v>16291067</v>
      </c>
      <c r="D9" s="68">
        <v>16351904</v>
      </c>
      <c r="E9" s="68">
        <v>17380088</v>
      </c>
      <c r="F9" s="68">
        <v>20481778</v>
      </c>
      <c r="G9" s="68">
        <v>18959388</v>
      </c>
      <c r="H9" s="68">
        <v>19066669</v>
      </c>
      <c r="I9" s="68">
        <v>19886405</v>
      </c>
      <c r="J9" s="68">
        <v>27274603</v>
      </c>
      <c r="K9" s="173">
        <v>25645926</v>
      </c>
      <c r="L9" s="173">
        <v>25428773</v>
      </c>
      <c r="M9" s="173">
        <v>26388650</v>
      </c>
      <c r="N9" s="173">
        <v>32054525</v>
      </c>
      <c r="O9" s="173">
        <v>33447919</v>
      </c>
      <c r="P9" s="173">
        <v>45388053</v>
      </c>
      <c r="Q9" s="173">
        <v>49450871</v>
      </c>
      <c r="R9" s="173">
        <v>56745875</v>
      </c>
      <c r="S9" s="173">
        <v>63087736</v>
      </c>
      <c r="T9" s="173">
        <v>56532492</v>
      </c>
      <c r="U9" s="173">
        <v>58358858</v>
      </c>
      <c r="V9" s="173">
        <v>58318901</v>
      </c>
      <c r="W9" s="173">
        <v>57632903</v>
      </c>
      <c r="X9" s="173">
        <v>54696221</v>
      </c>
      <c r="Y9" s="173">
        <v>55116962</v>
      </c>
      <c r="Z9" s="173">
        <v>54874341</v>
      </c>
      <c r="AA9" s="173">
        <v>54697026</v>
      </c>
    </row>
    <row r="10" spans="1:27" ht="15" customHeight="1">
      <c r="A10" s="64" t="s">
        <v>638</v>
      </c>
      <c r="B10" s="407" t="s">
        <v>647</v>
      </c>
      <c r="C10" s="68">
        <v>3891725</v>
      </c>
      <c r="D10" s="68">
        <v>3576636</v>
      </c>
      <c r="E10" s="68">
        <v>3723683</v>
      </c>
      <c r="F10" s="68">
        <v>3552388</v>
      </c>
      <c r="G10" s="68">
        <v>3736007</v>
      </c>
      <c r="H10" s="68">
        <v>4122912</v>
      </c>
      <c r="I10" s="68">
        <v>3800738</v>
      </c>
      <c r="J10" s="68">
        <v>4751949</v>
      </c>
      <c r="K10" s="173">
        <v>4693277</v>
      </c>
      <c r="L10" s="173">
        <v>4739342</v>
      </c>
      <c r="M10" s="173">
        <v>4550174</v>
      </c>
      <c r="N10" s="173">
        <v>3536953</v>
      </c>
      <c r="O10" s="173">
        <v>3658748</v>
      </c>
      <c r="P10" s="173">
        <v>3439191</v>
      </c>
      <c r="Q10" s="173">
        <v>3186110</v>
      </c>
      <c r="R10" s="173">
        <v>3013707</v>
      </c>
      <c r="S10" s="173">
        <v>2452297</v>
      </c>
      <c r="T10" s="173">
        <v>1691362</v>
      </c>
      <c r="U10" s="173">
        <v>1504341</v>
      </c>
      <c r="V10" s="173">
        <v>1403413</v>
      </c>
      <c r="W10" s="173">
        <v>1601885</v>
      </c>
      <c r="X10" s="173">
        <v>1266468</v>
      </c>
      <c r="Y10" s="173">
        <v>1412540</v>
      </c>
      <c r="Z10" s="173">
        <v>1316684</v>
      </c>
      <c r="AA10" s="173">
        <v>1271925</v>
      </c>
    </row>
    <row r="11" spans="1:27" ht="15" customHeight="1">
      <c r="A11" s="64" t="s">
        <v>275</v>
      </c>
      <c r="B11" s="64" t="s">
        <v>175</v>
      </c>
      <c r="C11" s="68">
        <v>0</v>
      </c>
      <c r="D11" s="68">
        <v>0</v>
      </c>
      <c r="E11" s="68">
        <v>0</v>
      </c>
      <c r="F11" s="68">
        <v>0</v>
      </c>
      <c r="G11" s="68">
        <v>0</v>
      </c>
      <c r="H11" s="68">
        <v>0</v>
      </c>
      <c r="I11" s="68">
        <v>0</v>
      </c>
      <c r="J11" s="68">
        <v>0</v>
      </c>
      <c r="K11" s="173">
        <v>0</v>
      </c>
      <c r="L11" s="173">
        <v>0</v>
      </c>
      <c r="M11" s="173">
        <v>0</v>
      </c>
      <c r="N11" s="173">
        <v>0</v>
      </c>
      <c r="O11" s="173">
        <v>0</v>
      </c>
      <c r="P11" s="173">
        <v>0</v>
      </c>
      <c r="Q11" s="173">
        <v>0</v>
      </c>
      <c r="R11" s="173">
        <v>0</v>
      </c>
      <c r="S11" s="173">
        <v>0</v>
      </c>
      <c r="T11" s="173">
        <v>0</v>
      </c>
      <c r="U11" s="173">
        <v>0</v>
      </c>
      <c r="V11" s="173">
        <v>0</v>
      </c>
      <c r="W11" s="173">
        <v>0</v>
      </c>
      <c r="X11" s="173">
        <v>0</v>
      </c>
      <c r="Y11" s="173">
        <v>0</v>
      </c>
      <c r="Z11" s="173">
        <v>0</v>
      </c>
      <c r="AA11" s="173">
        <v>0</v>
      </c>
    </row>
    <row r="12" spans="1:27" ht="15" customHeight="1">
      <c r="A12" s="64" t="s">
        <v>228</v>
      </c>
      <c r="B12" s="64" t="s">
        <v>176</v>
      </c>
      <c r="C12" s="68">
        <v>677426</v>
      </c>
      <c r="D12" s="68">
        <v>753976</v>
      </c>
      <c r="E12" s="68">
        <v>754624</v>
      </c>
      <c r="F12" s="68">
        <v>649870</v>
      </c>
      <c r="G12" s="68">
        <v>821649</v>
      </c>
      <c r="H12" s="68">
        <v>933144</v>
      </c>
      <c r="I12" s="68">
        <v>776193</v>
      </c>
      <c r="J12" s="68">
        <v>776359</v>
      </c>
      <c r="K12" s="173">
        <v>853721</v>
      </c>
      <c r="L12" s="173">
        <v>1010180</v>
      </c>
      <c r="M12" s="173">
        <v>1033358</v>
      </c>
      <c r="N12" s="173">
        <v>1033667</v>
      </c>
      <c r="O12" s="173">
        <v>1229234</v>
      </c>
      <c r="P12" s="173">
        <v>884092</v>
      </c>
      <c r="Q12" s="173">
        <v>1192922</v>
      </c>
      <c r="R12" s="173">
        <v>801208</v>
      </c>
      <c r="S12" s="173">
        <v>1180021</v>
      </c>
      <c r="T12" s="173">
        <v>1102056</v>
      </c>
      <c r="U12" s="173">
        <v>1142888</v>
      </c>
      <c r="V12" s="173">
        <v>1701927</v>
      </c>
      <c r="W12" s="173">
        <v>2412311</v>
      </c>
      <c r="X12" s="173">
        <v>3358604</v>
      </c>
      <c r="Y12" s="173">
        <v>3362315</v>
      </c>
      <c r="Z12" s="173">
        <v>2742753</v>
      </c>
      <c r="AA12" s="173">
        <v>2135011</v>
      </c>
    </row>
    <row r="13" spans="1:27" ht="15" customHeight="1">
      <c r="A13" s="63" t="s">
        <v>276</v>
      </c>
      <c r="B13" s="63" t="s">
        <v>178</v>
      </c>
      <c r="C13" s="67">
        <f t="shared" ref="C13:V13" si="5">SUM(C14:C16)</f>
        <v>4104350</v>
      </c>
      <c r="D13" s="67">
        <f t="shared" si="5"/>
        <v>4783171</v>
      </c>
      <c r="E13" s="67">
        <f t="shared" si="5"/>
        <v>5177348</v>
      </c>
      <c r="F13" s="67">
        <f t="shared" si="5"/>
        <v>4323324</v>
      </c>
      <c r="G13" s="67">
        <f t="shared" si="5"/>
        <v>4618970</v>
      </c>
      <c r="H13" s="67">
        <f t="shared" si="5"/>
        <v>5073833</v>
      </c>
      <c r="I13" s="67">
        <f t="shared" si="5"/>
        <v>4452307</v>
      </c>
      <c r="J13" s="67">
        <f t="shared" si="5"/>
        <v>3911750</v>
      </c>
      <c r="K13" s="172">
        <f t="shared" si="5"/>
        <v>4538626</v>
      </c>
      <c r="L13" s="172">
        <f t="shared" si="5"/>
        <v>4496454</v>
      </c>
      <c r="M13" s="172">
        <f t="shared" si="5"/>
        <v>5064431</v>
      </c>
      <c r="N13" s="172">
        <f t="shared" si="5"/>
        <v>4482747</v>
      </c>
      <c r="O13" s="172">
        <f t="shared" si="5"/>
        <v>4193922</v>
      </c>
      <c r="P13" s="172">
        <f t="shared" si="5"/>
        <v>4714942</v>
      </c>
      <c r="Q13" s="172">
        <f t="shared" si="5"/>
        <v>5248446</v>
      </c>
      <c r="R13" s="172">
        <f t="shared" si="5"/>
        <v>5354483</v>
      </c>
      <c r="S13" s="172">
        <f t="shared" si="5"/>
        <v>6232071</v>
      </c>
      <c r="T13" s="172">
        <f t="shared" si="5"/>
        <v>7048557</v>
      </c>
      <c r="U13" s="172">
        <f t="shared" si="5"/>
        <v>8099580</v>
      </c>
      <c r="V13" s="172">
        <f t="shared" si="5"/>
        <v>7729811</v>
      </c>
      <c r="W13" s="172">
        <v>8301996</v>
      </c>
      <c r="X13" s="172">
        <v>7609986</v>
      </c>
      <c r="Y13" s="172">
        <v>7398465</v>
      </c>
      <c r="Z13" s="172">
        <v>9020774</v>
      </c>
      <c r="AA13" s="172">
        <v>8625154</v>
      </c>
    </row>
    <row r="14" spans="1:27" s="3" customFormat="1" ht="15" customHeight="1">
      <c r="A14" s="43" t="s">
        <v>272</v>
      </c>
      <c r="B14" s="43" t="s">
        <v>173</v>
      </c>
      <c r="C14" s="422">
        <v>2354035</v>
      </c>
      <c r="D14" s="422">
        <v>2888521</v>
      </c>
      <c r="E14" s="422">
        <v>3006372</v>
      </c>
      <c r="F14" s="422">
        <v>2085917</v>
      </c>
      <c r="G14" s="422">
        <v>2616059</v>
      </c>
      <c r="H14" s="422">
        <v>2981535</v>
      </c>
      <c r="I14" s="422">
        <v>2202288</v>
      </c>
      <c r="J14" s="422">
        <v>1290086</v>
      </c>
      <c r="K14" s="247">
        <v>1255923</v>
      </c>
      <c r="L14" s="247">
        <v>1065014</v>
      </c>
      <c r="M14" s="247">
        <v>1504155</v>
      </c>
      <c r="N14" s="247">
        <v>750095</v>
      </c>
      <c r="O14" s="247">
        <v>966507</v>
      </c>
      <c r="P14" s="247">
        <v>1053224</v>
      </c>
      <c r="Q14" s="247">
        <v>1110789</v>
      </c>
      <c r="R14" s="247">
        <v>281162</v>
      </c>
      <c r="S14" s="247">
        <v>350058</v>
      </c>
      <c r="T14" s="247">
        <v>319371</v>
      </c>
      <c r="U14" s="247">
        <v>871865</v>
      </c>
      <c r="V14" s="247">
        <v>558431</v>
      </c>
      <c r="W14" s="247">
        <v>836315</v>
      </c>
      <c r="X14" s="247">
        <v>1356374</v>
      </c>
      <c r="Y14" s="247">
        <v>1654630</v>
      </c>
      <c r="Z14" s="247">
        <v>990676</v>
      </c>
      <c r="AA14" s="247">
        <v>1415667</v>
      </c>
    </row>
    <row r="15" spans="1:27" ht="15" customHeight="1">
      <c r="A15" s="64" t="s">
        <v>273</v>
      </c>
      <c r="B15" s="64" t="s">
        <v>174</v>
      </c>
      <c r="C15" s="68">
        <v>1746282</v>
      </c>
      <c r="D15" s="68">
        <v>1865859</v>
      </c>
      <c r="E15" s="68">
        <v>2166942</v>
      </c>
      <c r="F15" s="68">
        <v>2233410</v>
      </c>
      <c r="G15" s="68">
        <v>1998912</v>
      </c>
      <c r="H15" s="68">
        <v>2088270</v>
      </c>
      <c r="I15" s="68">
        <v>2246004</v>
      </c>
      <c r="J15" s="68">
        <v>2617635</v>
      </c>
      <c r="K15" s="173">
        <v>3282514</v>
      </c>
      <c r="L15" s="173">
        <v>3431396</v>
      </c>
      <c r="M15" s="173">
        <v>3560198</v>
      </c>
      <c r="N15" s="173">
        <v>3732587</v>
      </c>
      <c r="O15" s="173">
        <v>3227355</v>
      </c>
      <c r="P15" s="173">
        <v>3661692</v>
      </c>
      <c r="Q15" s="173">
        <v>4137611</v>
      </c>
      <c r="R15" s="173">
        <v>5073320</v>
      </c>
      <c r="S15" s="173">
        <v>5882012</v>
      </c>
      <c r="T15" s="173">
        <v>6729078</v>
      </c>
      <c r="U15" s="173">
        <v>7227601</v>
      </c>
      <c r="V15" s="173">
        <v>7171126</v>
      </c>
      <c r="W15" s="173">
        <v>7459745</v>
      </c>
      <c r="X15" s="173">
        <v>6247353</v>
      </c>
      <c r="Y15" s="173">
        <v>5736932</v>
      </c>
      <c r="Z15" s="173">
        <v>8021258</v>
      </c>
      <c r="AA15" s="173">
        <v>7205120</v>
      </c>
    </row>
    <row r="16" spans="1:27" ht="15" customHeight="1">
      <c r="A16" s="64" t="s">
        <v>228</v>
      </c>
      <c r="B16" s="64" t="s">
        <v>176</v>
      </c>
      <c r="C16" s="68">
        <v>4033</v>
      </c>
      <c r="D16" s="68">
        <v>28791</v>
      </c>
      <c r="E16" s="68">
        <v>4034</v>
      </c>
      <c r="F16" s="68">
        <v>3997</v>
      </c>
      <c r="G16" s="68">
        <v>3999</v>
      </c>
      <c r="H16" s="68">
        <v>4028</v>
      </c>
      <c r="I16" s="68">
        <v>4015</v>
      </c>
      <c r="J16" s="68">
        <v>4029</v>
      </c>
      <c r="K16" s="173">
        <v>189</v>
      </c>
      <c r="L16" s="173">
        <v>44</v>
      </c>
      <c r="M16" s="173">
        <v>78</v>
      </c>
      <c r="N16" s="173">
        <v>65</v>
      </c>
      <c r="O16" s="173">
        <v>60</v>
      </c>
      <c r="P16" s="173">
        <v>26</v>
      </c>
      <c r="Q16" s="173">
        <f>47-1</f>
        <v>46</v>
      </c>
      <c r="R16" s="173">
        <v>1</v>
      </c>
      <c r="S16" s="173">
        <v>1</v>
      </c>
      <c r="T16" s="173">
        <v>108</v>
      </c>
      <c r="U16" s="173">
        <v>114</v>
      </c>
      <c r="V16" s="173">
        <v>254</v>
      </c>
      <c r="W16" s="173">
        <v>5936</v>
      </c>
      <c r="X16" s="173">
        <v>6259</v>
      </c>
      <c r="Y16" s="173">
        <v>6903</v>
      </c>
      <c r="Z16" s="173">
        <v>8840</v>
      </c>
      <c r="AA16" s="173">
        <v>4367</v>
      </c>
    </row>
    <row r="17" spans="1:27" ht="15" customHeight="1">
      <c r="A17" s="65" t="s">
        <v>56</v>
      </c>
      <c r="B17" s="65" t="s">
        <v>179</v>
      </c>
      <c r="C17" s="66">
        <f t="shared" ref="C17:M17" si="6">C3+C7+C13</f>
        <v>108452441</v>
      </c>
      <c r="D17" s="66">
        <f t="shared" si="6"/>
        <v>109111159</v>
      </c>
      <c r="E17" s="66">
        <f t="shared" si="6"/>
        <v>111022779</v>
      </c>
      <c r="F17" s="66">
        <f t="shared" si="6"/>
        <v>111481135</v>
      </c>
      <c r="G17" s="66">
        <f t="shared" si="6"/>
        <v>113576582</v>
      </c>
      <c r="H17" s="66">
        <f t="shared" si="6"/>
        <v>122024315</v>
      </c>
      <c r="I17" s="66">
        <f t="shared" si="6"/>
        <v>124629188</v>
      </c>
      <c r="J17" s="66">
        <f t="shared" si="6"/>
        <v>149616658</v>
      </c>
      <c r="K17" s="174">
        <f t="shared" si="6"/>
        <v>147745854</v>
      </c>
      <c r="L17" s="174">
        <f t="shared" si="6"/>
        <v>149675448</v>
      </c>
      <c r="M17" s="174">
        <f t="shared" si="6"/>
        <v>151026677</v>
      </c>
      <c r="N17" s="174">
        <f t="shared" ref="N17:V17" si="7">N13+N7+N3</f>
        <v>156480343</v>
      </c>
      <c r="O17" s="174">
        <f t="shared" si="7"/>
        <v>157756779</v>
      </c>
      <c r="P17" s="174">
        <f t="shared" si="7"/>
        <v>165889547</v>
      </c>
      <c r="Q17" s="174">
        <f t="shared" si="7"/>
        <v>166726404</v>
      </c>
      <c r="R17" s="174">
        <f t="shared" si="7"/>
        <v>171522255</v>
      </c>
      <c r="S17" s="174">
        <f t="shared" si="7"/>
        <v>179484645</v>
      </c>
      <c r="T17" s="174">
        <f t="shared" si="7"/>
        <v>173180148</v>
      </c>
      <c r="U17" s="174">
        <f t="shared" si="7"/>
        <v>177320494</v>
      </c>
      <c r="V17" s="174">
        <f t="shared" si="7"/>
        <v>185373443</v>
      </c>
      <c r="W17" s="174">
        <v>187320166</v>
      </c>
      <c r="X17" s="174">
        <v>183536302</v>
      </c>
      <c r="Y17" s="174">
        <v>189500975</v>
      </c>
      <c r="Z17" s="174">
        <v>196496806</v>
      </c>
      <c r="AA17" s="174">
        <v>197172163</v>
      </c>
    </row>
    <row r="19" spans="1:27">
      <c r="B19" s="244"/>
      <c r="C19" s="242"/>
      <c r="D19" s="242"/>
      <c r="E19" s="242"/>
      <c r="F19" s="242"/>
      <c r="G19" s="242"/>
      <c r="H19" s="242"/>
      <c r="I19" s="242"/>
      <c r="J19" s="242"/>
      <c r="K19" s="242"/>
      <c r="L19" s="242"/>
      <c r="N19" s="271"/>
      <c r="O19" s="271"/>
      <c r="P19" s="271"/>
      <c r="Q19" s="271"/>
      <c r="R19" s="271"/>
      <c r="S19" s="271"/>
      <c r="T19" s="271"/>
      <c r="U19" s="271"/>
      <c r="V19" s="271"/>
      <c r="W19" s="271"/>
      <c r="X19" s="271"/>
      <c r="Y19" s="271"/>
      <c r="Z19" s="271"/>
      <c r="AA19" s="271"/>
    </row>
    <row r="20" spans="1:27">
      <c r="C20" s="243"/>
      <c r="D20" s="243"/>
      <c r="E20" s="243"/>
      <c r="F20" s="243"/>
      <c r="G20" s="243"/>
      <c r="H20" s="243"/>
      <c r="I20" s="243"/>
      <c r="J20" s="243"/>
      <c r="K20" s="243"/>
      <c r="L20" s="243"/>
      <c r="N20" s="272"/>
      <c r="O20" s="272"/>
      <c r="P20" s="272"/>
      <c r="Q20" s="272"/>
      <c r="R20" s="272"/>
      <c r="S20" s="272"/>
      <c r="T20" s="272"/>
      <c r="U20" s="272"/>
      <c r="V20" s="272"/>
      <c r="W20" s="272"/>
      <c r="X20" s="272"/>
      <c r="Y20" s="272"/>
      <c r="Z20" s="272"/>
      <c r="AA20" s="272"/>
    </row>
    <row r="21" spans="1:27" s="3" customFormat="1">
      <c r="K21" s="165"/>
      <c r="N21" s="165"/>
      <c r="O21" s="165"/>
      <c r="P21" s="165"/>
      <c r="Q21" s="165"/>
      <c r="R21" s="165"/>
      <c r="S21" s="165"/>
      <c r="T21" s="165"/>
      <c r="U21" s="165"/>
      <c r="V21" s="165"/>
      <c r="W21" s="165"/>
      <c r="X21" s="165"/>
      <c r="Y21" s="165"/>
      <c r="Z21" s="165"/>
      <c r="AA21" s="165"/>
    </row>
    <row r="23" spans="1:27">
      <c r="N23" s="272"/>
      <c r="O23" s="272"/>
      <c r="P23" s="272"/>
      <c r="Q23" s="272"/>
      <c r="R23" s="272"/>
      <c r="S23" s="272"/>
      <c r="T23" s="272"/>
      <c r="U23" s="272"/>
      <c r="V23" s="272"/>
      <c r="W23" s="272"/>
      <c r="X23" s="272"/>
      <c r="Y23" s="272"/>
      <c r="Z23" s="272"/>
      <c r="AA23" s="272"/>
    </row>
    <row r="24" spans="1:27" s="3" customFormat="1">
      <c r="K24" s="165"/>
      <c r="N24" s="272"/>
      <c r="O24" s="272"/>
      <c r="P24" s="272"/>
      <c r="Q24" s="272"/>
      <c r="R24" s="272"/>
      <c r="S24" s="272"/>
      <c r="T24" s="272"/>
      <c r="U24" s="272"/>
      <c r="V24" s="272"/>
      <c r="W24" s="272"/>
      <c r="X24" s="272"/>
      <c r="Y24" s="272"/>
      <c r="Z24" s="272"/>
      <c r="AA24" s="272"/>
    </row>
    <row r="25" spans="1:27" s="3" customFormat="1">
      <c r="K25" s="165"/>
      <c r="N25" s="272"/>
      <c r="O25" s="272"/>
      <c r="P25" s="272"/>
      <c r="Q25" s="272"/>
      <c r="R25" s="272"/>
      <c r="S25" s="272"/>
      <c r="T25" s="272"/>
      <c r="U25" s="272"/>
      <c r="V25" s="272"/>
      <c r="W25" s="272"/>
      <c r="X25" s="272"/>
      <c r="Y25" s="272"/>
      <c r="Z25" s="272"/>
      <c r="AA25" s="272"/>
    </row>
  </sheetData>
  <customSheetViews>
    <customSheetView guid="{5452748D-E1FC-476E-B5F0-1C8C35469D98}">
      <pane xSplit="2" ySplit="2" topLeftCell="W3" activePane="bottomRight" state="frozen"/>
      <selection pane="bottomRight" activeCell="Y21" sqref="Y21"/>
      <pageMargins left="0.7" right="0.7" top="0.75" bottom="0.75" header="0.3" footer="0.3"/>
      <pageSetup paperSize="9" orientation="portrait" r:id="rId1"/>
    </customSheetView>
    <customSheetView guid="{12F8D032-8143-430B-8DFF-852E8796C402}" showGridLines="0" topLeftCell="B1">
      <selection activeCell="G22" sqref="G22"/>
      <pageMargins left="0.7" right="0.7" top="0.75" bottom="0.75" header="0.3" footer="0.3"/>
      <pageSetup paperSize="9" orientation="portrait" r:id="rId2"/>
    </customSheetView>
    <customSheetView guid="{899D69CD-4B7E-42BC-9944-5BD922EB798C}" topLeftCell="M1">
      <selection activeCell="T21" sqref="T21"/>
      <pageMargins left="0.7" right="0.7" top="0.75" bottom="0.75" header="0.3" footer="0.3"/>
      <pageSetup paperSize="9" orientation="portrait" r:id="rId3"/>
    </customSheetView>
    <customSheetView guid="{9AF4A83C-CF57-4B40-8A74-6A0EA6C2FE5C}" hiddenColumns="1">
      <selection activeCell="X5" sqref="X5"/>
      <pageMargins left="0.7" right="0.7" top="0.75" bottom="0.75" header="0.3" footer="0.3"/>
      <pageSetup paperSize="9" orientation="portrait" horizontalDpi="1200" verticalDpi="1200" r:id="rId4"/>
    </customSheetView>
    <customSheetView guid="{687A4863-1825-4D63-B732-E76682E6DE4F}" hiddenColumns="1">
      <selection activeCell="A16" sqref="A16:XFD16"/>
      <pageMargins left="0.7" right="0.7" top="0.75" bottom="0.75" header="0.3" footer="0.3"/>
      <pageSetup paperSize="9" orientation="portrait" r:id="rId5"/>
    </customSheetView>
    <customSheetView guid="{8DA78CF1-615A-4626-9893-6751995631A4}" topLeftCell="H1">
      <selection activeCell="P22" sqref="P22"/>
      <pageMargins left="0.7" right="0.7" top="0.75" bottom="0.75" header="0.3" footer="0.3"/>
    </customSheetView>
    <customSheetView guid="{57267270-6A97-4850-9DB6-FE6B399379AA}" topLeftCell="B1">
      <selection activeCell="O15" sqref="O15"/>
      <pageMargins left="0.7" right="0.7" top="0.75" bottom="0.75" header="0.3" footer="0.3"/>
    </customSheetView>
    <customSheetView guid="{25FAB884-5E17-4008-8139-33D910C7DEFE}">
      <selection activeCell="H37" sqref="H37"/>
      <pageMargins left="0.7" right="0.7" top="0.75" bottom="0.75" header="0.3" footer="0.3"/>
      <pageSetup paperSize="9" orientation="portrait" r:id="rId6"/>
    </customSheetView>
    <customSheetView guid="{22F3E99A-96C8-445F-81B2-67262F695A36}">
      <selection activeCell="Q18" sqref="Q18"/>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
  <sheetViews>
    <sheetView zoomScaleNormal="72" workbookViewId="0">
      <pane xSplit="2" ySplit="1" topLeftCell="W2" activePane="bottomRight" state="frozen"/>
      <selection pane="topRight" activeCell="C1" sqref="C1"/>
      <selection pane="bottomLeft" activeCell="A2" sqref="A2"/>
      <selection pane="bottomRight" activeCell="Z18" sqref="Z18"/>
    </sheetView>
  </sheetViews>
  <sheetFormatPr defaultColWidth="9.42578125" defaultRowHeight="12.75"/>
  <cols>
    <col min="1" max="2" width="30.5703125" style="95" customWidth="1"/>
    <col min="3" max="16" width="10.85546875" style="95" customWidth="1"/>
    <col min="17" max="23" width="10.85546875" style="143" customWidth="1"/>
    <col min="24" max="27" width="10.85546875" style="95" customWidth="1"/>
    <col min="28" max="16384" width="9.42578125" style="95"/>
  </cols>
  <sheetData>
    <row r="1" spans="1:27" ht="36.6" customHeight="1" thickBot="1">
      <c r="A1" s="62" t="s">
        <v>60</v>
      </c>
      <c r="B1" s="62" t="s">
        <v>16</v>
      </c>
      <c r="C1" s="133">
        <v>42825</v>
      </c>
      <c r="D1" s="133">
        <v>42916</v>
      </c>
      <c r="E1" s="133">
        <v>43008</v>
      </c>
      <c r="F1" s="133">
        <v>43100</v>
      </c>
      <c r="G1" s="133">
        <v>43190</v>
      </c>
      <c r="H1" s="133">
        <v>43281</v>
      </c>
      <c r="I1" s="133">
        <v>43373</v>
      </c>
      <c r="J1" s="133">
        <v>43465</v>
      </c>
      <c r="K1" s="133">
        <v>43555</v>
      </c>
      <c r="L1" s="133">
        <v>43646</v>
      </c>
      <c r="M1" s="133">
        <v>43738</v>
      </c>
      <c r="N1" s="133">
        <v>43830</v>
      </c>
      <c r="O1" s="133">
        <v>43921</v>
      </c>
      <c r="P1" s="133">
        <v>44012</v>
      </c>
      <c r="Q1" s="133">
        <v>44104</v>
      </c>
      <c r="R1" s="133">
        <v>44196</v>
      </c>
      <c r="S1" s="133">
        <v>44286</v>
      </c>
      <c r="T1" s="133">
        <v>44377</v>
      </c>
      <c r="U1" s="133">
        <v>44469</v>
      </c>
      <c r="V1" s="133">
        <v>44561</v>
      </c>
      <c r="W1" s="133">
        <v>44651</v>
      </c>
      <c r="X1" s="133">
        <v>44742</v>
      </c>
      <c r="Y1" s="133">
        <v>44834</v>
      </c>
      <c r="Z1" s="133">
        <v>44926</v>
      </c>
      <c r="AA1" s="133">
        <v>45016</v>
      </c>
    </row>
    <row r="2" spans="1:27" ht="15" customHeight="1">
      <c r="A2" s="134" t="s">
        <v>368</v>
      </c>
      <c r="B2" s="135" t="s">
        <v>371</v>
      </c>
      <c r="C2" s="136">
        <v>619378</v>
      </c>
      <c r="D2" s="136">
        <v>7534</v>
      </c>
      <c r="E2" s="136">
        <v>504264</v>
      </c>
      <c r="F2" s="136">
        <v>850541</v>
      </c>
      <c r="G2" s="136">
        <v>356604</v>
      </c>
      <c r="H2" s="136">
        <v>10134</v>
      </c>
      <c r="I2" s="136">
        <v>138554</v>
      </c>
      <c r="J2" s="136">
        <v>1159923</v>
      </c>
      <c r="K2" s="136">
        <v>107319</v>
      </c>
      <c r="L2" s="247">
        <v>322868</v>
      </c>
      <c r="M2" s="247">
        <v>284342</v>
      </c>
      <c r="N2" s="247">
        <v>2115445</v>
      </c>
      <c r="O2" s="247">
        <f>1957501-1</f>
        <v>1957500</v>
      </c>
      <c r="P2" s="247">
        <v>1272904</v>
      </c>
      <c r="Q2" s="378">
        <v>334447</v>
      </c>
      <c r="R2" s="378">
        <v>87351</v>
      </c>
      <c r="S2" s="378">
        <v>749254</v>
      </c>
      <c r="T2" s="378">
        <v>484674</v>
      </c>
      <c r="U2" s="378">
        <v>13926</v>
      </c>
      <c r="V2" s="378">
        <v>98232</v>
      </c>
      <c r="W2" s="378">
        <v>2394648</v>
      </c>
      <c r="X2" s="462">
        <v>1534850</v>
      </c>
      <c r="Y2" s="462">
        <v>3654661</v>
      </c>
      <c r="Z2" s="462">
        <v>6290099</v>
      </c>
      <c r="AA2" s="462">
        <v>7425896</v>
      </c>
    </row>
    <row r="3" spans="1:27" ht="15" customHeight="1">
      <c r="A3" s="134" t="s">
        <v>369</v>
      </c>
      <c r="B3" s="135" t="s">
        <v>372</v>
      </c>
      <c r="C3" s="136">
        <v>1998736</v>
      </c>
      <c r="D3" s="136">
        <v>1863219</v>
      </c>
      <c r="E3" s="136">
        <v>1674779</v>
      </c>
      <c r="F3" s="136">
        <v>1285933</v>
      </c>
      <c r="G3" s="136">
        <v>1453995</v>
      </c>
      <c r="H3" s="136">
        <v>1694468</v>
      </c>
      <c r="I3" s="136">
        <v>1605492</v>
      </c>
      <c r="J3" s="136">
        <v>1776358</v>
      </c>
      <c r="K3" s="136">
        <v>1593325</v>
      </c>
      <c r="L3" s="247">
        <v>1988052</v>
      </c>
      <c r="M3" s="247">
        <v>2481925</v>
      </c>
      <c r="N3" s="247">
        <v>1601232</v>
      </c>
      <c r="O3" s="247">
        <v>3595029</v>
      </c>
      <c r="P3" s="247">
        <v>2714773</v>
      </c>
      <c r="Q3" s="378">
        <v>2636965</v>
      </c>
      <c r="R3" s="378">
        <v>2839277</v>
      </c>
      <c r="S3" s="378">
        <v>2821652</v>
      </c>
      <c r="T3" s="378">
        <v>2450911</v>
      </c>
      <c r="U3" s="378">
        <v>3126081</v>
      </c>
      <c r="V3" s="378">
        <v>2592126</v>
      </c>
      <c r="W3" s="378">
        <v>3209455</v>
      </c>
      <c r="X3" s="462">
        <v>3674255</v>
      </c>
      <c r="Y3" s="462">
        <v>4350948</v>
      </c>
      <c r="Z3" s="462">
        <v>3287543</v>
      </c>
      <c r="AA3" s="462">
        <v>2891115</v>
      </c>
    </row>
    <row r="4" spans="1:27" s="1" customFormat="1" ht="15" customHeight="1">
      <c r="A4" s="137" t="s">
        <v>269</v>
      </c>
      <c r="B4" s="138" t="s">
        <v>170</v>
      </c>
      <c r="C4" s="139">
        <f>SUM(C2:C3)</f>
        <v>2618114</v>
      </c>
      <c r="D4" s="139">
        <f t="shared" ref="D4:L4" si="0">SUM(D2:D3)</f>
        <v>1870753</v>
      </c>
      <c r="E4" s="139">
        <f t="shared" si="0"/>
        <v>2179043</v>
      </c>
      <c r="F4" s="139">
        <f t="shared" si="0"/>
        <v>2136474</v>
      </c>
      <c r="G4" s="139">
        <f t="shared" si="0"/>
        <v>1810599</v>
      </c>
      <c r="H4" s="139">
        <f t="shared" si="0"/>
        <v>1704602</v>
      </c>
      <c r="I4" s="139">
        <f t="shared" si="0"/>
        <v>1744046</v>
      </c>
      <c r="J4" s="139">
        <f t="shared" si="0"/>
        <v>2936281</v>
      </c>
      <c r="K4" s="139">
        <f t="shared" si="0"/>
        <v>1700644</v>
      </c>
      <c r="L4" s="176">
        <f t="shared" si="0"/>
        <v>2310920</v>
      </c>
      <c r="M4" s="176">
        <f t="shared" ref="M4:R4" si="1">SUM(M2:M3)</f>
        <v>2766267</v>
      </c>
      <c r="N4" s="176">
        <f t="shared" si="1"/>
        <v>3716677</v>
      </c>
      <c r="O4" s="176">
        <f t="shared" si="1"/>
        <v>5552529</v>
      </c>
      <c r="P4" s="176">
        <f t="shared" si="1"/>
        <v>3987677</v>
      </c>
      <c r="Q4" s="379">
        <f t="shared" si="1"/>
        <v>2971412</v>
      </c>
      <c r="R4" s="379">
        <f t="shared" si="1"/>
        <v>2926628</v>
      </c>
      <c r="S4" s="379">
        <f t="shared" ref="S4:V4" si="2">SUM(S2:S3)</f>
        <v>3570906</v>
      </c>
      <c r="T4" s="379">
        <f t="shared" si="2"/>
        <v>2935585</v>
      </c>
      <c r="U4" s="379">
        <f t="shared" si="2"/>
        <v>3140007</v>
      </c>
      <c r="V4" s="379">
        <f t="shared" si="2"/>
        <v>2690358</v>
      </c>
      <c r="W4" s="379">
        <v>5604103</v>
      </c>
      <c r="X4" s="463">
        <v>5209105</v>
      </c>
      <c r="Y4" s="463">
        <v>8005609</v>
      </c>
      <c r="Z4" s="463">
        <v>9577642</v>
      </c>
      <c r="AA4" s="463">
        <v>10317011</v>
      </c>
    </row>
    <row r="5" spans="1:27" ht="15" customHeight="1">
      <c r="A5" s="134" t="s">
        <v>370</v>
      </c>
      <c r="B5" s="135" t="s">
        <v>373</v>
      </c>
      <c r="C5" s="136">
        <v>0</v>
      </c>
      <c r="D5" s="136">
        <v>0</v>
      </c>
      <c r="E5" s="136">
        <v>0</v>
      </c>
      <c r="F5" s="136">
        <v>0</v>
      </c>
      <c r="G5" s="136">
        <v>0</v>
      </c>
      <c r="H5" s="136">
        <v>-67</v>
      </c>
      <c r="I5" s="136">
        <v>-71</v>
      </c>
      <c r="J5" s="136">
        <v>-67</v>
      </c>
      <c r="K5" s="136">
        <v>-67</v>
      </c>
      <c r="L5" s="247">
        <v>-84</v>
      </c>
      <c r="M5" s="247">
        <v>-86</v>
      </c>
      <c r="N5" s="247">
        <v>-95</v>
      </c>
      <c r="O5" s="247">
        <v>-102</v>
      </c>
      <c r="P5" s="247">
        <v>-102</v>
      </c>
      <c r="Q5" s="378">
        <v>-100</v>
      </c>
      <c r="R5" s="378">
        <v>-106</v>
      </c>
      <c r="S5" s="378">
        <v>-37</v>
      </c>
      <c r="T5" s="378">
        <v>-91</v>
      </c>
      <c r="U5" s="378">
        <v>-94</v>
      </c>
      <c r="V5" s="378">
        <v>-106</v>
      </c>
      <c r="W5" s="378">
        <v>-126</v>
      </c>
      <c r="X5" s="462">
        <v>-122</v>
      </c>
      <c r="Y5" s="462">
        <v>-130</v>
      </c>
      <c r="Z5" s="462">
        <v>-143</v>
      </c>
      <c r="AA5" s="462">
        <v>-111</v>
      </c>
    </row>
    <row r="6" spans="1:27" s="1" customFormat="1" ht="15" customHeight="1">
      <c r="A6" s="91" t="s">
        <v>56</v>
      </c>
      <c r="B6" s="91" t="s">
        <v>42</v>
      </c>
      <c r="C6" s="92">
        <f>SUM(C4:C5)</f>
        <v>2618114</v>
      </c>
      <c r="D6" s="92">
        <f t="shared" ref="D6:L6" si="3">SUM(D4:D5)</f>
        <v>1870753</v>
      </c>
      <c r="E6" s="92">
        <f t="shared" si="3"/>
        <v>2179043</v>
      </c>
      <c r="F6" s="92">
        <f t="shared" si="3"/>
        <v>2136474</v>
      </c>
      <c r="G6" s="92">
        <f t="shared" si="3"/>
        <v>1810599</v>
      </c>
      <c r="H6" s="92">
        <f t="shared" si="3"/>
        <v>1704535</v>
      </c>
      <c r="I6" s="92">
        <f t="shared" si="3"/>
        <v>1743975</v>
      </c>
      <c r="J6" s="92">
        <f t="shared" si="3"/>
        <v>2936214</v>
      </c>
      <c r="K6" s="92">
        <f t="shared" si="3"/>
        <v>1700577</v>
      </c>
      <c r="L6" s="49">
        <f t="shared" si="3"/>
        <v>2310836</v>
      </c>
      <c r="M6" s="49">
        <f t="shared" ref="M6:R6" si="4">SUM(M4:M5)</f>
        <v>2766181</v>
      </c>
      <c r="N6" s="49">
        <f t="shared" si="4"/>
        <v>3716582</v>
      </c>
      <c r="O6" s="49">
        <f t="shared" si="4"/>
        <v>5552427</v>
      </c>
      <c r="P6" s="49">
        <f t="shared" si="4"/>
        <v>3987575</v>
      </c>
      <c r="Q6" s="380">
        <f t="shared" si="4"/>
        <v>2971312</v>
      </c>
      <c r="R6" s="380">
        <f t="shared" si="4"/>
        <v>2926522</v>
      </c>
      <c r="S6" s="380">
        <f t="shared" ref="S6:T6" si="5">SUM(S4:S5)</f>
        <v>3570869</v>
      </c>
      <c r="T6" s="380">
        <f t="shared" si="5"/>
        <v>2935494</v>
      </c>
      <c r="U6" s="380">
        <f t="shared" ref="U6:V6" si="6">SUM(U4:U5)</f>
        <v>3139913</v>
      </c>
      <c r="V6" s="380">
        <f t="shared" si="6"/>
        <v>2690252</v>
      </c>
      <c r="W6" s="380">
        <v>5603977</v>
      </c>
      <c r="X6" s="464">
        <v>5208983</v>
      </c>
      <c r="Y6" s="464">
        <v>8005479</v>
      </c>
      <c r="Z6" s="464">
        <v>9577499</v>
      </c>
      <c r="AA6" s="464">
        <v>10316900</v>
      </c>
    </row>
    <row r="7" spans="1:27" s="143" customFormat="1" ht="15" customHeight="1">
      <c r="A7" s="140"/>
      <c r="B7" s="141"/>
      <c r="C7" s="142"/>
      <c r="D7" s="142"/>
      <c r="E7" s="142"/>
      <c r="F7" s="142"/>
      <c r="G7" s="142"/>
      <c r="H7" s="142"/>
      <c r="I7" s="142"/>
      <c r="J7" s="142"/>
      <c r="K7" s="142"/>
      <c r="L7" s="248"/>
      <c r="M7" s="248"/>
      <c r="N7" s="324"/>
      <c r="O7" s="324"/>
      <c r="P7" s="324"/>
      <c r="Q7" s="381"/>
      <c r="R7" s="381"/>
      <c r="S7" s="381"/>
      <c r="T7" s="381"/>
      <c r="U7" s="381"/>
      <c r="V7" s="381"/>
      <c r="W7" s="381"/>
      <c r="X7" s="465"/>
      <c r="Y7" s="465"/>
      <c r="Z7" s="465"/>
      <c r="AA7" s="465"/>
    </row>
    <row r="8" spans="1:27" ht="15" customHeight="1" thickBot="1">
      <c r="A8" s="62" t="s">
        <v>70</v>
      </c>
      <c r="B8" s="62" t="s">
        <v>26</v>
      </c>
      <c r="C8" s="133">
        <f>C1</f>
        <v>42825</v>
      </c>
      <c r="D8" s="133">
        <f t="shared" ref="D8:L8" si="7">D1</f>
        <v>42916</v>
      </c>
      <c r="E8" s="133">
        <f t="shared" si="7"/>
        <v>43008</v>
      </c>
      <c r="F8" s="133">
        <f t="shared" si="7"/>
        <v>43100</v>
      </c>
      <c r="G8" s="133">
        <f t="shared" si="7"/>
        <v>43190</v>
      </c>
      <c r="H8" s="133">
        <f t="shared" si="7"/>
        <v>43281</v>
      </c>
      <c r="I8" s="133">
        <f t="shared" si="7"/>
        <v>43373</v>
      </c>
      <c r="J8" s="133">
        <f t="shared" si="7"/>
        <v>43465</v>
      </c>
      <c r="K8" s="133">
        <f t="shared" si="7"/>
        <v>43555</v>
      </c>
      <c r="L8" s="249">
        <f t="shared" si="7"/>
        <v>43646</v>
      </c>
      <c r="M8" s="249">
        <f t="shared" ref="M8:R8" si="8">M1</f>
        <v>43738</v>
      </c>
      <c r="N8" s="249">
        <f t="shared" si="8"/>
        <v>43830</v>
      </c>
      <c r="O8" s="249">
        <f t="shared" si="8"/>
        <v>43921</v>
      </c>
      <c r="P8" s="249">
        <f t="shared" si="8"/>
        <v>44012</v>
      </c>
      <c r="Q8" s="377">
        <f t="shared" si="8"/>
        <v>44104</v>
      </c>
      <c r="R8" s="377">
        <f t="shared" si="8"/>
        <v>44196</v>
      </c>
      <c r="S8" s="377">
        <f t="shared" ref="S8:T8" si="9">S1</f>
        <v>44286</v>
      </c>
      <c r="T8" s="377">
        <f t="shared" si="9"/>
        <v>44377</v>
      </c>
      <c r="U8" s="377">
        <f t="shared" ref="U8:V8" si="10">U1</f>
        <v>44469</v>
      </c>
      <c r="V8" s="377">
        <f t="shared" si="10"/>
        <v>44561</v>
      </c>
      <c r="W8" s="377">
        <v>44651</v>
      </c>
      <c r="X8" s="461">
        <v>44742</v>
      </c>
      <c r="Y8" s="461">
        <v>44834</v>
      </c>
      <c r="Z8" s="461">
        <v>44926</v>
      </c>
      <c r="AA8" s="461">
        <v>45016</v>
      </c>
    </row>
    <row r="9" spans="1:27" ht="15" customHeight="1">
      <c r="A9" s="134" t="s">
        <v>374</v>
      </c>
      <c r="B9" s="135" t="s">
        <v>376</v>
      </c>
      <c r="C9" s="136">
        <v>48352</v>
      </c>
      <c r="D9" s="136">
        <v>85606</v>
      </c>
      <c r="E9" s="136">
        <v>83774</v>
      </c>
      <c r="F9" s="136">
        <v>64023</v>
      </c>
      <c r="G9" s="136">
        <v>646732</v>
      </c>
      <c r="H9" s="136">
        <v>203110</v>
      </c>
      <c r="I9" s="136">
        <v>162144</v>
      </c>
      <c r="J9" s="136">
        <v>144906</v>
      </c>
      <c r="K9" s="136">
        <v>173553</v>
      </c>
      <c r="L9" s="247">
        <v>459178</v>
      </c>
      <c r="M9" s="247">
        <v>422961</v>
      </c>
      <c r="N9" s="247">
        <v>468294</v>
      </c>
      <c r="O9" s="247">
        <v>738535</v>
      </c>
      <c r="P9" s="247">
        <v>272615</v>
      </c>
      <c r="Q9" s="378">
        <v>971036</v>
      </c>
      <c r="R9" s="378">
        <v>433629</v>
      </c>
      <c r="S9" s="378">
        <v>50213</v>
      </c>
      <c r="T9" s="378">
        <v>8655</v>
      </c>
      <c r="U9" s="378">
        <v>461096</v>
      </c>
      <c r="V9" s="378">
        <v>123051</v>
      </c>
      <c r="W9" s="378">
        <v>526667</v>
      </c>
      <c r="X9" s="462">
        <v>478693</v>
      </c>
      <c r="Y9" s="462">
        <v>1693313</v>
      </c>
      <c r="Z9" s="462">
        <v>162325</v>
      </c>
      <c r="AA9" s="462">
        <v>199350</v>
      </c>
    </row>
    <row r="10" spans="1:27" ht="15" customHeight="1">
      <c r="A10" s="134" t="s">
        <v>375</v>
      </c>
      <c r="B10" s="135" t="s">
        <v>377</v>
      </c>
      <c r="C10" s="136">
        <v>2015734</v>
      </c>
      <c r="D10" s="136">
        <v>1899123</v>
      </c>
      <c r="E10" s="136">
        <v>2003051</v>
      </c>
      <c r="F10" s="136">
        <v>1994759</v>
      </c>
      <c r="G10" s="136">
        <v>1778399</v>
      </c>
      <c r="H10" s="136">
        <v>1946265</v>
      </c>
      <c r="I10" s="136">
        <v>2322750</v>
      </c>
      <c r="J10" s="136">
        <v>1733724</v>
      </c>
      <c r="K10" s="136">
        <v>1743771</v>
      </c>
      <c r="L10" s="247">
        <v>2003749</v>
      </c>
      <c r="M10" s="247">
        <v>2264498</v>
      </c>
      <c r="N10" s="247">
        <v>3213874</v>
      </c>
      <c r="O10" s="247">
        <v>2984844</v>
      </c>
      <c r="P10" s="247">
        <v>3003980</v>
      </c>
      <c r="Q10" s="378">
        <v>1945051</v>
      </c>
      <c r="R10" s="378">
        <v>2302496</v>
      </c>
      <c r="S10" s="378">
        <v>2934282</v>
      </c>
      <c r="T10" s="378">
        <v>2618024</v>
      </c>
      <c r="U10" s="378">
        <v>1889823</v>
      </c>
      <c r="V10" s="378">
        <v>2974651</v>
      </c>
      <c r="W10" s="378">
        <v>2456199</v>
      </c>
      <c r="X10" s="462">
        <v>2810955</v>
      </c>
      <c r="Y10" s="462">
        <v>2970564</v>
      </c>
      <c r="Z10" s="462">
        <v>1747378</v>
      </c>
      <c r="AA10" s="462">
        <v>1488931</v>
      </c>
    </row>
    <row r="11" spans="1:27" ht="15" customHeight="1">
      <c r="A11" s="134" t="s">
        <v>369</v>
      </c>
      <c r="B11" s="135" t="s">
        <v>372</v>
      </c>
      <c r="C11" s="136">
        <v>571522</v>
      </c>
      <c r="D11" s="136">
        <v>606878</v>
      </c>
      <c r="E11" s="136">
        <v>643656</v>
      </c>
      <c r="F11" s="136">
        <v>724301</v>
      </c>
      <c r="G11" s="136">
        <v>1412959</v>
      </c>
      <c r="H11" s="136">
        <v>1103211</v>
      </c>
      <c r="I11" s="136">
        <v>1161139</v>
      </c>
      <c r="J11" s="136">
        <v>954298</v>
      </c>
      <c r="K11" s="136">
        <v>1082645</v>
      </c>
      <c r="L11" s="247">
        <v>993407</v>
      </c>
      <c r="M11" s="247">
        <v>1309735</v>
      </c>
      <c r="N11" s="247">
        <v>1349576</v>
      </c>
      <c r="O11" s="247">
        <v>1669133</v>
      </c>
      <c r="P11" s="247">
        <v>2094055</v>
      </c>
      <c r="Q11" s="378">
        <v>2272766</v>
      </c>
      <c r="R11" s="378">
        <v>2637187</v>
      </c>
      <c r="S11" s="378">
        <v>2402610</v>
      </c>
      <c r="T11" s="378">
        <v>1586315</v>
      </c>
      <c r="U11" s="378">
        <v>1321005</v>
      </c>
      <c r="V11" s="378">
        <v>1302436</v>
      </c>
      <c r="W11" s="378">
        <v>1560673</v>
      </c>
      <c r="X11" s="462">
        <v>1575375</v>
      </c>
      <c r="Y11" s="462">
        <v>1727600</v>
      </c>
      <c r="Z11" s="462">
        <v>2121549</v>
      </c>
      <c r="AA11" s="462">
        <v>2162098</v>
      </c>
    </row>
    <row r="12" spans="1:27" s="1" customFormat="1" ht="15" customHeight="1">
      <c r="A12" s="91" t="s">
        <v>56</v>
      </c>
      <c r="B12" s="91" t="s">
        <v>42</v>
      </c>
      <c r="C12" s="92">
        <f>SUM(C9:C11)</f>
        <v>2635608</v>
      </c>
      <c r="D12" s="92">
        <f t="shared" ref="D12:L12" si="11">SUM(D9:D11)</f>
        <v>2591607</v>
      </c>
      <c r="E12" s="92">
        <f t="shared" si="11"/>
        <v>2730481</v>
      </c>
      <c r="F12" s="92">
        <f t="shared" si="11"/>
        <v>2783083</v>
      </c>
      <c r="G12" s="92">
        <f t="shared" si="11"/>
        <v>3838090</v>
      </c>
      <c r="H12" s="92">
        <f t="shared" si="11"/>
        <v>3252586</v>
      </c>
      <c r="I12" s="92">
        <f t="shared" si="11"/>
        <v>3646033</v>
      </c>
      <c r="J12" s="92">
        <f t="shared" si="11"/>
        <v>2832928</v>
      </c>
      <c r="K12" s="92">
        <f t="shared" si="11"/>
        <v>2999969</v>
      </c>
      <c r="L12" s="49">
        <f t="shared" si="11"/>
        <v>3456334</v>
      </c>
      <c r="M12" s="49">
        <f t="shared" ref="M12:R12" si="12">SUM(M9:M11)</f>
        <v>3997194</v>
      </c>
      <c r="N12" s="49">
        <f t="shared" si="12"/>
        <v>5031744</v>
      </c>
      <c r="O12" s="49">
        <f t="shared" si="12"/>
        <v>5392512</v>
      </c>
      <c r="P12" s="49">
        <f t="shared" si="12"/>
        <v>5370650</v>
      </c>
      <c r="Q12" s="380">
        <f t="shared" si="12"/>
        <v>5188853</v>
      </c>
      <c r="R12" s="380">
        <f t="shared" si="12"/>
        <v>5373312</v>
      </c>
      <c r="S12" s="380">
        <f t="shared" ref="S12:T12" si="13">SUM(S9:S11)</f>
        <v>5387105</v>
      </c>
      <c r="T12" s="380">
        <f t="shared" si="13"/>
        <v>4212994</v>
      </c>
      <c r="U12" s="380">
        <f t="shared" ref="U12:V12" si="14">SUM(U9:U11)</f>
        <v>3671924</v>
      </c>
      <c r="V12" s="380">
        <f t="shared" si="14"/>
        <v>4400138</v>
      </c>
      <c r="W12" s="380">
        <v>4543539</v>
      </c>
      <c r="X12" s="464">
        <v>4865023</v>
      </c>
      <c r="Y12" s="464">
        <v>6391477</v>
      </c>
      <c r="Z12" s="464">
        <v>4031252</v>
      </c>
      <c r="AA12" s="464">
        <v>3850379</v>
      </c>
    </row>
    <row r="13" spans="1:27">
      <c r="R13" s="400"/>
      <c r="S13" s="400"/>
      <c r="T13" s="400"/>
      <c r="U13" s="400"/>
      <c r="V13" s="400"/>
      <c r="W13" s="400"/>
      <c r="X13" s="428"/>
      <c r="Y13" s="428"/>
      <c r="Z13" s="428"/>
      <c r="AA13" s="428"/>
    </row>
  </sheetData>
  <customSheetViews>
    <customSheetView guid="{5452748D-E1FC-476E-B5F0-1C8C35469D98}">
      <pane xSplit="2" ySplit="1" topLeftCell="W2" activePane="bottomRight" state="frozen"/>
      <selection pane="bottomRight" activeCell="Z18" sqref="Z18"/>
      <pageMargins left="0.7" right="0.7" top="0.75" bottom="0.75" header="0.3" footer="0.3"/>
      <pageSetup paperSize="9" orientation="portrait" r:id="rId1"/>
    </customSheetView>
    <customSheetView guid="{12F8D032-8143-430B-8DFF-852E8796C402}" showGridLines="0">
      <pane xSplit="2" ySplit="1" topLeftCell="C2" activePane="bottomRight" state="frozen"/>
      <selection pane="bottomRight" activeCell="D26" sqref="D26"/>
      <pageMargins left="0.7" right="0.7" top="0.75" bottom="0.75" header="0.3" footer="0.3"/>
      <pageSetup paperSize="9" orientation="portrait" r:id="rId2"/>
    </customSheetView>
    <customSheetView guid="{899D69CD-4B7E-42BC-9944-5BD922EB798C}" topLeftCell="K1">
      <selection activeCell="R22" sqref="R22"/>
      <pageMargins left="0.7" right="0.7" top="0.75" bottom="0.75" header="0.3" footer="0.3"/>
      <pageSetup paperSize="9" orientation="portrait" r:id="rId3"/>
    </customSheetView>
    <customSheetView guid="{9AF4A83C-CF57-4B40-8A74-6A0EA6C2FE5C}" showGridLines="0">
      <pane xSplit="2" ySplit="1" topLeftCell="M2" activePane="bottomRight" state="frozen"/>
      <selection pane="bottomRight" activeCell="P28" sqref="P28"/>
      <pageMargins left="0.7" right="0.7" top="0.75" bottom="0.75" header="0.3" footer="0.3"/>
      <pageSetup paperSize="9" orientation="portrait" horizontalDpi="1200" verticalDpi="1200" r:id="rId4"/>
    </customSheetView>
    <customSheetView guid="{687A4863-1825-4D63-B732-E76682E6DE4F}">
      <selection activeCell="B20" sqref="B20"/>
      <pageMargins left="0.7" right="0.7" top="0.75" bottom="0.75" header="0.3" footer="0.3"/>
      <pageSetup paperSize="9" orientation="portrait" r:id="rId5"/>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6"/>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7"/>
    </customSheetView>
    <customSheetView guid="{25FAB884-5E17-4008-8139-33D910C7DEFE}">
      <selection activeCell="H39" sqref="H39"/>
      <pageMargins left="0.7" right="0.7" top="0.75" bottom="0.75" header="0.3" footer="0.3"/>
      <pageSetup paperSize="9" orientation="portrait" r:id="rId8"/>
    </customSheetView>
    <customSheetView guid="{22F3E99A-96C8-445F-81B2-67262F695A36}">
      <selection activeCell="E23" sqref="E23"/>
      <pageMargins left="0.7" right="0.7" top="0.75" bottom="0.75" header="0.3" footer="0.3"/>
      <pageSetup paperSize="9" orientation="portrait" r:id="rId9"/>
    </customSheetView>
  </customSheetViews>
  <pageMargins left="0.7" right="0.7" top="0.75" bottom="0.75" header="0.3" footer="0.3"/>
  <pageSetup paperSize="9" orientation="portrait" r:id="rId10"/>
  <ignoredErrors>
    <ignoredError sqref="C4:N4"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topLeftCell="A22" workbookViewId="0">
      <pane xSplit="2" ySplit="5" topLeftCell="X27" activePane="bottomRight" state="frozen"/>
      <selection activeCell="A22" sqref="A22"/>
      <selection pane="topRight" activeCell="C22" sqref="C22"/>
      <selection pane="bottomLeft" activeCell="A27" sqref="A27"/>
      <selection pane="bottomRight" activeCell="AC44" sqref="AC44"/>
    </sheetView>
  </sheetViews>
  <sheetFormatPr defaultColWidth="9.42578125" defaultRowHeight="12.75"/>
  <cols>
    <col min="1" max="1" width="35.5703125" style="95" customWidth="1"/>
    <col min="2" max="2" width="29.85546875" style="95" customWidth="1"/>
    <col min="3" max="28" width="9.42578125" style="95" customWidth="1"/>
    <col min="29" max="16384" width="9.42578125" style="95"/>
  </cols>
  <sheetData>
    <row r="1" spans="1:28" ht="13.5" thickBot="1">
      <c r="A1" s="29" t="s">
        <v>487</v>
      </c>
      <c r="B1" s="29" t="s">
        <v>491</v>
      </c>
      <c r="C1" s="461">
        <v>42825</v>
      </c>
      <c r="D1" s="461">
        <v>42916</v>
      </c>
      <c r="E1" s="461">
        <v>43008</v>
      </c>
      <c r="F1" s="461">
        <v>43100</v>
      </c>
      <c r="G1" s="461">
        <v>43101</v>
      </c>
      <c r="H1" s="461">
        <v>43190</v>
      </c>
      <c r="I1" s="461">
        <v>43281</v>
      </c>
      <c r="J1" s="461">
        <v>43373</v>
      </c>
      <c r="K1" s="461">
        <v>43465</v>
      </c>
      <c r="L1" s="461">
        <v>43555</v>
      </c>
      <c r="M1" s="461">
        <v>43646</v>
      </c>
      <c r="N1" s="461">
        <v>43738</v>
      </c>
      <c r="O1" s="461">
        <v>43830</v>
      </c>
      <c r="P1" s="461">
        <v>43921</v>
      </c>
      <c r="Q1" s="461">
        <v>44012</v>
      </c>
      <c r="R1" s="461">
        <v>44104</v>
      </c>
      <c r="S1" s="461">
        <v>44196</v>
      </c>
      <c r="T1" s="461">
        <v>44286</v>
      </c>
      <c r="U1" s="461">
        <v>44377</v>
      </c>
      <c r="V1" s="461">
        <v>44469</v>
      </c>
      <c r="W1" s="461">
        <v>44561</v>
      </c>
      <c r="X1" s="461">
        <v>44651</v>
      </c>
      <c r="Y1" s="461">
        <v>44742</v>
      </c>
      <c r="Z1" s="461">
        <v>44834</v>
      </c>
      <c r="AA1" s="461">
        <v>44926</v>
      </c>
      <c r="AB1" s="461"/>
    </row>
    <row r="2" spans="1:28" ht="25.5">
      <c r="A2" s="145" t="s">
        <v>471</v>
      </c>
      <c r="B2" s="145" t="s">
        <v>479</v>
      </c>
      <c r="C2" s="466">
        <f>SUM(C3:C5)</f>
        <v>1742397</v>
      </c>
      <c r="D2" s="466">
        <f>SUM(D3:D5)</f>
        <v>1604253</v>
      </c>
      <c r="E2" s="466">
        <f>SUM(E3:E5)</f>
        <v>1644383</v>
      </c>
      <c r="F2" s="466">
        <f t="shared" ref="F2:K2" si="0">SUM(F3:F5)</f>
        <v>1226551</v>
      </c>
      <c r="G2" s="466">
        <f>SUM(G3:G5)</f>
        <v>1226551</v>
      </c>
      <c r="H2" s="466">
        <f t="shared" si="0"/>
        <v>1089139</v>
      </c>
      <c r="I2" s="466">
        <f t="shared" si="0"/>
        <v>1500306</v>
      </c>
      <c r="J2" s="466">
        <f t="shared" si="0"/>
        <v>941677</v>
      </c>
      <c r="K2" s="466">
        <f t="shared" si="0"/>
        <v>1081227</v>
      </c>
      <c r="L2" s="466">
        <f t="shared" ref="L2:Q2" si="1">SUM(L3:L5)</f>
        <v>1249671</v>
      </c>
      <c r="M2" s="466">
        <f t="shared" si="1"/>
        <v>1336714</v>
      </c>
      <c r="N2" s="466">
        <f t="shared" si="1"/>
        <v>1761397</v>
      </c>
      <c r="O2" s="466">
        <f t="shared" si="1"/>
        <v>1474161</v>
      </c>
      <c r="P2" s="466">
        <f t="shared" si="1"/>
        <v>3673575</v>
      </c>
      <c r="Q2" s="466">
        <f t="shared" si="1"/>
        <v>2634383</v>
      </c>
      <c r="R2" s="466">
        <f t="shared" ref="R2" si="2">SUM(R3:R5)</f>
        <v>2721848</v>
      </c>
      <c r="S2" s="466">
        <f t="shared" ref="S2" si="3">SUM(S3:S5)</f>
        <v>3003970</v>
      </c>
      <c r="T2" s="466">
        <f t="shared" ref="T2:Y2" si="4">SUM(T3:T5)</f>
        <v>2922529</v>
      </c>
      <c r="U2" s="466">
        <f t="shared" si="4"/>
        <v>1933823</v>
      </c>
      <c r="V2" s="466">
        <f t="shared" si="4"/>
        <v>2319324</v>
      </c>
      <c r="W2" s="466">
        <f t="shared" si="4"/>
        <v>3658438</v>
      </c>
      <c r="X2" s="466">
        <f t="shared" si="4"/>
        <v>5766040</v>
      </c>
      <c r="Y2" s="466">
        <f t="shared" si="4"/>
        <v>7998283</v>
      </c>
      <c r="Z2" s="466">
        <f t="shared" ref="Z2:AA2" si="5">SUM(Z3:Z5)</f>
        <v>9029945</v>
      </c>
      <c r="AA2" s="466">
        <f t="shared" si="5"/>
        <v>6639069</v>
      </c>
      <c r="AB2" s="466"/>
    </row>
    <row r="3" spans="1:28">
      <c r="A3" s="146" t="s">
        <v>472</v>
      </c>
      <c r="B3" s="146" t="s">
        <v>480</v>
      </c>
      <c r="C3" s="467">
        <v>966161</v>
      </c>
      <c r="D3" s="467">
        <v>811218</v>
      </c>
      <c r="E3" s="467">
        <v>801463</v>
      </c>
      <c r="F3" s="467">
        <v>307344</v>
      </c>
      <c r="G3" s="467">
        <v>307344</v>
      </c>
      <c r="H3" s="467">
        <v>359621</v>
      </c>
      <c r="I3" s="467">
        <v>378575</v>
      </c>
      <c r="J3" s="467">
        <v>339111</v>
      </c>
      <c r="K3" s="467">
        <v>553999</v>
      </c>
      <c r="L3" s="467">
        <v>661157</v>
      </c>
      <c r="M3" s="467">
        <v>723495</v>
      </c>
      <c r="N3" s="467">
        <v>875693</v>
      </c>
      <c r="O3" s="467">
        <v>719181</v>
      </c>
      <c r="P3" s="467">
        <v>1508980</v>
      </c>
      <c r="Q3" s="467">
        <v>1754874</v>
      </c>
      <c r="R3" s="467">
        <v>1704589</v>
      </c>
      <c r="S3" s="467">
        <v>1526067</v>
      </c>
      <c r="T3" s="467">
        <v>1220504</v>
      </c>
      <c r="U3" s="467">
        <v>1064053</v>
      </c>
      <c r="V3" s="467">
        <v>959510</v>
      </c>
      <c r="W3" s="467">
        <v>2273851</v>
      </c>
      <c r="X3" s="467">
        <v>3777432</v>
      </c>
      <c r="Y3" s="467">
        <v>5603932</v>
      </c>
      <c r="Z3" s="467">
        <v>5532138</v>
      </c>
      <c r="AA3" s="467">
        <v>4675518</v>
      </c>
      <c r="AB3" s="467"/>
    </row>
    <row r="4" spans="1:28" ht="25.5">
      <c r="A4" s="147" t="s">
        <v>473</v>
      </c>
      <c r="B4" s="147" t="s">
        <v>481</v>
      </c>
      <c r="C4" s="467">
        <v>13079</v>
      </c>
      <c r="D4" s="467">
        <v>12382</v>
      </c>
      <c r="E4" s="467">
        <v>8268</v>
      </c>
      <c r="F4" s="467">
        <v>6053</v>
      </c>
      <c r="G4" s="467">
        <v>6053</v>
      </c>
      <c r="H4" s="467">
        <v>6880</v>
      </c>
      <c r="I4" s="467">
        <v>6394</v>
      </c>
      <c r="J4" s="467">
        <v>6282</v>
      </c>
      <c r="K4" s="467">
        <v>3279</v>
      </c>
      <c r="L4" s="467">
        <v>2844</v>
      </c>
      <c r="M4" s="467">
        <v>3148</v>
      </c>
      <c r="N4" s="467">
        <v>1916</v>
      </c>
      <c r="O4" s="467">
        <v>1450</v>
      </c>
      <c r="P4" s="467">
        <v>85</v>
      </c>
      <c r="Q4" s="467">
        <v>0</v>
      </c>
      <c r="R4" s="467">
        <v>0</v>
      </c>
      <c r="S4" s="467">
        <v>0</v>
      </c>
      <c r="T4" s="467">
        <v>0</v>
      </c>
      <c r="U4" s="467">
        <v>0</v>
      </c>
      <c r="V4" s="467">
        <v>0</v>
      </c>
      <c r="W4" s="467">
        <v>0</v>
      </c>
      <c r="X4" s="467">
        <v>0</v>
      </c>
      <c r="Y4" s="467">
        <v>0</v>
      </c>
      <c r="Z4" s="467">
        <v>0</v>
      </c>
      <c r="AA4" s="467">
        <v>0</v>
      </c>
      <c r="AB4" s="467"/>
    </row>
    <row r="5" spans="1:28">
      <c r="A5" s="146" t="s">
        <v>474</v>
      </c>
      <c r="B5" s="146" t="s">
        <v>482</v>
      </c>
      <c r="C5" s="467">
        <v>763157</v>
      </c>
      <c r="D5" s="467">
        <v>780653</v>
      </c>
      <c r="E5" s="467">
        <v>834652</v>
      </c>
      <c r="F5" s="467">
        <v>913154</v>
      </c>
      <c r="G5" s="467">
        <v>913154</v>
      </c>
      <c r="H5" s="467">
        <v>722638</v>
      </c>
      <c r="I5" s="467">
        <v>1115337</v>
      </c>
      <c r="J5" s="467">
        <v>596284</v>
      </c>
      <c r="K5" s="467">
        <v>523949</v>
      </c>
      <c r="L5" s="467">
        <v>585670</v>
      </c>
      <c r="M5" s="467">
        <v>610071</v>
      </c>
      <c r="N5" s="467">
        <v>883788</v>
      </c>
      <c r="O5" s="467">
        <v>753530</v>
      </c>
      <c r="P5" s="467">
        <v>2164510</v>
      </c>
      <c r="Q5" s="467">
        <v>879509</v>
      </c>
      <c r="R5" s="467">
        <v>1017259</v>
      </c>
      <c r="S5" s="467">
        <v>1477903</v>
      </c>
      <c r="T5" s="467">
        <v>1702025</v>
      </c>
      <c r="U5" s="467">
        <v>869770</v>
      </c>
      <c r="V5" s="467">
        <v>1359814</v>
      </c>
      <c r="W5" s="467">
        <v>1384587</v>
      </c>
      <c r="X5" s="467">
        <v>1988608</v>
      </c>
      <c r="Y5" s="467">
        <v>2394351</v>
      </c>
      <c r="Z5" s="467">
        <v>3497807</v>
      </c>
      <c r="AA5" s="467">
        <v>1963551</v>
      </c>
      <c r="AB5" s="467"/>
    </row>
    <row r="6" spans="1:28">
      <c r="A6" s="148" t="s">
        <v>475</v>
      </c>
      <c r="B6" s="148" t="s">
        <v>483</v>
      </c>
      <c r="C6" s="466">
        <f>C7+C14</f>
        <v>745727</v>
      </c>
      <c r="D6" s="466">
        <f>D7+D14</f>
        <v>234987</v>
      </c>
      <c r="E6" s="466">
        <f t="shared" ref="E6:K6" si="6">E7+E14</f>
        <v>482164</v>
      </c>
      <c r="F6" s="466">
        <f t="shared" si="6"/>
        <v>203211</v>
      </c>
      <c r="G6" s="466">
        <f>G7+G14</f>
        <v>203211</v>
      </c>
      <c r="H6" s="466">
        <f t="shared" si="6"/>
        <v>139534</v>
      </c>
      <c r="I6" s="466">
        <f t="shared" si="6"/>
        <v>126703</v>
      </c>
      <c r="J6" s="466">
        <f t="shared" si="6"/>
        <v>242267</v>
      </c>
      <c r="K6" s="466">
        <f t="shared" si="6"/>
        <v>105636</v>
      </c>
      <c r="L6" s="466">
        <f>L7+L14</f>
        <v>157815</v>
      </c>
      <c r="M6" s="466">
        <f>M7+M14</f>
        <v>183443</v>
      </c>
      <c r="N6" s="466">
        <f>N7+N14</f>
        <v>999378</v>
      </c>
      <c r="O6" s="466">
        <f>O7+O14</f>
        <v>584347</v>
      </c>
      <c r="P6" s="466">
        <f t="shared" ref="P6:Q6" si="7">P7+P14</f>
        <v>228800</v>
      </c>
      <c r="Q6" s="466">
        <f t="shared" si="7"/>
        <v>86001</v>
      </c>
      <c r="R6" s="466">
        <f t="shared" ref="R6" si="8">R7+R14</f>
        <v>1975833</v>
      </c>
      <c r="S6" s="466">
        <f t="shared" ref="S6" si="9">S7+S14</f>
        <v>178799</v>
      </c>
      <c r="T6" s="466">
        <f t="shared" ref="T6:Y6" si="10">T7+T14</f>
        <v>199461</v>
      </c>
      <c r="U6" s="466">
        <f t="shared" si="10"/>
        <v>928247</v>
      </c>
      <c r="V6" s="466">
        <f t="shared" si="10"/>
        <v>853786</v>
      </c>
      <c r="W6" s="466">
        <f t="shared" si="10"/>
        <v>361679</v>
      </c>
      <c r="X6" s="466">
        <f t="shared" si="10"/>
        <v>498027</v>
      </c>
      <c r="Y6" s="466">
        <f t="shared" si="10"/>
        <v>772461</v>
      </c>
      <c r="Z6" s="466">
        <f t="shared" ref="Z6:AA6" si="11">Z7+Z14</f>
        <v>797641</v>
      </c>
      <c r="AA6" s="466">
        <f t="shared" si="11"/>
        <v>244547</v>
      </c>
      <c r="AB6" s="466"/>
    </row>
    <row r="7" spans="1:28">
      <c r="A7" s="149" t="s">
        <v>476</v>
      </c>
      <c r="B7" s="149" t="s">
        <v>484</v>
      </c>
      <c r="C7" s="466">
        <f>C8+C10+C12</f>
        <v>716181</v>
      </c>
      <c r="D7" s="466">
        <f t="shared" ref="D7:N7" si="12">D8+D10+D12</f>
        <v>203709</v>
      </c>
      <c r="E7" s="466">
        <f t="shared" si="12"/>
        <v>421096</v>
      </c>
      <c r="F7" s="466">
        <f t="shared" si="12"/>
        <v>187750</v>
      </c>
      <c r="G7" s="466">
        <f>G8+G10+G12</f>
        <v>187750</v>
      </c>
      <c r="H7" s="466">
        <f t="shared" si="12"/>
        <v>113823</v>
      </c>
      <c r="I7" s="466">
        <f t="shared" si="12"/>
        <v>100986</v>
      </c>
      <c r="J7" s="466">
        <f t="shared" si="12"/>
        <v>224861</v>
      </c>
      <c r="K7" s="466">
        <f t="shared" si="12"/>
        <v>88735</v>
      </c>
      <c r="L7" s="466">
        <f t="shared" si="12"/>
        <v>136366</v>
      </c>
      <c r="M7" s="466">
        <f t="shared" si="12"/>
        <v>152273</v>
      </c>
      <c r="N7" s="466">
        <f t="shared" si="12"/>
        <v>981011</v>
      </c>
      <c r="O7" s="466">
        <f>O8+O10+O12</f>
        <v>546607</v>
      </c>
      <c r="P7" s="466">
        <f t="shared" ref="P7:Q7" si="13">P8+P10+P12</f>
        <v>224172</v>
      </c>
      <c r="Q7" s="466">
        <f t="shared" si="13"/>
        <v>72346</v>
      </c>
      <c r="R7" s="466">
        <f t="shared" ref="R7" si="14">R8+R10+R12</f>
        <v>1943664</v>
      </c>
      <c r="S7" s="466">
        <f t="shared" ref="S7" si="15">S8+S10+S12</f>
        <v>147405</v>
      </c>
      <c r="T7" s="466">
        <f t="shared" ref="T7:Y7" si="16">T8+T10+T12</f>
        <v>169483</v>
      </c>
      <c r="U7" s="466">
        <f t="shared" si="16"/>
        <v>906535</v>
      </c>
      <c r="V7" s="466">
        <f t="shared" si="16"/>
        <v>823089</v>
      </c>
      <c r="W7" s="466">
        <f t="shared" si="16"/>
        <v>313350</v>
      </c>
      <c r="X7" s="466">
        <f t="shared" si="16"/>
        <v>462258</v>
      </c>
      <c r="Y7" s="466">
        <f t="shared" si="16"/>
        <v>749383</v>
      </c>
      <c r="Z7" s="466">
        <f t="shared" ref="Z7:AA7" si="17">Z8+Z10+Z12</f>
        <v>780425</v>
      </c>
      <c r="AA7" s="466">
        <f t="shared" si="17"/>
        <v>229290</v>
      </c>
      <c r="AB7" s="466"/>
    </row>
    <row r="8" spans="1:28">
      <c r="A8" s="146" t="s">
        <v>315</v>
      </c>
      <c r="B8" s="146" t="s">
        <v>325</v>
      </c>
      <c r="C8" s="467">
        <f t="shared" ref="C8:K8" si="18">C9</f>
        <v>715689</v>
      </c>
      <c r="D8" s="467">
        <f t="shared" si="18"/>
        <v>202369</v>
      </c>
      <c r="E8" s="467">
        <f t="shared" si="18"/>
        <v>419329</v>
      </c>
      <c r="F8" s="467">
        <f t="shared" si="18"/>
        <v>183702</v>
      </c>
      <c r="G8" s="467">
        <f t="shared" si="18"/>
        <v>183702</v>
      </c>
      <c r="H8" s="467">
        <f t="shared" si="18"/>
        <v>110112</v>
      </c>
      <c r="I8" s="467">
        <f t="shared" si="18"/>
        <v>95922</v>
      </c>
      <c r="J8" s="467">
        <f t="shared" si="18"/>
        <v>220292</v>
      </c>
      <c r="K8" s="467">
        <f t="shared" si="18"/>
        <v>84552</v>
      </c>
      <c r="L8" s="467">
        <f t="shared" ref="L8:S8" si="19">L9</f>
        <v>131731</v>
      </c>
      <c r="M8" s="467">
        <f t="shared" si="19"/>
        <v>147485</v>
      </c>
      <c r="N8" s="467">
        <f t="shared" si="19"/>
        <v>236425</v>
      </c>
      <c r="O8" s="467">
        <f t="shared" si="19"/>
        <v>391616</v>
      </c>
      <c r="P8" s="467">
        <f t="shared" si="19"/>
        <v>215475</v>
      </c>
      <c r="Q8" s="467">
        <f t="shared" si="19"/>
        <v>59240</v>
      </c>
      <c r="R8" s="467">
        <f t="shared" si="19"/>
        <v>185724</v>
      </c>
      <c r="S8" s="467">
        <f t="shared" si="19"/>
        <v>132109</v>
      </c>
      <c r="T8" s="467">
        <f t="shared" ref="T8:AA8" si="20">T9</f>
        <v>150641</v>
      </c>
      <c r="U8" s="467">
        <f t="shared" si="20"/>
        <v>889485</v>
      </c>
      <c r="V8" s="467">
        <f t="shared" si="20"/>
        <v>808055</v>
      </c>
      <c r="W8" s="467">
        <f t="shared" si="20"/>
        <v>299046</v>
      </c>
      <c r="X8" s="467">
        <f t="shared" si="20"/>
        <v>447681</v>
      </c>
      <c r="Y8" s="467">
        <f t="shared" si="20"/>
        <v>735451</v>
      </c>
      <c r="Z8" s="467">
        <f t="shared" si="20"/>
        <v>764758</v>
      </c>
      <c r="AA8" s="467">
        <f t="shared" si="20"/>
        <v>213206</v>
      </c>
      <c r="AB8" s="467"/>
    </row>
    <row r="9" spans="1:28" ht="12.75" customHeight="1">
      <c r="A9" s="146" t="s">
        <v>316</v>
      </c>
      <c r="B9" s="146" t="s">
        <v>326</v>
      </c>
      <c r="C9" s="467">
        <v>715689</v>
      </c>
      <c r="D9" s="467">
        <v>202369</v>
      </c>
      <c r="E9" s="467">
        <v>419329</v>
      </c>
      <c r="F9" s="467">
        <v>183702</v>
      </c>
      <c r="G9" s="467">
        <v>183702</v>
      </c>
      <c r="H9" s="467">
        <v>110112</v>
      </c>
      <c r="I9" s="467">
        <v>95922</v>
      </c>
      <c r="J9" s="467">
        <v>220292</v>
      </c>
      <c r="K9" s="467">
        <v>84552</v>
      </c>
      <c r="L9" s="467">
        <v>131731</v>
      </c>
      <c r="M9" s="467">
        <v>147485</v>
      </c>
      <c r="N9" s="467">
        <v>236425</v>
      </c>
      <c r="O9" s="467">
        <v>391616</v>
      </c>
      <c r="P9" s="467">
        <v>215475</v>
      </c>
      <c r="Q9" s="467">
        <v>59240</v>
      </c>
      <c r="R9" s="467">
        <v>185724</v>
      </c>
      <c r="S9" s="467">
        <v>132109</v>
      </c>
      <c r="T9" s="467">
        <v>150641</v>
      </c>
      <c r="U9" s="467">
        <v>889485</v>
      </c>
      <c r="V9" s="467">
        <v>808055</v>
      </c>
      <c r="W9" s="467">
        <v>299046</v>
      </c>
      <c r="X9" s="467">
        <v>447681</v>
      </c>
      <c r="Y9" s="467">
        <v>735451</v>
      </c>
      <c r="Z9" s="467">
        <v>764758</v>
      </c>
      <c r="AA9" s="467">
        <v>213206</v>
      </c>
      <c r="AB9" s="467"/>
    </row>
    <row r="10" spans="1:28" s="152" customFormat="1">
      <c r="A10" s="146" t="s">
        <v>317</v>
      </c>
      <c r="B10" s="146" t="s">
        <v>327</v>
      </c>
      <c r="C10" s="468">
        <f>C11</f>
        <v>0</v>
      </c>
      <c r="D10" s="468">
        <f t="shared" ref="D10:N10" si="21">D11</f>
        <v>0</v>
      </c>
      <c r="E10" s="468">
        <f t="shared" si="21"/>
        <v>0</v>
      </c>
      <c r="F10" s="468">
        <f t="shared" si="21"/>
        <v>0</v>
      </c>
      <c r="G10" s="468">
        <f t="shared" si="21"/>
        <v>0</v>
      </c>
      <c r="H10" s="468">
        <f t="shared" si="21"/>
        <v>0</v>
      </c>
      <c r="I10" s="468">
        <f t="shared" si="21"/>
        <v>0</v>
      </c>
      <c r="J10" s="468">
        <f t="shared" si="21"/>
        <v>0</v>
      </c>
      <c r="K10" s="468">
        <f t="shared" si="21"/>
        <v>0</v>
      </c>
      <c r="L10" s="468">
        <f t="shared" si="21"/>
        <v>0</v>
      </c>
      <c r="M10" s="468">
        <f t="shared" si="21"/>
        <v>0</v>
      </c>
      <c r="N10" s="468">
        <f t="shared" si="21"/>
        <v>739907</v>
      </c>
      <c r="O10" s="468">
        <f t="shared" ref="O10:W10" si="22">O11</f>
        <v>149987</v>
      </c>
      <c r="P10" s="468">
        <f t="shared" si="22"/>
        <v>0</v>
      </c>
      <c r="Q10" s="468">
        <f t="shared" si="22"/>
        <v>0</v>
      </c>
      <c r="R10" s="468">
        <f t="shared" si="22"/>
        <v>0</v>
      </c>
      <c r="S10" s="468">
        <f t="shared" si="22"/>
        <v>0</v>
      </c>
      <c r="T10" s="468">
        <f t="shared" si="22"/>
        <v>0</v>
      </c>
      <c r="U10" s="468">
        <f t="shared" si="22"/>
        <v>0</v>
      </c>
      <c r="V10" s="468">
        <f t="shared" si="22"/>
        <v>0</v>
      </c>
      <c r="W10" s="468">
        <f t="shared" si="22"/>
        <v>0</v>
      </c>
      <c r="X10" s="468">
        <f>X11</f>
        <v>0</v>
      </c>
      <c r="Y10" s="468">
        <v>0</v>
      </c>
      <c r="Z10" s="468">
        <v>0</v>
      </c>
      <c r="AA10" s="468">
        <v>0</v>
      </c>
      <c r="AB10" s="468"/>
    </row>
    <row r="11" spans="1:28" s="152" customFormat="1">
      <c r="A11" s="146" t="s">
        <v>318</v>
      </c>
      <c r="B11" s="146" t="s">
        <v>328</v>
      </c>
      <c r="C11" s="468">
        <v>0</v>
      </c>
      <c r="D11" s="468">
        <v>0</v>
      </c>
      <c r="E11" s="468">
        <v>0</v>
      </c>
      <c r="F11" s="468">
        <v>0</v>
      </c>
      <c r="G11" s="468">
        <v>0</v>
      </c>
      <c r="H11" s="468">
        <v>0</v>
      </c>
      <c r="I11" s="468">
        <v>0</v>
      </c>
      <c r="J11" s="468">
        <v>0</v>
      </c>
      <c r="K11" s="468">
        <v>0</v>
      </c>
      <c r="L11" s="468">
        <v>0</v>
      </c>
      <c r="M11" s="468">
        <v>0</v>
      </c>
      <c r="N11" s="468">
        <v>739907</v>
      </c>
      <c r="O11" s="468">
        <v>149987</v>
      </c>
      <c r="P11" s="468">
        <v>0</v>
      </c>
      <c r="Q11" s="468">
        <v>0</v>
      </c>
      <c r="R11" s="468">
        <v>0</v>
      </c>
      <c r="S11" s="468">
        <v>0</v>
      </c>
      <c r="T11" s="468">
        <v>0</v>
      </c>
      <c r="U11" s="468">
        <v>0</v>
      </c>
      <c r="V11" s="468">
        <v>0</v>
      </c>
      <c r="W11" s="468">
        <v>0</v>
      </c>
      <c r="X11" s="468">
        <v>0</v>
      </c>
      <c r="Y11" s="468">
        <v>0</v>
      </c>
      <c r="Z11" s="468">
        <v>0</v>
      </c>
      <c r="AA11" s="468">
        <v>0</v>
      </c>
      <c r="AB11" s="468"/>
    </row>
    <row r="12" spans="1:28">
      <c r="A12" s="146" t="s">
        <v>319</v>
      </c>
      <c r="B12" s="146" t="s">
        <v>329</v>
      </c>
      <c r="C12" s="467">
        <f t="shared" ref="C12:K12" si="23">C13</f>
        <v>492</v>
      </c>
      <c r="D12" s="467">
        <f t="shared" si="23"/>
        <v>1340</v>
      </c>
      <c r="E12" s="467">
        <f t="shared" si="23"/>
        <v>1767</v>
      </c>
      <c r="F12" s="467">
        <f t="shared" si="23"/>
        <v>4048</v>
      </c>
      <c r="G12" s="467">
        <f t="shared" si="23"/>
        <v>4048</v>
      </c>
      <c r="H12" s="467">
        <f t="shared" si="23"/>
        <v>3711</v>
      </c>
      <c r="I12" s="467">
        <f t="shared" si="23"/>
        <v>5064</v>
      </c>
      <c r="J12" s="467">
        <f t="shared" si="23"/>
        <v>4569</v>
      </c>
      <c r="K12" s="467">
        <f t="shared" si="23"/>
        <v>4183</v>
      </c>
      <c r="L12" s="467">
        <f t="shared" ref="L12:S12" si="24">L13</f>
        <v>4635</v>
      </c>
      <c r="M12" s="467">
        <f t="shared" si="24"/>
        <v>4788</v>
      </c>
      <c r="N12" s="467">
        <f t="shared" si="24"/>
        <v>4679</v>
      </c>
      <c r="O12" s="467">
        <f t="shared" si="24"/>
        <v>5004</v>
      </c>
      <c r="P12" s="467">
        <f t="shared" si="24"/>
        <v>8697</v>
      </c>
      <c r="Q12" s="467">
        <f t="shared" si="24"/>
        <v>13106</v>
      </c>
      <c r="R12" s="467">
        <f t="shared" si="24"/>
        <v>1757940</v>
      </c>
      <c r="S12" s="467">
        <f t="shared" si="24"/>
        <v>15296</v>
      </c>
      <c r="T12" s="467">
        <f t="shared" ref="T12:AA12" si="25">T13</f>
        <v>18842</v>
      </c>
      <c r="U12" s="467">
        <f t="shared" si="25"/>
        <v>17050</v>
      </c>
      <c r="V12" s="467">
        <f t="shared" si="25"/>
        <v>15034</v>
      </c>
      <c r="W12" s="467">
        <f t="shared" si="25"/>
        <v>14304</v>
      </c>
      <c r="X12" s="467">
        <f t="shared" si="25"/>
        <v>14577</v>
      </c>
      <c r="Y12" s="467">
        <f t="shared" si="25"/>
        <v>13932</v>
      </c>
      <c r="Z12" s="467">
        <f t="shared" si="25"/>
        <v>15667</v>
      </c>
      <c r="AA12" s="467">
        <f t="shared" si="25"/>
        <v>16084</v>
      </c>
      <c r="AB12" s="467"/>
    </row>
    <row r="13" spans="1:28">
      <c r="A13" s="146" t="s">
        <v>316</v>
      </c>
      <c r="B13" s="146" t="s">
        <v>326</v>
      </c>
      <c r="C13" s="467">
        <v>492</v>
      </c>
      <c r="D13" s="467">
        <v>1340</v>
      </c>
      <c r="E13" s="467">
        <v>1767</v>
      </c>
      <c r="F13" s="467">
        <v>4048</v>
      </c>
      <c r="G13" s="467">
        <v>4048</v>
      </c>
      <c r="H13" s="467">
        <v>3711</v>
      </c>
      <c r="I13" s="467">
        <v>5064</v>
      </c>
      <c r="J13" s="467">
        <v>4569</v>
      </c>
      <c r="K13" s="467">
        <v>4183</v>
      </c>
      <c r="L13" s="467">
        <v>4635</v>
      </c>
      <c r="M13" s="467">
        <v>4788</v>
      </c>
      <c r="N13" s="467">
        <v>4679</v>
      </c>
      <c r="O13" s="467">
        <v>5004</v>
      </c>
      <c r="P13" s="467">
        <v>8697</v>
      </c>
      <c r="Q13" s="467">
        <v>13106</v>
      </c>
      <c r="R13" s="467">
        <v>1757940</v>
      </c>
      <c r="S13" s="467">
        <v>15296</v>
      </c>
      <c r="T13" s="467">
        <v>18842</v>
      </c>
      <c r="U13" s="467">
        <v>17050</v>
      </c>
      <c r="V13" s="467">
        <v>15034</v>
      </c>
      <c r="W13" s="467">
        <v>14304</v>
      </c>
      <c r="X13" s="467">
        <v>14577</v>
      </c>
      <c r="Y13" s="467">
        <v>13932</v>
      </c>
      <c r="Z13" s="467">
        <v>15667</v>
      </c>
      <c r="AA13" s="467">
        <v>16084</v>
      </c>
      <c r="AB13" s="467"/>
    </row>
    <row r="14" spans="1:28">
      <c r="A14" s="149" t="s">
        <v>477</v>
      </c>
      <c r="B14" s="149" t="s">
        <v>485</v>
      </c>
      <c r="C14" s="466">
        <v>29546</v>
      </c>
      <c r="D14" s="466">
        <v>31278</v>
      </c>
      <c r="E14" s="466">
        <v>61068</v>
      </c>
      <c r="F14" s="466">
        <v>15461</v>
      </c>
      <c r="G14" s="466">
        <v>15461</v>
      </c>
      <c r="H14" s="466">
        <v>25711</v>
      </c>
      <c r="I14" s="466">
        <v>25717</v>
      </c>
      <c r="J14" s="466">
        <v>17406</v>
      </c>
      <c r="K14" s="466">
        <v>16901</v>
      </c>
      <c r="L14" s="466">
        <v>21449</v>
      </c>
      <c r="M14" s="466">
        <v>31170</v>
      </c>
      <c r="N14" s="466">
        <v>18367</v>
      </c>
      <c r="O14" s="466">
        <v>37740</v>
      </c>
      <c r="P14" s="466">
        <v>4628</v>
      </c>
      <c r="Q14" s="466">
        <v>13655</v>
      </c>
      <c r="R14" s="466">
        <v>32169</v>
      </c>
      <c r="S14" s="466">
        <v>31394</v>
      </c>
      <c r="T14" s="466">
        <v>29978</v>
      </c>
      <c r="U14" s="466">
        <v>21712</v>
      </c>
      <c r="V14" s="466">
        <v>30697</v>
      </c>
      <c r="W14" s="466">
        <v>48329</v>
      </c>
      <c r="X14" s="466">
        <v>35769</v>
      </c>
      <c r="Y14" s="466">
        <v>23078</v>
      </c>
      <c r="Z14" s="466">
        <v>17216</v>
      </c>
      <c r="AA14" s="466">
        <v>15257</v>
      </c>
      <c r="AB14" s="466"/>
    </row>
    <row r="15" spans="1:28">
      <c r="A15" s="151" t="s">
        <v>488</v>
      </c>
      <c r="B15" s="151" t="s">
        <v>492</v>
      </c>
      <c r="C15" s="469">
        <f>C2+C6</f>
        <v>2488124</v>
      </c>
      <c r="D15" s="469">
        <f t="shared" ref="D15:L15" si="26">D2+D6</f>
        <v>1839240</v>
      </c>
      <c r="E15" s="469">
        <f t="shared" si="26"/>
        <v>2126547</v>
      </c>
      <c r="F15" s="469">
        <f t="shared" si="26"/>
        <v>1429762</v>
      </c>
      <c r="G15" s="469">
        <f>G2+G6</f>
        <v>1429762</v>
      </c>
      <c r="H15" s="469">
        <f t="shared" si="26"/>
        <v>1228673</v>
      </c>
      <c r="I15" s="469">
        <f t="shared" si="26"/>
        <v>1627009</v>
      </c>
      <c r="J15" s="469">
        <f t="shared" si="26"/>
        <v>1183944</v>
      </c>
      <c r="K15" s="469">
        <f t="shared" si="26"/>
        <v>1186863</v>
      </c>
      <c r="L15" s="469">
        <f t="shared" si="26"/>
        <v>1407486</v>
      </c>
      <c r="M15" s="469">
        <f t="shared" ref="M15:R15" si="27">M2+M6</f>
        <v>1520157</v>
      </c>
      <c r="N15" s="469">
        <f t="shared" si="27"/>
        <v>2760775</v>
      </c>
      <c r="O15" s="469">
        <f t="shared" si="27"/>
        <v>2058508</v>
      </c>
      <c r="P15" s="469">
        <f t="shared" si="27"/>
        <v>3902375</v>
      </c>
      <c r="Q15" s="469">
        <f t="shared" si="27"/>
        <v>2720384</v>
      </c>
      <c r="R15" s="469">
        <f t="shared" si="27"/>
        <v>4697681</v>
      </c>
      <c r="S15" s="469">
        <f t="shared" ref="S15" si="28">S2+S6</f>
        <v>3182769</v>
      </c>
      <c r="T15" s="469">
        <f t="shared" ref="T15:Y15" si="29">T2+T6</f>
        <v>3121990</v>
      </c>
      <c r="U15" s="469">
        <f t="shared" si="29"/>
        <v>2862070</v>
      </c>
      <c r="V15" s="469">
        <f t="shared" si="29"/>
        <v>3173110</v>
      </c>
      <c r="W15" s="469">
        <f>W2+W6</f>
        <v>4020117</v>
      </c>
      <c r="X15" s="469">
        <f t="shared" si="29"/>
        <v>6264067</v>
      </c>
      <c r="Y15" s="469">
        <f t="shared" si="29"/>
        <v>8770744</v>
      </c>
      <c r="Z15" s="469">
        <f t="shared" ref="Z15" si="30">Z2+Z6</f>
        <v>9827586</v>
      </c>
      <c r="AA15" s="469">
        <f>AA2+AA6</f>
        <v>6883616</v>
      </c>
      <c r="AB15" s="469"/>
    </row>
    <row r="16" spans="1:28">
      <c r="A16" s="153"/>
      <c r="B16" s="153"/>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row>
    <row r="17" spans="1:28">
      <c r="A17" s="153"/>
      <c r="B17" s="153"/>
    </row>
    <row r="18" spans="1:28" ht="26.25" thickBot="1">
      <c r="A18" s="29" t="s">
        <v>499</v>
      </c>
      <c r="B18" s="29" t="s">
        <v>504</v>
      </c>
      <c r="C18" s="461">
        <v>42825</v>
      </c>
      <c r="D18" s="461">
        <v>42916</v>
      </c>
      <c r="E18" s="461">
        <v>43008</v>
      </c>
      <c r="F18" s="461">
        <v>43100</v>
      </c>
      <c r="G18" s="461">
        <v>43101</v>
      </c>
      <c r="H18" s="461">
        <v>43190</v>
      </c>
      <c r="I18" s="461">
        <v>43281</v>
      </c>
      <c r="J18" s="461">
        <v>43373</v>
      </c>
      <c r="K18" s="461">
        <v>43465</v>
      </c>
      <c r="L18" s="461">
        <v>43555</v>
      </c>
      <c r="M18" s="461">
        <f t="shared" ref="M18:R18" si="31">M1</f>
        <v>43646</v>
      </c>
      <c r="N18" s="461">
        <f t="shared" si="31"/>
        <v>43738</v>
      </c>
      <c r="O18" s="461">
        <f t="shared" si="31"/>
        <v>43830</v>
      </c>
      <c r="P18" s="461">
        <f t="shared" si="31"/>
        <v>43921</v>
      </c>
      <c r="Q18" s="461">
        <f t="shared" si="31"/>
        <v>44012</v>
      </c>
      <c r="R18" s="461">
        <f t="shared" si="31"/>
        <v>44104</v>
      </c>
      <c r="S18" s="461">
        <f t="shared" ref="S18" si="32">S1</f>
        <v>44196</v>
      </c>
      <c r="T18" s="461">
        <f t="shared" ref="T18:Y18" si="33">T1</f>
        <v>44286</v>
      </c>
      <c r="U18" s="461">
        <f t="shared" si="33"/>
        <v>44377</v>
      </c>
      <c r="V18" s="461">
        <f t="shared" si="33"/>
        <v>44469</v>
      </c>
      <c r="W18" s="461">
        <f t="shared" si="33"/>
        <v>44561</v>
      </c>
      <c r="X18" s="461">
        <f t="shared" si="33"/>
        <v>44651</v>
      </c>
      <c r="Y18" s="461">
        <f t="shared" si="33"/>
        <v>44742</v>
      </c>
      <c r="Z18" s="461">
        <f t="shared" ref="Z18:AA18" si="34">Z1</f>
        <v>44834</v>
      </c>
      <c r="AA18" s="461">
        <f t="shared" si="34"/>
        <v>44926</v>
      </c>
      <c r="AB18" s="461"/>
    </row>
    <row r="19" spans="1:28" ht="25.5">
      <c r="A19" s="154" t="s">
        <v>495</v>
      </c>
      <c r="B19" s="146" t="s">
        <v>501</v>
      </c>
      <c r="C19" s="467">
        <v>1254</v>
      </c>
      <c r="D19" s="467">
        <v>1031</v>
      </c>
      <c r="E19" s="467">
        <v>2356</v>
      </c>
      <c r="F19" s="467">
        <v>2283</v>
      </c>
      <c r="G19" s="467">
        <v>2283</v>
      </c>
      <c r="H19" s="467">
        <v>281</v>
      </c>
      <c r="I19" s="467">
        <v>277</v>
      </c>
      <c r="J19" s="467">
        <v>1084</v>
      </c>
      <c r="K19" s="467">
        <v>312</v>
      </c>
      <c r="L19" s="467">
        <v>139</v>
      </c>
      <c r="M19" s="467">
        <v>1241</v>
      </c>
      <c r="N19" s="467">
        <v>8</v>
      </c>
      <c r="O19" s="467">
        <v>2880</v>
      </c>
      <c r="P19" s="467">
        <v>0</v>
      </c>
      <c r="Q19" s="467">
        <v>0</v>
      </c>
      <c r="R19" s="467">
        <v>1064</v>
      </c>
      <c r="S19" s="467">
        <v>754</v>
      </c>
      <c r="T19" s="467">
        <v>1381</v>
      </c>
      <c r="U19" s="467">
        <v>351</v>
      </c>
      <c r="V19" s="467">
        <v>3546</v>
      </c>
      <c r="W19" s="467">
        <v>163177</v>
      </c>
      <c r="X19" s="467">
        <v>318123</v>
      </c>
      <c r="Y19" s="467">
        <v>736713</v>
      </c>
      <c r="Z19" s="467">
        <v>656890</v>
      </c>
      <c r="AA19" s="467">
        <v>487292</v>
      </c>
      <c r="AB19" s="467"/>
    </row>
    <row r="20" spans="1:28" ht="25.5">
      <c r="A20" s="147" t="s">
        <v>496</v>
      </c>
      <c r="B20" s="147" t="s">
        <v>502</v>
      </c>
      <c r="C20" s="471">
        <v>109535</v>
      </c>
      <c r="D20" s="471">
        <v>88080</v>
      </c>
      <c r="E20" s="471">
        <v>112787</v>
      </c>
      <c r="F20" s="471">
        <v>215778</v>
      </c>
      <c r="G20" s="471">
        <v>215778</v>
      </c>
      <c r="H20" s="471">
        <v>186168</v>
      </c>
      <c r="I20" s="471">
        <v>90344</v>
      </c>
      <c r="J20" s="471">
        <v>110016</v>
      </c>
      <c r="K20" s="471">
        <v>72909</v>
      </c>
      <c r="L20" s="471">
        <v>76243</v>
      </c>
      <c r="M20" s="471">
        <v>94165</v>
      </c>
      <c r="N20" s="471">
        <v>38952</v>
      </c>
      <c r="O20" s="471">
        <v>41093</v>
      </c>
      <c r="P20" s="471">
        <v>22023</v>
      </c>
      <c r="Q20" s="471">
        <v>30546</v>
      </c>
      <c r="R20" s="471">
        <v>31570</v>
      </c>
      <c r="S20" s="471">
        <v>6900</v>
      </c>
      <c r="T20" s="471">
        <v>5055</v>
      </c>
      <c r="U20" s="471">
        <v>12284</v>
      </c>
      <c r="V20" s="471">
        <v>3743</v>
      </c>
      <c r="W20" s="471">
        <v>0</v>
      </c>
      <c r="X20" s="471">
        <v>0</v>
      </c>
      <c r="Y20" s="471">
        <v>24845</v>
      </c>
      <c r="Z20" s="471">
        <v>266173</v>
      </c>
      <c r="AA20" s="471">
        <v>61885</v>
      </c>
      <c r="AB20" s="471"/>
    </row>
    <row r="21" spans="1:28">
      <c r="A21" s="151" t="s">
        <v>497</v>
      </c>
      <c r="B21" s="151" t="s">
        <v>498</v>
      </c>
      <c r="C21" s="469">
        <f>C19+C20</f>
        <v>110789</v>
      </c>
      <c r="D21" s="469">
        <f t="shared" ref="D21:L21" si="35">D19+D20</f>
        <v>89111</v>
      </c>
      <c r="E21" s="469">
        <f t="shared" si="35"/>
        <v>115143</v>
      </c>
      <c r="F21" s="469">
        <f t="shared" si="35"/>
        <v>218061</v>
      </c>
      <c r="G21" s="469">
        <f>G19+G20</f>
        <v>218061</v>
      </c>
      <c r="H21" s="469">
        <f t="shared" si="35"/>
        <v>186449</v>
      </c>
      <c r="I21" s="469">
        <f t="shared" si="35"/>
        <v>90621</v>
      </c>
      <c r="J21" s="469">
        <f t="shared" si="35"/>
        <v>111100</v>
      </c>
      <c r="K21" s="469">
        <f t="shared" si="35"/>
        <v>73221</v>
      </c>
      <c r="L21" s="469">
        <f t="shared" si="35"/>
        <v>76382</v>
      </c>
      <c r="M21" s="469">
        <f t="shared" ref="M21:R21" si="36">M19+M20</f>
        <v>95406</v>
      </c>
      <c r="N21" s="469">
        <f t="shared" si="36"/>
        <v>38960</v>
      </c>
      <c r="O21" s="469">
        <f t="shared" si="36"/>
        <v>43973</v>
      </c>
      <c r="P21" s="469">
        <f t="shared" si="36"/>
        <v>22023</v>
      </c>
      <c r="Q21" s="469">
        <f t="shared" si="36"/>
        <v>30546</v>
      </c>
      <c r="R21" s="469">
        <f t="shared" si="36"/>
        <v>32634</v>
      </c>
      <c r="S21" s="469">
        <f t="shared" ref="S21" si="37">S19+S20</f>
        <v>7654</v>
      </c>
      <c r="T21" s="469">
        <f t="shared" ref="T21:Y21" si="38">T19+T20</f>
        <v>6436</v>
      </c>
      <c r="U21" s="469">
        <f t="shared" si="38"/>
        <v>12635</v>
      </c>
      <c r="V21" s="469">
        <f t="shared" si="38"/>
        <v>7289</v>
      </c>
      <c r="W21" s="469">
        <f t="shared" si="38"/>
        <v>163177</v>
      </c>
      <c r="X21" s="469">
        <f t="shared" si="38"/>
        <v>318123</v>
      </c>
      <c r="Y21" s="469">
        <f t="shared" si="38"/>
        <v>761558</v>
      </c>
      <c r="Z21" s="469">
        <f t="shared" ref="Z21:AA21" si="39">Z19+Z20</f>
        <v>923063</v>
      </c>
      <c r="AA21" s="469">
        <f t="shared" si="39"/>
        <v>549177</v>
      </c>
      <c r="AB21" s="469"/>
    </row>
    <row r="22" spans="1:28">
      <c r="A22" s="153"/>
      <c r="B22" s="153"/>
      <c r="C22" s="408">
        <f>C15+C21-BS!D5</f>
        <v>0</v>
      </c>
      <c r="D22" s="408">
        <f>D15+D21-BS!E5</f>
        <v>0</v>
      </c>
      <c r="E22" s="408">
        <f>E15+E21-BS!F5</f>
        <v>0</v>
      </c>
      <c r="F22" s="408">
        <f>F15+F21-BS!G5</f>
        <v>0</v>
      </c>
      <c r="G22" s="408"/>
      <c r="H22" s="408">
        <f>H15+H21-BS!I5</f>
        <v>0</v>
      </c>
      <c r="I22" s="408">
        <f>I15+I21-BS!J5</f>
        <v>0</v>
      </c>
      <c r="J22" s="408">
        <f>J15+J21-BS!K5</f>
        <v>0</v>
      </c>
      <c r="K22" s="408">
        <f>K15+K21-BS!L5</f>
        <v>0</v>
      </c>
      <c r="L22" s="408">
        <f>L15+L21-BS!M5</f>
        <v>0</v>
      </c>
      <c r="M22" s="408">
        <f>M15+M21-BS!N5</f>
        <v>0</v>
      </c>
      <c r="N22" s="408">
        <f>N15+N21-BS!O5</f>
        <v>0</v>
      </c>
      <c r="O22" s="408">
        <f>O15+O21-BS!P5</f>
        <v>0</v>
      </c>
      <c r="P22" s="408">
        <f>P15+P21-BS!Q5</f>
        <v>0</v>
      </c>
      <c r="Q22" s="408">
        <f>Q15+Q21-BS!R5</f>
        <v>0</v>
      </c>
      <c r="R22" s="408">
        <f>R15+R21-BS!S5</f>
        <v>0</v>
      </c>
      <c r="S22" s="408">
        <f>S15+S21-BS!T5</f>
        <v>0</v>
      </c>
      <c r="T22" s="408">
        <f>T15+T21-BS!U5</f>
        <v>0</v>
      </c>
      <c r="U22" s="408">
        <f>U15+U21-BS!V5</f>
        <v>0</v>
      </c>
      <c r="V22" s="408">
        <f>V15+V21-BS!W5</f>
        <v>0</v>
      </c>
      <c r="W22" s="408">
        <f>W15+W21-BS!X5</f>
        <v>0</v>
      </c>
      <c r="X22" s="408">
        <f>X15+X21-BS!Y5</f>
        <v>0</v>
      </c>
      <c r="Y22" s="408">
        <f>Y15+Y21-BS!Z5</f>
        <v>0</v>
      </c>
      <c r="Z22" s="408">
        <f>Z15+Z21-BS!AA5</f>
        <v>0</v>
      </c>
      <c r="AA22" s="408">
        <f>AA15+AA21-BS!AB5</f>
        <v>0</v>
      </c>
      <c r="AB22" s="408"/>
    </row>
    <row r="23" spans="1:28" ht="15" customHeight="1">
      <c r="C23" s="472"/>
      <c r="D23" s="472"/>
      <c r="E23" s="472"/>
      <c r="F23" s="472"/>
      <c r="G23" s="472"/>
      <c r="H23" s="472"/>
      <c r="I23" s="472"/>
      <c r="J23" s="472"/>
      <c r="K23" s="472"/>
      <c r="L23" s="472"/>
      <c r="M23" s="472"/>
      <c r="N23" s="472"/>
      <c r="O23" s="472"/>
      <c r="P23" s="472"/>
      <c r="Q23" s="472"/>
      <c r="R23" s="472"/>
      <c r="S23" s="472"/>
      <c r="T23" s="472"/>
      <c r="U23" s="472"/>
      <c r="V23" s="472"/>
      <c r="W23" s="472"/>
      <c r="X23" s="472"/>
      <c r="Y23" s="472"/>
      <c r="Z23" s="472"/>
      <c r="AA23" s="472"/>
      <c r="AB23" s="472"/>
    </row>
    <row r="24" spans="1:28">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row>
    <row r="25" spans="1:28">
      <c r="A25" s="143"/>
      <c r="B25" s="143"/>
      <c r="C25" s="473"/>
      <c r="D25" s="473"/>
      <c r="E25" s="473"/>
      <c r="F25" s="473"/>
      <c r="G25" s="473"/>
      <c r="H25" s="473"/>
      <c r="I25" s="473"/>
      <c r="J25" s="473"/>
      <c r="K25" s="473"/>
      <c r="L25" s="473"/>
      <c r="M25" s="473"/>
      <c r="N25" s="473"/>
      <c r="O25" s="473"/>
      <c r="P25" s="473"/>
      <c r="Q25" s="473"/>
      <c r="R25" s="473"/>
      <c r="S25" s="473"/>
      <c r="T25" s="473"/>
      <c r="U25" s="473"/>
      <c r="V25" s="473"/>
      <c r="W25" s="473"/>
      <c r="X25" s="473"/>
      <c r="Y25" s="473"/>
      <c r="Z25" s="473"/>
      <c r="AA25" s="473"/>
      <c r="AB25" s="473"/>
    </row>
    <row r="26" spans="1:28" ht="26.25" thickBot="1">
      <c r="A26" s="279" t="s">
        <v>489</v>
      </c>
      <c r="B26" s="279" t="s">
        <v>493</v>
      </c>
      <c r="C26" s="416">
        <v>42825</v>
      </c>
      <c r="D26" s="416">
        <v>42916</v>
      </c>
      <c r="E26" s="416">
        <v>43008</v>
      </c>
      <c r="F26" s="416">
        <v>43100</v>
      </c>
      <c r="G26" s="416">
        <v>43101</v>
      </c>
      <c r="H26" s="416">
        <v>43190</v>
      </c>
      <c r="I26" s="416">
        <v>43281</v>
      </c>
      <c r="J26" s="416">
        <v>43373</v>
      </c>
      <c r="K26" s="416">
        <v>43465</v>
      </c>
      <c r="L26" s="416">
        <v>43555</v>
      </c>
      <c r="M26" s="416">
        <f t="shared" ref="M26:R26" si="40">M18</f>
        <v>43646</v>
      </c>
      <c r="N26" s="416">
        <f t="shared" si="40"/>
        <v>43738</v>
      </c>
      <c r="O26" s="416">
        <f t="shared" si="40"/>
        <v>43830</v>
      </c>
      <c r="P26" s="416">
        <f t="shared" si="40"/>
        <v>43921</v>
      </c>
      <c r="Q26" s="416">
        <f t="shared" si="40"/>
        <v>44012</v>
      </c>
      <c r="R26" s="416">
        <f t="shared" si="40"/>
        <v>44104</v>
      </c>
      <c r="S26" s="416">
        <f t="shared" ref="S26" si="41">S18</f>
        <v>44196</v>
      </c>
      <c r="T26" s="416">
        <f t="shared" ref="T26:W26" si="42">T18</f>
        <v>44286</v>
      </c>
      <c r="U26" s="416">
        <f t="shared" si="42"/>
        <v>44377</v>
      </c>
      <c r="V26" s="416">
        <f t="shared" si="42"/>
        <v>44469</v>
      </c>
      <c r="W26" s="416">
        <f t="shared" si="42"/>
        <v>44561</v>
      </c>
      <c r="X26" s="416">
        <v>44651</v>
      </c>
      <c r="Y26" s="416">
        <v>44742</v>
      </c>
      <c r="Z26" s="416">
        <v>44834</v>
      </c>
      <c r="AA26" s="416">
        <v>44926</v>
      </c>
      <c r="AB26" s="416">
        <v>45016</v>
      </c>
    </row>
    <row r="27" spans="1:28" ht="25.5">
      <c r="A27" s="145" t="s">
        <v>471</v>
      </c>
      <c r="B27" s="145" t="s">
        <v>479</v>
      </c>
      <c r="C27" s="267">
        <f>SUM(C28:C30)</f>
        <v>1590912</v>
      </c>
      <c r="D27" s="267">
        <f>SUM(D28:D30)</f>
        <v>1502171</v>
      </c>
      <c r="E27" s="267">
        <f>SUM(E28:E30)</f>
        <v>1487405</v>
      </c>
      <c r="F27" s="267">
        <f>SUM(F28:F30)</f>
        <v>1237704</v>
      </c>
      <c r="G27" s="267">
        <f>SUM(G28:G30)</f>
        <v>1237704</v>
      </c>
      <c r="H27" s="267">
        <v>954909</v>
      </c>
      <c r="I27" s="267">
        <f t="shared" ref="I27:P27" si="43">SUM(I28:I30)</f>
        <v>1194616</v>
      </c>
      <c r="J27" s="267">
        <f t="shared" si="43"/>
        <v>891658</v>
      </c>
      <c r="K27" s="267">
        <f t="shared" si="43"/>
        <v>1058024</v>
      </c>
      <c r="L27" s="267">
        <f t="shared" si="43"/>
        <v>1166394</v>
      </c>
      <c r="M27" s="267">
        <f t="shared" si="43"/>
        <v>1401461</v>
      </c>
      <c r="N27" s="267">
        <f t="shared" si="43"/>
        <v>1793215</v>
      </c>
      <c r="O27" s="267">
        <f t="shared" si="43"/>
        <v>1524250</v>
      </c>
      <c r="P27" s="267">
        <f t="shared" si="43"/>
        <v>3339834</v>
      </c>
      <c r="Q27" s="267">
        <f t="shared" ref="Q27:R27" si="44">SUM(Q28:Q30)</f>
        <v>2656612</v>
      </c>
      <c r="R27" s="267">
        <f t="shared" si="44"/>
        <v>2754926</v>
      </c>
      <c r="S27" s="267">
        <f t="shared" ref="S27" si="45">SUM(S28:S30)</f>
        <v>2963339</v>
      </c>
      <c r="T27" s="267">
        <f>SUM(T28:T30)</f>
        <v>2587221</v>
      </c>
      <c r="U27" s="267">
        <f>SUM(U28:U30)</f>
        <v>1758281</v>
      </c>
      <c r="V27" s="267">
        <f>SUM(V28:V30)</f>
        <v>2206685</v>
      </c>
      <c r="W27" s="267">
        <f>SUM(W28:W30)</f>
        <v>3492496</v>
      </c>
      <c r="X27" s="267">
        <v>5844095</v>
      </c>
      <c r="Y27" s="267">
        <v>7634520</v>
      </c>
      <c r="Z27" s="267">
        <v>8989993</v>
      </c>
      <c r="AA27" s="267">
        <v>6913266</v>
      </c>
      <c r="AB27" s="267">
        <v>6328883</v>
      </c>
    </row>
    <row r="28" spans="1:28">
      <c r="A28" s="146" t="s">
        <v>472</v>
      </c>
      <c r="B28" s="146" t="s">
        <v>480</v>
      </c>
      <c r="C28" s="467">
        <v>875142</v>
      </c>
      <c r="D28" s="467">
        <v>719949</v>
      </c>
      <c r="E28" s="467">
        <v>745857</v>
      </c>
      <c r="F28" s="467">
        <v>275046</v>
      </c>
      <c r="G28" s="467">
        <v>275046</v>
      </c>
      <c r="H28" s="467">
        <v>268605</v>
      </c>
      <c r="I28" s="467">
        <v>257153</v>
      </c>
      <c r="J28" s="467">
        <v>281004</v>
      </c>
      <c r="K28" s="467">
        <v>545393</v>
      </c>
      <c r="L28" s="467">
        <v>620795</v>
      </c>
      <c r="M28" s="467">
        <v>695089</v>
      </c>
      <c r="N28" s="467">
        <v>958617</v>
      </c>
      <c r="O28" s="467">
        <v>766820</v>
      </c>
      <c r="P28" s="467">
        <v>1505261</v>
      </c>
      <c r="Q28" s="467">
        <v>1736358</v>
      </c>
      <c r="R28" s="467">
        <v>1797322</v>
      </c>
      <c r="S28" s="467">
        <v>1593606</v>
      </c>
      <c r="T28" s="467">
        <v>1243703</v>
      </c>
      <c r="U28" s="467">
        <v>1042341</v>
      </c>
      <c r="V28" s="467">
        <v>1010443</v>
      </c>
      <c r="W28" s="467">
        <v>2266649</v>
      </c>
      <c r="X28" s="467">
        <v>3735299</v>
      </c>
      <c r="Y28" s="467">
        <v>5459142</v>
      </c>
      <c r="Z28" s="467">
        <v>5485021</v>
      </c>
      <c r="AA28" s="467">
        <v>4624966</v>
      </c>
      <c r="AB28" s="467">
        <v>4484374</v>
      </c>
    </row>
    <row r="29" spans="1:28" ht="25.5">
      <c r="A29" s="147" t="s">
        <v>473</v>
      </c>
      <c r="B29" s="147" t="s">
        <v>481</v>
      </c>
      <c r="C29" s="467">
        <v>13079</v>
      </c>
      <c r="D29" s="467">
        <v>12382</v>
      </c>
      <c r="E29" s="467">
        <v>8268</v>
      </c>
      <c r="F29" s="467">
        <v>6053</v>
      </c>
      <c r="G29" s="467">
        <v>6053</v>
      </c>
      <c r="H29" s="467">
        <v>6880</v>
      </c>
      <c r="I29" s="467">
        <v>6394</v>
      </c>
      <c r="J29" s="467">
        <v>6282</v>
      </c>
      <c r="K29" s="467">
        <v>3279</v>
      </c>
      <c r="L29" s="467">
        <v>2844</v>
      </c>
      <c r="M29" s="467">
        <v>3148</v>
      </c>
      <c r="N29" s="467">
        <v>1916</v>
      </c>
      <c r="O29" s="467">
        <v>1450</v>
      </c>
      <c r="P29" s="467">
        <v>85</v>
      </c>
      <c r="Q29" s="467">
        <v>0</v>
      </c>
      <c r="R29" s="467">
        <v>0</v>
      </c>
      <c r="S29" s="467">
        <v>0</v>
      </c>
      <c r="T29" s="467">
        <v>0</v>
      </c>
      <c r="U29" s="467">
        <v>0</v>
      </c>
      <c r="V29" s="467">
        <v>0</v>
      </c>
      <c r="W29" s="467">
        <v>0</v>
      </c>
      <c r="X29" s="467">
        <v>0</v>
      </c>
      <c r="Y29" s="467">
        <v>0</v>
      </c>
      <c r="Z29" s="467">
        <v>0</v>
      </c>
      <c r="AA29" s="467">
        <v>0</v>
      </c>
      <c r="AB29" s="467">
        <v>0</v>
      </c>
    </row>
    <row r="30" spans="1:28">
      <c r="A30" s="146" t="s">
        <v>474</v>
      </c>
      <c r="B30" s="146" t="s">
        <v>482</v>
      </c>
      <c r="C30" s="467">
        <v>702691</v>
      </c>
      <c r="D30" s="467">
        <v>769840</v>
      </c>
      <c r="E30" s="467">
        <v>733280</v>
      </c>
      <c r="F30" s="467">
        <v>956605</v>
      </c>
      <c r="G30" s="467">
        <v>956605</v>
      </c>
      <c r="H30" s="467">
        <v>679424</v>
      </c>
      <c r="I30" s="467">
        <v>931069</v>
      </c>
      <c r="J30" s="467">
        <v>604372</v>
      </c>
      <c r="K30" s="467">
        <v>509352</v>
      </c>
      <c r="L30" s="467">
        <v>542755</v>
      </c>
      <c r="M30" s="467">
        <v>703224</v>
      </c>
      <c r="N30" s="467">
        <v>832682</v>
      </c>
      <c r="O30" s="467">
        <v>755980</v>
      </c>
      <c r="P30" s="467">
        <v>1834488</v>
      </c>
      <c r="Q30" s="467">
        <v>920254</v>
      </c>
      <c r="R30" s="467">
        <v>957604</v>
      </c>
      <c r="S30" s="467">
        <v>1369733</v>
      </c>
      <c r="T30" s="467">
        <v>1343518</v>
      </c>
      <c r="U30" s="467">
        <v>715940</v>
      </c>
      <c r="V30" s="467">
        <v>1196242</v>
      </c>
      <c r="W30" s="467">
        <v>1225847</v>
      </c>
      <c r="X30" s="467">
        <v>2108796</v>
      </c>
      <c r="Y30" s="467">
        <v>2175378</v>
      </c>
      <c r="Z30" s="467">
        <v>3504972</v>
      </c>
      <c r="AA30" s="467">
        <v>2288300</v>
      </c>
      <c r="AB30" s="467">
        <v>1844509</v>
      </c>
    </row>
    <row r="31" spans="1:28">
      <c r="A31" s="150" t="s">
        <v>478</v>
      </c>
      <c r="B31" s="150" t="s">
        <v>486</v>
      </c>
      <c r="C31" s="270">
        <f>176936+580131</f>
        <v>757067</v>
      </c>
      <c r="D31" s="270">
        <f>182684</f>
        <v>182684</v>
      </c>
      <c r="E31" s="270">
        <f>375319</f>
        <v>375319</v>
      </c>
      <c r="F31" s="270">
        <f>230895</f>
        <v>230895</v>
      </c>
      <c r="G31" s="270">
        <f>230895</f>
        <v>230895</v>
      </c>
      <c r="H31" s="270">
        <f>622545</f>
        <v>622545</v>
      </c>
      <c r="I31" s="270">
        <f>105024</f>
        <v>105024</v>
      </c>
      <c r="J31" s="270">
        <f>675323</f>
        <v>675323</v>
      </c>
      <c r="K31" s="270">
        <f>423377</f>
        <v>423377</v>
      </c>
      <c r="L31" s="270">
        <f>722673</f>
        <v>722673</v>
      </c>
      <c r="M31" s="270">
        <f>394767</f>
        <v>394767</v>
      </c>
      <c r="N31" s="270">
        <v>220460</v>
      </c>
      <c r="O31" s="270">
        <v>332563</v>
      </c>
      <c r="P31" s="270">
        <v>143000</v>
      </c>
      <c r="Q31" s="270">
        <v>210553</v>
      </c>
      <c r="R31" s="270">
        <v>114331</v>
      </c>
      <c r="S31" s="270">
        <v>67001</v>
      </c>
      <c r="T31" s="270">
        <v>101202</v>
      </c>
      <c r="U31" s="270">
        <v>356492</v>
      </c>
      <c r="V31" s="270">
        <v>286721</v>
      </c>
      <c r="W31" s="270">
        <v>385585</v>
      </c>
      <c r="X31" s="270">
        <v>456800</v>
      </c>
      <c r="Y31" s="270">
        <v>456800</v>
      </c>
      <c r="Z31" s="270">
        <v>321857</v>
      </c>
      <c r="AA31" s="270">
        <v>195560</v>
      </c>
      <c r="AB31" s="270">
        <v>969822</v>
      </c>
    </row>
    <row r="32" spans="1:28">
      <c r="A32" s="151" t="s">
        <v>490</v>
      </c>
      <c r="B32" s="151" t="s">
        <v>494</v>
      </c>
      <c r="C32" s="469">
        <f t="shared" ref="C32:L32" si="46">C27+C31</f>
        <v>2347979</v>
      </c>
      <c r="D32" s="469">
        <f t="shared" si="46"/>
        <v>1684855</v>
      </c>
      <c r="E32" s="469">
        <f t="shared" si="46"/>
        <v>1862724</v>
      </c>
      <c r="F32" s="469">
        <f t="shared" si="46"/>
        <v>1468599</v>
      </c>
      <c r="G32" s="469">
        <f>G27+G31</f>
        <v>1468599</v>
      </c>
      <c r="H32" s="469">
        <f t="shared" si="46"/>
        <v>1577454</v>
      </c>
      <c r="I32" s="469">
        <f t="shared" si="46"/>
        <v>1299640</v>
      </c>
      <c r="J32" s="469">
        <f t="shared" si="46"/>
        <v>1566981</v>
      </c>
      <c r="K32" s="469">
        <f t="shared" si="46"/>
        <v>1481401</v>
      </c>
      <c r="L32" s="469">
        <f t="shared" si="46"/>
        <v>1889067</v>
      </c>
      <c r="M32" s="469">
        <f t="shared" ref="M32:R32" si="47">M27+M31</f>
        <v>1796228</v>
      </c>
      <c r="N32" s="469">
        <f t="shared" si="47"/>
        <v>2013675</v>
      </c>
      <c r="O32" s="469">
        <f t="shared" si="47"/>
        <v>1856813</v>
      </c>
      <c r="P32" s="469">
        <f t="shared" si="47"/>
        <v>3482834</v>
      </c>
      <c r="Q32" s="469">
        <f t="shared" si="47"/>
        <v>2867165</v>
      </c>
      <c r="R32" s="469">
        <f t="shared" si="47"/>
        <v>2869257</v>
      </c>
      <c r="S32" s="469">
        <f t="shared" ref="S32" si="48">S27+S31</f>
        <v>3030340</v>
      </c>
      <c r="T32" s="469">
        <f t="shared" ref="T32:W32" si="49">T27+T31</f>
        <v>2688423</v>
      </c>
      <c r="U32" s="469">
        <f t="shared" si="49"/>
        <v>2114773</v>
      </c>
      <c r="V32" s="469">
        <f t="shared" si="49"/>
        <v>2493406</v>
      </c>
      <c r="W32" s="469">
        <f t="shared" si="49"/>
        <v>3878081</v>
      </c>
      <c r="X32" s="469">
        <v>6300895</v>
      </c>
      <c r="Y32" s="469">
        <v>8091320</v>
      </c>
      <c r="Z32" s="469">
        <v>9311850</v>
      </c>
      <c r="AA32" s="469">
        <v>7108826</v>
      </c>
      <c r="AB32" s="469">
        <v>7298705</v>
      </c>
    </row>
    <row r="35" spans="1:28" ht="30" customHeight="1" thickBot="1">
      <c r="A35" s="144" t="s">
        <v>500</v>
      </c>
      <c r="B35" s="29" t="s">
        <v>503</v>
      </c>
      <c r="C35" s="416">
        <f>C26</f>
        <v>42825</v>
      </c>
      <c r="D35" s="416">
        <v>42916</v>
      </c>
      <c r="E35" s="416">
        <v>43008</v>
      </c>
      <c r="F35" s="416">
        <v>43100</v>
      </c>
      <c r="G35" s="416">
        <v>43100</v>
      </c>
      <c r="H35" s="416">
        <v>43190</v>
      </c>
      <c r="I35" s="416">
        <v>43281</v>
      </c>
      <c r="J35" s="416">
        <v>43373</v>
      </c>
      <c r="K35" s="416">
        <v>43465</v>
      </c>
      <c r="L35" s="416">
        <v>43555</v>
      </c>
      <c r="M35" s="416">
        <f t="shared" ref="M35:R35" si="50">M26</f>
        <v>43646</v>
      </c>
      <c r="N35" s="416">
        <f t="shared" si="50"/>
        <v>43738</v>
      </c>
      <c r="O35" s="416">
        <f t="shared" si="50"/>
        <v>43830</v>
      </c>
      <c r="P35" s="416">
        <f t="shared" si="50"/>
        <v>43921</v>
      </c>
      <c r="Q35" s="416">
        <f t="shared" si="50"/>
        <v>44012</v>
      </c>
      <c r="R35" s="416">
        <f t="shared" si="50"/>
        <v>44104</v>
      </c>
      <c r="S35" s="416">
        <f t="shared" ref="S35" si="51">S26</f>
        <v>44196</v>
      </c>
      <c r="T35" s="416">
        <f t="shared" ref="T35:W35" si="52">T26</f>
        <v>44286</v>
      </c>
      <c r="U35" s="416">
        <f t="shared" si="52"/>
        <v>44377</v>
      </c>
      <c r="V35" s="416">
        <f t="shared" si="52"/>
        <v>44469</v>
      </c>
      <c r="W35" s="416">
        <f t="shared" si="52"/>
        <v>44561</v>
      </c>
      <c r="X35" s="416">
        <v>44651</v>
      </c>
      <c r="Y35" s="416">
        <v>44742</v>
      </c>
      <c r="Z35" s="416">
        <v>44834</v>
      </c>
      <c r="AA35" s="416">
        <v>44926</v>
      </c>
      <c r="AB35" s="416">
        <v>45016</v>
      </c>
    </row>
    <row r="36" spans="1:28" ht="30" customHeight="1">
      <c r="A36" s="154" t="s">
        <v>495</v>
      </c>
      <c r="B36" s="146" t="s">
        <v>501</v>
      </c>
      <c r="C36" s="467">
        <v>147946</v>
      </c>
      <c r="D36" s="467">
        <v>162373</v>
      </c>
      <c r="E36" s="467">
        <v>153669</v>
      </c>
      <c r="F36" s="467">
        <v>115496</v>
      </c>
      <c r="G36" s="467">
        <v>115496</v>
      </c>
      <c r="H36" s="467">
        <v>135615</v>
      </c>
      <c r="I36" s="467">
        <v>146817</v>
      </c>
      <c r="J36" s="467">
        <v>140155</v>
      </c>
      <c r="K36" s="467">
        <v>129205</v>
      </c>
      <c r="L36" s="467">
        <v>143828</v>
      </c>
      <c r="M36" s="467">
        <v>172234</v>
      </c>
      <c r="N36" s="467">
        <v>221774</v>
      </c>
      <c r="O36" s="467">
        <v>156700</v>
      </c>
      <c r="P36" s="467">
        <v>348701</v>
      </c>
      <c r="Q36" s="467">
        <v>409101</v>
      </c>
      <c r="R36" s="467">
        <v>407133</v>
      </c>
      <c r="S36" s="467">
        <v>344311</v>
      </c>
      <c r="T36" s="467">
        <v>248563</v>
      </c>
      <c r="U36" s="467">
        <v>210700</v>
      </c>
      <c r="V36" s="467">
        <v>145457</v>
      </c>
      <c r="W36" s="467">
        <v>29105</v>
      </c>
      <c r="X36" s="467">
        <v>17951</v>
      </c>
      <c r="Y36" s="467">
        <v>13094</v>
      </c>
      <c r="Z36" s="467">
        <v>20477</v>
      </c>
      <c r="AA36" s="467">
        <v>25508</v>
      </c>
      <c r="AB36" s="467">
        <v>55979</v>
      </c>
    </row>
    <row r="37" spans="1:28" ht="30" customHeight="1">
      <c r="A37" s="147" t="s">
        <v>496</v>
      </c>
      <c r="B37" s="147" t="s">
        <v>502</v>
      </c>
      <c r="C37" s="471">
        <v>1211577</v>
      </c>
      <c r="D37" s="471">
        <v>1023635</v>
      </c>
      <c r="E37" s="471">
        <v>838637</v>
      </c>
      <c r="F37" s="471">
        <v>463302</v>
      </c>
      <c r="G37" s="471">
        <v>463302</v>
      </c>
      <c r="H37" s="471">
        <v>506696</v>
      </c>
      <c r="I37" s="471">
        <v>804390</v>
      </c>
      <c r="J37" s="471">
        <v>707934</v>
      </c>
      <c r="K37" s="471">
        <v>783277</v>
      </c>
      <c r="L37" s="471">
        <v>766606</v>
      </c>
      <c r="M37" s="471">
        <v>710560</v>
      </c>
      <c r="N37" s="471">
        <v>1059213</v>
      </c>
      <c r="O37" s="471">
        <v>838927</v>
      </c>
      <c r="P37" s="471">
        <v>1514772</v>
      </c>
      <c r="Q37" s="471">
        <v>1233706</v>
      </c>
      <c r="R37" s="471">
        <v>1292157</v>
      </c>
      <c r="S37" s="471">
        <v>1430787</v>
      </c>
      <c r="T37" s="471">
        <v>1339369</v>
      </c>
      <c r="U37" s="471">
        <v>1139089</v>
      </c>
      <c r="V37" s="471">
        <v>1378839</v>
      </c>
      <c r="W37" s="471">
        <v>1733229</v>
      </c>
      <c r="X37" s="471">
        <v>1738937</v>
      </c>
      <c r="Y37" s="471">
        <v>2090637</v>
      </c>
      <c r="Z37" s="471">
        <v>2457792</v>
      </c>
      <c r="AA37" s="471">
        <v>1953581</v>
      </c>
      <c r="AB37" s="471">
        <v>1583184</v>
      </c>
    </row>
    <row r="38" spans="1:28">
      <c r="A38" s="151" t="s">
        <v>497</v>
      </c>
      <c r="B38" s="151" t="s">
        <v>498</v>
      </c>
      <c r="C38" s="469">
        <f t="shared" ref="C38:P38" si="53">C36+C37</f>
        <v>1359523</v>
      </c>
      <c r="D38" s="469">
        <f t="shared" si="53"/>
        <v>1186008</v>
      </c>
      <c r="E38" s="469">
        <f t="shared" si="53"/>
        <v>992306</v>
      </c>
      <c r="F38" s="469">
        <f t="shared" si="53"/>
        <v>578798</v>
      </c>
      <c r="G38" s="469">
        <f t="shared" si="53"/>
        <v>578798</v>
      </c>
      <c r="H38" s="469">
        <f t="shared" si="53"/>
        <v>642311</v>
      </c>
      <c r="I38" s="469">
        <f t="shared" si="53"/>
        <v>951207</v>
      </c>
      <c r="J38" s="469">
        <f t="shared" si="53"/>
        <v>848089</v>
      </c>
      <c r="K38" s="469">
        <f t="shared" si="53"/>
        <v>912482</v>
      </c>
      <c r="L38" s="469">
        <f t="shared" si="53"/>
        <v>910434</v>
      </c>
      <c r="M38" s="469">
        <f t="shared" si="53"/>
        <v>882794</v>
      </c>
      <c r="N38" s="469">
        <f t="shared" si="53"/>
        <v>1280987</v>
      </c>
      <c r="O38" s="469">
        <f t="shared" si="53"/>
        <v>995627</v>
      </c>
      <c r="P38" s="469">
        <f t="shared" si="53"/>
        <v>1863473</v>
      </c>
      <c r="Q38" s="469">
        <f t="shared" ref="Q38:R38" si="54">Q36+Q37</f>
        <v>1642807</v>
      </c>
      <c r="R38" s="469">
        <f t="shared" si="54"/>
        <v>1699290</v>
      </c>
      <c r="S38" s="469">
        <f t="shared" ref="S38" si="55">S36+S37</f>
        <v>1775098</v>
      </c>
      <c r="T38" s="469">
        <f t="shared" ref="T38:W38" si="56">T36+T37</f>
        <v>1587932</v>
      </c>
      <c r="U38" s="469">
        <f t="shared" si="56"/>
        <v>1349789</v>
      </c>
      <c r="V38" s="469">
        <f t="shared" si="56"/>
        <v>1524296</v>
      </c>
      <c r="W38" s="469">
        <f t="shared" si="56"/>
        <v>1762334</v>
      </c>
      <c r="X38" s="469">
        <v>1756888</v>
      </c>
      <c r="Y38" s="469">
        <v>2103731</v>
      </c>
      <c r="Z38" s="469">
        <v>2478269</v>
      </c>
      <c r="AA38" s="469">
        <v>1979089</v>
      </c>
      <c r="AB38" s="469">
        <v>1639163</v>
      </c>
    </row>
    <row r="39" spans="1:28">
      <c r="A39" s="257"/>
      <c r="B39" s="257"/>
      <c r="C39" s="409">
        <f>C32+C38-BS!D32</f>
        <v>0</v>
      </c>
      <c r="D39" s="409">
        <f>D32+D38-BS!E32</f>
        <v>0</v>
      </c>
      <c r="E39" s="409">
        <f>E32+E38-BS!F32</f>
        <v>0</v>
      </c>
      <c r="F39" s="409">
        <f>F32+F38-BS!G32</f>
        <v>0</v>
      </c>
      <c r="G39" s="409">
        <f>G32+G38-BS!H32</f>
        <v>0</v>
      </c>
      <c r="H39" s="409">
        <f>H32+H38-BS!I32</f>
        <v>0</v>
      </c>
      <c r="I39" s="409">
        <f>I32+I38-BS!J32</f>
        <v>0</v>
      </c>
      <c r="J39" s="409">
        <f>J32+J38-BS!K32</f>
        <v>0</v>
      </c>
      <c r="K39" s="409">
        <f>K32+K38-BS!L32</f>
        <v>0</v>
      </c>
      <c r="L39" s="409">
        <f>L32+L38-BS!M32</f>
        <v>0</v>
      </c>
      <c r="M39" s="409">
        <f>M32+M38-BS!N32</f>
        <v>0</v>
      </c>
      <c r="N39" s="409">
        <f>N32+N38-BS!O32</f>
        <v>0</v>
      </c>
      <c r="O39" s="409">
        <f>O32+O38-BS!P32</f>
        <v>0</v>
      </c>
      <c r="P39" s="409">
        <f>P32+P38-BS!Q32</f>
        <v>0</v>
      </c>
      <c r="Q39" s="409">
        <f>Q32+Q38-BS!R32</f>
        <v>0</v>
      </c>
      <c r="R39" s="409">
        <f>R32+R38-BS!S32</f>
        <v>0</v>
      </c>
      <c r="S39" s="409">
        <f>S32+S38-BS!T32</f>
        <v>0</v>
      </c>
      <c r="T39" s="409">
        <f>T32+T38-BS!U32</f>
        <v>0</v>
      </c>
      <c r="U39" s="409">
        <f>U32+U38-BS!V32</f>
        <v>0</v>
      </c>
      <c r="V39" s="409">
        <f>V32+V38-BS!W32</f>
        <v>0</v>
      </c>
      <c r="W39" s="409">
        <f>W32+W38-BS!X32</f>
        <v>0</v>
      </c>
      <c r="X39" s="409">
        <f>X32+X38-BS!Y32</f>
        <v>0</v>
      </c>
      <c r="Y39" s="409">
        <f>Y32+Y38-BS!Z32</f>
        <v>-216507</v>
      </c>
      <c r="Z39" s="409">
        <f>Z32+Z38-BS!AA32</f>
        <v>0</v>
      </c>
      <c r="AA39" s="409">
        <f>AA32+AA38-BS!AB32</f>
        <v>0</v>
      </c>
      <c r="AB39" s="409"/>
    </row>
    <row r="40" spans="1:28">
      <c r="A40" s="257"/>
      <c r="B40" s="284" t="s">
        <v>600</v>
      </c>
    </row>
    <row r="41" spans="1:28">
      <c r="A41" s="287"/>
      <c r="B41" s="286" t="s">
        <v>599</v>
      </c>
    </row>
    <row r="42" spans="1:28">
      <c r="A42" s="287"/>
      <c r="B42" s="287"/>
    </row>
    <row r="43" spans="1:28">
      <c r="A43" s="293"/>
      <c r="B43" s="293"/>
    </row>
    <row r="44" spans="1:28" s="143" customFormat="1" ht="14.25">
      <c r="A44" s="295"/>
      <c r="B44" s="295"/>
    </row>
    <row r="45" spans="1:28">
      <c r="A45" s="293"/>
      <c r="B45" s="293"/>
    </row>
    <row r="46" spans="1:28">
      <c r="A46" s="296"/>
      <c r="B46" s="296"/>
    </row>
    <row r="47" spans="1:28">
      <c r="A47" s="294"/>
      <c r="B47" s="294"/>
    </row>
    <row r="48" spans="1:28">
      <c r="A48" s="294"/>
      <c r="B48" s="294"/>
    </row>
    <row r="49" spans="1:2">
      <c r="A49" s="294"/>
      <c r="B49" s="294"/>
    </row>
    <row r="50" spans="1:2">
      <c r="A50" s="294"/>
      <c r="B50" s="294"/>
    </row>
    <row r="51" spans="1:2">
      <c r="A51" s="294"/>
      <c r="B51" s="294"/>
    </row>
    <row r="52" spans="1:2">
      <c r="A52" s="294"/>
      <c r="B52" s="294"/>
    </row>
    <row r="53" spans="1:2">
      <c r="A53" s="294"/>
      <c r="B53" s="294"/>
    </row>
    <row r="54" spans="1:2">
      <c r="A54" s="294"/>
      <c r="B54" s="294"/>
    </row>
    <row r="55" spans="1:2">
      <c r="A55" s="294"/>
      <c r="B55" s="294"/>
    </row>
    <row r="56" spans="1:2">
      <c r="A56" s="294"/>
      <c r="B56" s="294"/>
    </row>
    <row r="57" spans="1:2">
      <c r="A57" s="294"/>
      <c r="B57" s="294"/>
    </row>
    <row r="58" spans="1:2">
      <c r="A58" s="294"/>
      <c r="B58" s="294"/>
    </row>
    <row r="59" spans="1:2">
      <c r="A59" s="294"/>
      <c r="B59" s="294"/>
    </row>
    <row r="60" spans="1:2">
      <c r="A60" s="294"/>
      <c r="B60" s="294"/>
    </row>
    <row r="61" spans="1:2">
      <c r="A61" s="294"/>
      <c r="B61" s="294"/>
    </row>
    <row r="62" spans="1:2">
      <c r="A62" s="294"/>
      <c r="B62" s="294"/>
    </row>
    <row r="63" spans="1:2">
      <c r="A63" s="294"/>
      <c r="B63" s="294"/>
    </row>
    <row r="64" spans="1:2">
      <c r="A64" s="294"/>
      <c r="B64" s="294"/>
    </row>
    <row r="65" spans="1:2">
      <c r="A65" s="294"/>
      <c r="B65" s="294"/>
    </row>
    <row r="66" spans="1:2">
      <c r="A66" s="294"/>
      <c r="B66" s="294"/>
    </row>
    <row r="67" spans="1:2">
      <c r="A67" s="294"/>
      <c r="B67" s="294"/>
    </row>
    <row r="68" spans="1:2">
      <c r="A68" s="294"/>
      <c r="B68" s="294"/>
    </row>
    <row r="69" spans="1:2">
      <c r="A69" s="294"/>
      <c r="B69" s="294"/>
    </row>
    <row r="70" spans="1:2">
      <c r="A70" s="294"/>
      <c r="B70" s="294"/>
    </row>
    <row r="71" spans="1:2">
      <c r="A71" s="294"/>
      <c r="B71" s="294"/>
    </row>
    <row r="72" spans="1:2">
      <c r="A72" s="294"/>
      <c r="B72" s="294"/>
    </row>
    <row r="73" spans="1:2">
      <c r="A73" s="294"/>
      <c r="B73" s="294"/>
    </row>
    <row r="74" spans="1:2">
      <c r="A74" s="294"/>
      <c r="B74" s="294"/>
    </row>
    <row r="75" spans="1:2">
      <c r="A75" s="294"/>
      <c r="B75" s="294"/>
    </row>
    <row r="76" spans="1:2">
      <c r="A76" s="294"/>
      <c r="B76" s="294"/>
    </row>
    <row r="77" spans="1:2">
      <c r="A77" s="294"/>
      <c r="B77" s="294"/>
    </row>
    <row r="78" spans="1:2">
      <c r="A78" s="294"/>
      <c r="B78" s="294"/>
    </row>
    <row r="79" spans="1:2">
      <c r="A79" s="294"/>
      <c r="B79" s="294"/>
    </row>
    <row r="80" spans="1:2">
      <c r="A80" s="294"/>
      <c r="B80" s="294"/>
    </row>
    <row r="81" spans="1:2">
      <c r="A81" s="294"/>
      <c r="B81" s="294"/>
    </row>
    <row r="82" spans="1:2">
      <c r="A82" s="294"/>
      <c r="B82" s="294"/>
    </row>
    <row r="83" spans="1:2">
      <c r="A83" s="294"/>
      <c r="B83" s="294"/>
    </row>
    <row r="84" spans="1:2">
      <c r="A84" s="294"/>
      <c r="B84" s="294"/>
    </row>
    <row r="85" spans="1:2">
      <c r="A85" s="294"/>
      <c r="B85" s="294"/>
    </row>
    <row r="86" spans="1:2">
      <c r="A86" s="294"/>
      <c r="B86" s="294"/>
    </row>
    <row r="87" spans="1:2">
      <c r="A87" s="294"/>
      <c r="B87" s="294"/>
    </row>
    <row r="88" spans="1:2">
      <c r="A88" s="294"/>
      <c r="B88" s="294"/>
    </row>
    <row r="89" spans="1:2">
      <c r="A89" s="294"/>
      <c r="B89" s="294"/>
    </row>
    <row r="90" spans="1:2">
      <c r="A90" s="294"/>
      <c r="B90" s="294"/>
    </row>
    <row r="91" spans="1:2">
      <c r="A91" s="294"/>
      <c r="B91" s="294"/>
    </row>
    <row r="92" spans="1:2">
      <c r="A92" s="294"/>
      <c r="B92" s="294"/>
    </row>
    <row r="93" spans="1:2">
      <c r="A93" s="294"/>
      <c r="B93" s="294"/>
    </row>
    <row r="94" spans="1:2">
      <c r="A94" s="294"/>
      <c r="B94" s="294"/>
    </row>
    <row r="95" spans="1:2">
      <c r="A95" s="294"/>
      <c r="B95" s="294"/>
    </row>
    <row r="96" spans="1:2">
      <c r="A96" s="294"/>
      <c r="B96" s="294"/>
    </row>
    <row r="97" spans="1:2">
      <c r="A97" s="294"/>
      <c r="B97" s="294"/>
    </row>
    <row r="98" spans="1:2">
      <c r="A98" s="294"/>
      <c r="B98" s="294"/>
    </row>
    <row r="99" spans="1:2">
      <c r="A99" s="294"/>
      <c r="B99" s="294"/>
    </row>
    <row r="100" spans="1:2">
      <c r="A100" s="294"/>
      <c r="B100" s="294"/>
    </row>
    <row r="101" spans="1:2">
      <c r="A101" s="294"/>
      <c r="B101" s="294"/>
    </row>
    <row r="102" spans="1:2">
      <c r="A102" s="294"/>
      <c r="B102" s="294"/>
    </row>
    <row r="103" spans="1:2">
      <c r="A103" s="294"/>
      <c r="B103" s="294"/>
    </row>
    <row r="104" spans="1:2">
      <c r="A104" s="294"/>
      <c r="B104" s="294"/>
    </row>
    <row r="105" spans="1:2">
      <c r="A105" s="294"/>
      <c r="B105" s="294"/>
    </row>
    <row r="106" spans="1:2">
      <c r="A106" s="294"/>
      <c r="B106" s="294"/>
    </row>
    <row r="107" spans="1:2">
      <c r="A107" s="294"/>
      <c r="B107" s="294"/>
    </row>
    <row r="108" spans="1:2">
      <c r="A108" s="294"/>
      <c r="B108" s="294"/>
    </row>
    <row r="109" spans="1:2">
      <c r="A109" s="294"/>
      <c r="B109" s="294"/>
    </row>
    <row r="110" spans="1:2">
      <c r="A110" s="294"/>
      <c r="B110" s="294"/>
    </row>
    <row r="111" spans="1:2">
      <c r="A111" s="294"/>
      <c r="B111" s="294"/>
    </row>
    <row r="112" spans="1:2">
      <c r="A112" s="294"/>
      <c r="B112" s="294"/>
    </row>
    <row r="113" spans="1:2">
      <c r="A113" s="294"/>
      <c r="B113" s="294"/>
    </row>
    <row r="114" spans="1:2">
      <c r="A114" s="294"/>
      <c r="B114" s="294"/>
    </row>
    <row r="115" spans="1:2">
      <c r="A115" s="294"/>
      <c r="B115" s="294"/>
    </row>
    <row r="116" spans="1:2">
      <c r="A116" s="294"/>
      <c r="B116" s="294"/>
    </row>
    <row r="117" spans="1:2">
      <c r="A117" s="294"/>
      <c r="B117" s="294"/>
    </row>
    <row r="118" spans="1:2">
      <c r="A118" s="294"/>
      <c r="B118" s="294"/>
    </row>
    <row r="119" spans="1:2">
      <c r="A119" s="294"/>
      <c r="B119" s="294"/>
    </row>
    <row r="120" spans="1:2">
      <c r="A120" s="294"/>
      <c r="B120" s="294"/>
    </row>
    <row r="121" spans="1:2">
      <c r="A121" s="294"/>
      <c r="B121" s="294"/>
    </row>
    <row r="122" spans="1:2">
      <c r="A122" s="294"/>
      <c r="B122" s="294"/>
    </row>
    <row r="123" spans="1:2">
      <c r="A123" s="294"/>
      <c r="B123" s="294"/>
    </row>
    <row r="124" spans="1:2">
      <c r="A124" s="294"/>
      <c r="B124" s="294"/>
    </row>
    <row r="125" spans="1:2">
      <c r="A125" s="294"/>
      <c r="B125" s="294"/>
    </row>
    <row r="126" spans="1:2">
      <c r="A126" s="294"/>
      <c r="B126" s="294"/>
    </row>
    <row r="127" spans="1:2">
      <c r="A127" s="294"/>
      <c r="B127" s="294"/>
    </row>
    <row r="128" spans="1:2">
      <c r="A128" s="294"/>
      <c r="B128" s="294"/>
    </row>
    <row r="129" spans="1:2">
      <c r="A129" s="294"/>
      <c r="B129" s="294"/>
    </row>
    <row r="130" spans="1:2">
      <c r="A130" s="294"/>
      <c r="B130" s="294"/>
    </row>
    <row r="131" spans="1:2">
      <c r="A131" s="294"/>
      <c r="B131" s="294"/>
    </row>
    <row r="132" spans="1:2">
      <c r="A132" s="294"/>
      <c r="B132" s="294"/>
    </row>
    <row r="133" spans="1:2">
      <c r="A133" s="294"/>
      <c r="B133" s="294"/>
    </row>
    <row r="134" spans="1:2">
      <c r="A134" s="294"/>
      <c r="B134" s="294"/>
    </row>
  </sheetData>
  <customSheetViews>
    <customSheetView guid="{5452748D-E1FC-476E-B5F0-1C8C35469D98}" topLeftCell="A22">
      <pane xSplit="2" ySplit="5" topLeftCell="X27" activePane="bottomRight" state="frozen"/>
      <selection pane="bottomRight" activeCell="AC44" sqref="AC44"/>
      <pageMargins left="0.7" right="0.7" top="0.75" bottom="0.75" header="0.3" footer="0.3"/>
      <pageSetup paperSize="9" orientation="portrait" r:id="rId1"/>
    </customSheetView>
    <customSheetView guid="{12F8D032-8143-430B-8DFF-852E8796C402}" hiddenColumns="1">
      <selection activeCell="V9" sqref="V9:V10"/>
      <pageMargins left="0.7" right="0.7" top="0.75" bottom="0.75" header="0.3" footer="0.3"/>
      <pageSetup paperSize="9" orientation="portrait" r:id="rId2"/>
    </customSheetView>
    <customSheetView guid="{899D69CD-4B7E-42BC-9944-5BD922EB798C}" topLeftCell="L22">
      <selection activeCell="V41" sqref="V41"/>
      <pageMargins left="0.7" right="0.7" top="0.75" bottom="0.75" header="0.3" footer="0.3"/>
      <pageSetup paperSize="9" orientation="portrait" r:id="rId3"/>
    </customSheetView>
    <customSheetView guid="{9AF4A83C-CF57-4B40-8A74-6A0EA6C2FE5C}" hiddenColumns="1">
      <selection activeCell="AD20" sqref="AD20"/>
      <pageMargins left="0.7" right="0.7" top="0.75" bottom="0.75" header="0.3" footer="0.3"/>
      <pageSetup paperSize="9" orientation="portrait" r:id="rId4"/>
    </customSheetView>
    <customSheetView guid="{687A4863-1825-4D63-B732-E76682E6DE4F}" hiddenColumns="1">
      <selection activeCell="Y45" sqref="Y45"/>
      <pageMargins left="0.7" right="0.7" top="0.75" bottom="0.75" header="0.3" footer="0.3"/>
      <pageSetup paperSize="9" orientation="portrait" r:id="rId5"/>
    </customSheetView>
    <customSheetView guid="{8DA78CF1-615A-4626-9893-6751995631A4}" hiddenColumns="1" topLeftCell="B1">
      <selection activeCell="S12" sqref="S12"/>
      <pageMargins left="0.7" right="0.7" top="0.75" bottom="0.75" header="0.3" footer="0.3"/>
      <pageSetup paperSize="9" orientation="portrait" r:id="rId6"/>
    </customSheetView>
    <customSheetView guid="{57267270-6A97-4850-9DB6-FE6B399379AA}">
      <selection activeCell="M28" sqref="M28"/>
      <pageMargins left="0.7" right="0.7" top="0.75" bottom="0.75" header="0.3" footer="0.3"/>
      <pageSetup paperSize="9" orientation="portrait" r:id="rId7"/>
    </customSheetView>
    <customSheetView guid="{25FAB884-5E17-4008-8139-33D910C7DEFE}">
      <selection activeCell="F29" sqref="F29"/>
      <pageMargins left="0.7" right="0.7" top="0.75" bottom="0.75" header="0.3" footer="0.3"/>
      <pageSetup paperSize="9" orientation="portrait" r:id="rId8"/>
    </customSheetView>
    <customSheetView guid="{22F3E99A-96C8-445F-81B2-67262F695A36}" topLeftCell="A22">
      <selection activeCell="X35" sqref="X35:Y35"/>
      <pageMargins left="0.7" right="0.7" top="0.75" bottom="0.75" header="0.3" footer="0.3"/>
      <pageSetup paperSize="9" orientation="portrait" r:id="rId9"/>
    </customSheetView>
  </customSheetViews>
  <pageMargins left="0.7" right="0.7" top="0.75" bottom="0.75" header="0.3" footer="0.3"/>
  <pageSetup paperSize="9" orientation="portrait" r:id="rId10"/>
  <ignoredErrors>
    <ignoredError sqref="L27 I27:K27 E27:F27 C27:D27 M27:P27 Q27:U27"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workbookViewId="0">
      <pane xSplit="3" ySplit="1" topLeftCell="N2" activePane="bottomRight" state="frozen"/>
      <selection pane="topRight" activeCell="D1" sqref="D1"/>
      <selection pane="bottomLeft" activeCell="A2" sqref="A2"/>
      <selection pane="bottomRight" activeCell="S23" sqref="S23"/>
    </sheetView>
  </sheetViews>
  <sheetFormatPr defaultColWidth="9.42578125" defaultRowHeight="12.75"/>
  <cols>
    <col min="1" max="1" width="3.5703125" style="103" customWidth="1"/>
    <col min="2" max="2" width="52.5703125" style="118" customWidth="1"/>
    <col min="3" max="3" width="53.5703125" style="118" customWidth="1"/>
    <col min="4" max="18" width="8.5703125" style="118" customWidth="1"/>
    <col min="19" max="28" width="8.5703125" style="103" customWidth="1"/>
    <col min="29" max="16384" width="9.42578125" style="103"/>
  </cols>
  <sheetData>
    <row r="1" spans="2:28" ht="26.25" thickBot="1">
      <c r="B1" s="100" t="s">
        <v>385</v>
      </c>
      <c r="C1" s="100" t="s">
        <v>401</v>
      </c>
      <c r="D1" s="102" t="s">
        <v>470</v>
      </c>
      <c r="E1" s="101" t="s">
        <v>469</v>
      </c>
      <c r="F1" s="101" t="s">
        <v>468</v>
      </c>
      <c r="G1" s="102" t="s">
        <v>554</v>
      </c>
      <c r="H1" s="102" t="s">
        <v>402</v>
      </c>
      <c r="I1" s="101" t="s">
        <v>421</v>
      </c>
      <c r="J1" s="101" t="s">
        <v>420</v>
      </c>
      <c r="K1" s="101" t="s">
        <v>419</v>
      </c>
      <c r="L1" s="101" t="s">
        <v>418</v>
      </c>
      <c r="M1" s="101" t="s">
        <v>552</v>
      </c>
      <c r="N1" s="101" t="s">
        <v>579</v>
      </c>
      <c r="O1" s="101" t="s">
        <v>608</v>
      </c>
      <c r="P1" s="101" t="s">
        <v>613</v>
      </c>
      <c r="Q1" s="101" t="s">
        <v>630</v>
      </c>
      <c r="R1" s="101" t="s">
        <v>631</v>
      </c>
      <c r="S1" s="101" t="s">
        <v>715</v>
      </c>
      <c r="T1" s="101" t="s">
        <v>716</v>
      </c>
      <c r="U1" s="101" t="s">
        <v>717</v>
      </c>
      <c r="V1" s="101" t="s">
        <v>718</v>
      </c>
      <c r="W1" s="101" t="s">
        <v>719</v>
      </c>
      <c r="X1" s="101" t="s">
        <v>720</v>
      </c>
      <c r="Y1" s="101" t="s">
        <v>721</v>
      </c>
      <c r="Z1" s="101" t="s">
        <v>722</v>
      </c>
      <c r="AA1" s="101" t="s">
        <v>723</v>
      </c>
      <c r="AB1" s="101" t="s">
        <v>744</v>
      </c>
    </row>
    <row r="2" spans="2:28" ht="12.6" customHeight="1">
      <c r="B2" s="104" t="s">
        <v>386</v>
      </c>
      <c r="C2" s="116" t="s">
        <v>403</v>
      </c>
      <c r="D2" s="105">
        <v>0.46800000000000003</v>
      </c>
      <c r="E2" s="105">
        <v>0.44600000000000001</v>
      </c>
      <c r="F2" s="105">
        <v>0.435</v>
      </c>
      <c r="G2" s="105">
        <v>0.434</v>
      </c>
      <c r="H2" s="105">
        <v>0.48899999999999999</v>
      </c>
      <c r="I2" s="105">
        <v>0.45200000000000001</v>
      </c>
      <c r="J2" s="105">
        <v>0.45</v>
      </c>
      <c r="K2" s="105">
        <v>0.432</v>
      </c>
      <c r="L2" s="105">
        <v>0.55100000000000005</v>
      </c>
      <c r="M2" s="105">
        <v>0.48699999999999999</v>
      </c>
      <c r="N2" s="105">
        <v>0.45700000000000002</v>
      </c>
      <c r="O2" s="105">
        <v>0.47199999999999998</v>
      </c>
      <c r="P2" s="105">
        <v>0.56299999999999994</v>
      </c>
      <c r="Q2" s="105">
        <v>0.51500000000000001</v>
      </c>
      <c r="R2" s="105">
        <v>0.48899999999999999</v>
      </c>
      <c r="S2" s="105">
        <v>0.51900000000000002</v>
      </c>
      <c r="T2" s="105">
        <v>0.497</v>
      </c>
      <c r="U2" s="105">
        <v>0.44800000000000001</v>
      </c>
      <c r="V2" s="105">
        <v>0.438</v>
      </c>
      <c r="W2" s="105">
        <v>0.436</v>
      </c>
      <c r="X2" s="105">
        <v>0.39800000000000002</v>
      </c>
      <c r="Y2" s="105">
        <v>0.38900000000000001</v>
      </c>
      <c r="Z2" s="105">
        <v>0.41899999999999998</v>
      </c>
      <c r="AA2" s="105">
        <v>0.379</v>
      </c>
      <c r="AB2" s="105">
        <v>0.33800000000000002</v>
      </c>
    </row>
    <row r="3" spans="2:28" ht="12.6" customHeight="1">
      <c r="B3" s="106" t="s">
        <v>387</v>
      </c>
      <c r="C3" s="117" t="s">
        <v>404</v>
      </c>
      <c r="D3" s="107">
        <v>0.67800000000000005</v>
      </c>
      <c r="E3" s="107">
        <v>0.67200000000000004</v>
      </c>
      <c r="F3" s="107">
        <v>0.67700000000000005</v>
      </c>
      <c r="G3" s="107">
        <v>0.68</v>
      </c>
      <c r="H3" s="107">
        <v>0.7</v>
      </c>
      <c r="I3" s="107">
        <v>0.66800000000000004</v>
      </c>
      <c r="J3" s="107">
        <v>0.67600000000000005</v>
      </c>
      <c r="K3" s="107">
        <v>0.65900000000000003</v>
      </c>
      <c r="L3" s="107">
        <v>0.71699999999999997</v>
      </c>
      <c r="M3" s="107">
        <v>0.69799999999999995</v>
      </c>
      <c r="N3" s="107">
        <v>0.69699999999999995</v>
      </c>
      <c r="O3" s="107">
        <v>0.69499999999999995</v>
      </c>
      <c r="P3" s="107">
        <v>0.72799999999999998</v>
      </c>
      <c r="Q3" s="107">
        <v>0.71499999999999997</v>
      </c>
      <c r="R3" s="107">
        <v>0.69299999999999995</v>
      </c>
      <c r="S3" s="107">
        <v>0.68100000000000005</v>
      </c>
      <c r="T3" s="107">
        <v>0.65</v>
      </c>
      <c r="U3" s="107">
        <v>0.63600000000000001</v>
      </c>
      <c r="V3" s="107">
        <v>0.64200000000000002</v>
      </c>
      <c r="W3" s="107">
        <v>0.65200000000000002</v>
      </c>
      <c r="X3" s="107">
        <v>0.751</v>
      </c>
      <c r="Y3" s="107">
        <v>0.79500000000000004</v>
      </c>
      <c r="Z3" s="107">
        <v>0.76900000000000002</v>
      </c>
      <c r="AA3" s="107">
        <v>0.78</v>
      </c>
      <c r="AB3" s="107">
        <v>0.82599999999999996</v>
      </c>
    </row>
    <row r="4" spans="2:28" ht="12.6" customHeight="1">
      <c r="B4" s="106" t="s">
        <v>388</v>
      </c>
      <c r="C4" s="117" t="s">
        <v>405</v>
      </c>
      <c r="D4" s="108">
        <v>3.7400000000000003E-2</v>
      </c>
      <c r="E4" s="108">
        <v>3.78E-2</v>
      </c>
      <c r="F4" s="108">
        <v>3.7999999999999999E-2</v>
      </c>
      <c r="G4" s="108">
        <v>3.8300000000000001E-2</v>
      </c>
      <c r="H4" s="108">
        <v>3.95E-2</v>
      </c>
      <c r="I4" s="108">
        <v>3.85E-2</v>
      </c>
      <c r="J4" s="108">
        <v>3.7699999999999997E-2</v>
      </c>
      <c r="K4" s="108">
        <v>3.6600000000000001E-2</v>
      </c>
      <c r="L4" s="108">
        <v>3.4799999999999998E-2</v>
      </c>
      <c r="M4" s="108">
        <v>3.4799999999999998E-2</v>
      </c>
      <c r="N4" s="108">
        <v>3.5000000000000003E-2</v>
      </c>
      <c r="O4" s="108">
        <v>3.4599999999999999E-2</v>
      </c>
      <c r="P4" s="108">
        <v>3.32E-2</v>
      </c>
      <c r="Q4" s="108">
        <v>3.09E-2</v>
      </c>
      <c r="R4" s="108">
        <v>2.9499999999999998E-2</v>
      </c>
      <c r="S4" s="108">
        <v>2.87E-2</v>
      </c>
      <c r="T4" s="108">
        <v>2.5600000000000001E-2</v>
      </c>
      <c r="U4" s="108">
        <v>2.5999999999999999E-2</v>
      </c>
      <c r="V4" s="108">
        <v>2.6100000000000002E-2</v>
      </c>
      <c r="W4" s="108">
        <v>2.7199999999999998E-2</v>
      </c>
      <c r="X4" s="108">
        <v>4.02E-2</v>
      </c>
      <c r="Y4" s="108">
        <v>4.6300000000000001E-2</v>
      </c>
      <c r="Z4" s="108">
        <v>4.1000000000000002E-2</v>
      </c>
      <c r="AA4" s="108">
        <v>4.3099999999999999E-2</v>
      </c>
      <c r="AB4" s="108">
        <v>5.3999999999999999E-2</v>
      </c>
    </row>
    <row r="5" spans="2:28" ht="12.6" customHeight="1">
      <c r="B5" s="106" t="s">
        <v>389</v>
      </c>
      <c r="C5" s="117" t="s">
        <v>406</v>
      </c>
      <c r="D5" s="107">
        <v>0.25700000000000001</v>
      </c>
      <c r="E5" s="107">
        <v>0.255</v>
      </c>
      <c r="F5" s="107">
        <v>0.26</v>
      </c>
      <c r="G5" s="107">
        <v>0.25900000000000001</v>
      </c>
      <c r="H5" s="109">
        <v>0.25900000000000001</v>
      </c>
      <c r="I5" s="109">
        <v>0.25</v>
      </c>
      <c r="J5" s="109">
        <v>0.251</v>
      </c>
      <c r="K5" s="109">
        <v>0.23599999999999999</v>
      </c>
      <c r="L5" s="109">
        <v>0.23200000000000001</v>
      </c>
      <c r="M5" s="107">
        <v>0.22500000000000001</v>
      </c>
      <c r="N5" s="107">
        <v>0.224</v>
      </c>
      <c r="O5" s="109">
        <v>0.22500000000000001</v>
      </c>
      <c r="P5" s="109">
        <v>0.23899999999999999</v>
      </c>
      <c r="Q5" s="109">
        <v>0.23799999999999999</v>
      </c>
      <c r="R5" s="109">
        <v>0.245</v>
      </c>
      <c r="S5" s="109">
        <v>0.249</v>
      </c>
      <c r="T5" s="107">
        <v>0.28899999999999998</v>
      </c>
      <c r="U5" s="107">
        <v>0.27700000000000002</v>
      </c>
      <c r="V5" s="107">
        <v>0.28000000000000003</v>
      </c>
      <c r="W5" s="107">
        <v>0.27200000000000002</v>
      </c>
      <c r="X5" s="107">
        <v>0.221</v>
      </c>
      <c r="Y5" s="107">
        <v>0.19700000000000001</v>
      </c>
      <c r="Z5" s="107">
        <v>0.22</v>
      </c>
      <c r="AA5" s="107">
        <v>0.20699999999999999</v>
      </c>
      <c r="AB5" s="107">
        <v>0.17699999999999999</v>
      </c>
    </row>
    <row r="6" spans="2:28" ht="12.6" customHeight="1">
      <c r="B6" s="106" t="s">
        <v>390</v>
      </c>
      <c r="C6" s="117" t="s">
        <v>407</v>
      </c>
      <c r="D6" s="107">
        <v>0.95899999999999996</v>
      </c>
      <c r="E6" s="107">
        <v>0.96299999999999997</v>
      </c>
      <c r="F6" s="107">
        <v>0.95899999999999996</v>
      </c>
      <c r="G6" s="107">
        <v>0.96699999999999997</v>
      </c>
      <c r="H6" s="109">
        <v>0.96</v>
      </c>
      <c r="I6" s="109">
        <v>0.93600000000000005</v>
      </c>
      <c r="J6" s="109">
        <v>0.93500000000000005</v>
      </c>
      <c r="K6" s="109">
        <v>0.91900000000000004</v>
      </c>
      <c r="L6" s="109">
        <v>0.93899999999999995</v>
      </c>
      <c r="M6" s="107">
        <v>0.94</v>
      </c>
      <c r="N6" s="107">
        <v>0.95199999999999996</v>
      </c>
      <c r="O6" s="109">
        <v>0.91600000000000004</v>
      </c>
      <c r="P6" s="109">
        <v>0.93600000000000005</v>
      </c>
      <c r="Q6" s="109">
        <v>0.86</v>
      </c>
      <c r="R6" s="109">
        <v>0.85199999999999998</v>
      </c>
      <c r="S6" s="109">
        <v>0.82799999999999996</v>
      </c>
      <c r="T6" s="107">
        <v>0.79300000000000004</v>
      </c>
      <c r="U6" s="107">
        <v>0.81299999999999994</v>
      </c>
      <c r="V6" s="107">
        <v>0.81299999999999994</v>
      </c>
      <c r="W6" s="107">
        <v>0.79</v>
      </c>
      <c r="X6" s="107">
        <v>0.79900000000000004</v>
      </c>
      <c r="Y6" s="107">
        <v>0.83199999999999996</v>
      </c>
      <c r="Z6" s="107">
        <v>0.81</v>
      </c>
      <c r="AA6" s="107">
        <v>0.77600000000000002</v>
      </c>
      <c r="AB6" s="107">
        <v>0.78500000000000003</v>
      </c>
    </row>
    <row r="7" spans="2:28" ht="12.6" customHeight="1">
      <c r="B7" s="106" t="s">
        <v>391</v>
      </c>
      <c r="C7" s="117" t="s">
        <v>408</v>
      </c>
      <c r="D7" s="107">
        <v>6.4000000000000001E-2</v>
      </c>
      <c r="E7" s="107">
        <v>5.8999999999999997E-2</v>
      </c>
      <c r="F7" s="107">
        <v>0.06</v>
      </c>
      <c r="G7" s="107">
        <v>5.8000000000000003E-2</v>
      </c>
      <c r="H7" s="109">
        <v>0.06</v>
      </c>
      <c r="I7" s="109">
        <v>5.8000000000000003E-2</v>
      </c>
      <c r="J7" s="109">
        <v>5.5E-2</v>
      </c>
      <c r="K7" s="109">
        <v>4.5999999999999999E-2</v>
      </c>
      <c r="L7" s="109">
        <v>4.8000000000000001E-2</v>
      </c>
      <c r="M7" s="107">
        <v>4.7E-2</v>
      </c>
      <c r="N7" s="107">
        <v>0.05</v>
      </c>
      <c r="O7" s="109">
        <v>5.1999999999999998E-2</v>
      </c>
      <c r="P7" s="109">
        <v>5.1999999999999998E-2</v>
      </c>
      <c r="Q7" s="109">
        <v>5.6000000000000001E-2</v>
      </c>
      <c r="R7" s="109">
        <v>5.7000000000000002E-2</v>
      </c>
      <c r="S7" s="109">
        <v>5.8000000000000003E-2</v>
      </c>
      <c r="T7" s="107">
        <v>0.06</v>
      </c>
      <c r="U7" s="107">
        <v>5.8000000000000003E-2</v>
      </c>
      <c r="V7" s="107">
        <v>5.3999999999999999E-2</v>
      </c>
      <c r="W7" s="107">
        <v>0.05</v>
      </c>
      <c r="X7" s="107">
        <v>4.8000000000000001E-2</v>
      </c>
      <c r="Y7" s="107">
        <v>4.7E-2</v>
      </c>
      <c r="Z7" s="107">
        <v>4.9000000000000002E-2</v>
      </c>
      <c r="AA7" s="108">
        <v>4.9500000000000002E-2</v>
      </c>
      <c r="AB7" s="108">
        <v>4.8000000000000001E-2</v>
      </c>
    </row>
    <row r="8" spans="2:28" ht="12.6" customHeight="1">
      <c r="B8" s="106" t="s">
        <v>392</v>
      </c>
      <c r="C8" s="117" t="s">
        <v>409</v>
      </c>
      <c r="D8" s="107">
        <v>0.59199999999999997</v>
      </c>
      <c r="E8" s="107">
        <v>0.621</v>
      </c>
      <c r="F8" s="107">
        <v>0.628</v>
      </c>
      <c r="G8" s="107">
        <v>0.63100000000000001</v>
      </c>
      <c r="H8" s="109">
        <v>0.627</v>
      </c>
      <c r="I8" s="109">
        <v>0.63800000000000001</v>
      </c>
      <c r="J8" s="109">
        <v>0.63600000000000001</v>
      </c>
      <c r="K8" s="109">
        <v>0.50900000000000001</v>
      </c>
      <c r="L8" s="109">
        <v>0.52</v>
      </c>
      <c r="M8" s="107">
        <v>0.53600000000000003</v>
      </c>
      <c r="N8" s="107">
        <v>0.53400000000000003</v>
      </c>
      <c r="O8" s="109">
        <v>0.53800000000000003</v>
      </c>
      <c r="P8" s="109">
        <v>0.53900000000000003</v>
      </c>
      <c r="Q8" s="109">
        <v>0.54800000000000004</v>
      </c>
      <c r="R8" s="109">
        <v>0.56899999999999995</v>
      </c>
      <c r="S8" s="109">
        <v>0.57899999999999996</v>
      </c>
      <c r="T8" s="107">
        <v>0.57199999999999995</v>
      </c>
      <c r="U8" s="107">
        <v>0.59399999999999997</v>
      </c>
      <c r="V8" s="107">
        <v>0.60299999999999998</v>
      </c>
      <c r="W8" s="107">
        <v>0.60799999999999998</v>
      </c>
      <c r="X8" s="107">
        <v>0.61099999999999999</v>
      </c>
      <c r="Y8" s="107">
        <v>0.60599999999999998</v>
      </c>
      <c r="Z8" s="107">
        <v>0.59899999999999998</v>
      </c>
      <c r="AA8" s="107">
        <v>0.57499999999999996</v>
      </c>
      <c r="AB8" s="107">
        <v>0.57999999999999996</v>
      </c>
    </row>
    <row r="9" spans="2:28" ht="12.6" customHeight="1">
      <c r="B9" s="106" t="s">
        <v>393</v>
      </c>
      <c r="C9" s="117" t="s">
        <v>410</v>
      </c>
      <c r="D9" s="108">
        <v>7.3000000000000001E-3</v>
      </c>
      <c r="E9" s="108">
        <v>6.6E-3</v>
      </c>
      <c r="F9" s="108">
        <v>6.4000000000000003E-3</v>
      </c>
      <c r="G9" s="108">
        <v>6.3E-3</v>
      </c>
      <c r="H9" s="110">
        <v>6.6E-3</v>
      </c>
      <c r="I9" s="110">
        <v>7.9000000000000008E-3</v>
      </c>
      <c r="J9" s="110">
        <v>8.0000000000000002E-3</v>
      </c>
      <c r="K9" s="110">
        <v>8.6E-3</v>
      </c>
      <c r="L9" s="110">
        <v>8.0999999999999996E-3</v>
      </c>
      <c r="M9" s="108">
        <v>8.8000000000000005E-3</v>
      </c>
      <c r="N9" s="108">
        <v>9.1999999999999998E-3</v>
      </c>
      <c r="O9" s="110">
        <v>8.5000000000000006E-3</v>
      </c>
      <c r="P9" s="110">
        <v>9.5999999999999992E-3</v>
      </c>
      <c r="Q9" s="110">
        <v>1.06E-2</v>
      </c>
      <c r="R9" s="110">
        <v>1.0699999999999999E-2</v>
      </c>
      <c r="S9" s="110">
        <v>1.21E-2</v>
      </c>
      <c r="T9" s="108">
        <v>1.14E-2</v>
      </c>
      <c r="U9" s="108">
        <v>9.9000000000000008E-3</v>
      </c>
      <c r="V9" s="108">
        <v>8.8999999999999999E-3</v>
      </c>
      <c r="W9" s="108">
        <v>7.6E-3</v>
      </c>
      <c r="X9" s="108">
        <v>5.8999999999999999E-3</v>
      </c>
      <c r="Y9" s="108">
        <v>4.7999999999999996E-3</v>
      </c>
      <c r="Z9" s="108">
        <v>5.4999999999999997E-3</v>
      </c>
      <c r="AA9" s="108">
        <v>5.8999999999999999E-3</v>
      </c>
      <c r="AB9" s="108">
        <v>6.4000000000000003E-3</v>
      </c>
    </row>
    <row r="10" spans="2:28" ht="12.6" customHeight="1">
      <c r="B10" s="106" t="s">
        <v>394</v>
      </c>
      <c r="C10" s="117" t="s">
        <v>411</v>
      </c>
      <c r="D10" s="107">
        <v>0.115</v>
      </c>
      <c r="E10" s="107">
        <v>0.11</v>
      </c>
      <c r="F10" s="107">
        <v>0.11700000000000001</v>
      </c>
      <c r="G10" s="107">
        <v>0.121</v>
      </c>
      <c r="H10" s="109">
        <v>0.113</v>
      </c>
      <c r="I10" s="109">
        <v>0.113</v>
      </c>
      <c r="J10" s="109">
        <v>0.11</v>
      </c>
      <c r="K10" s="109">
        <v>0.11899999999999999</v>
      </c>
      <c r="L10" s="109">
        <v>0.104</v>
      </c>
      <c r="M10" s="107">
        <v>0.10100000000000001</v>
      </c>
      <c r="N10" s="107">
        <v>0.11</v>
      </c>
      <c r="O10" s="109">
        <v>9.7000000000000003E-2</v>
      </c>
      <c r="P10" s="109">
        <v>8.5000000000000006E-2</v>
      </c>
      <c r="Q10" s="109">
        <v>7.0999999999999994E-2</v>
      </c>
      <c r="R10" s="109">
        <v>6.2E-2</v>
      </c>
      <c r="S10" s="109">
        <v>4.3999999999999997E-2</v>
      </c>
      <c r="T10" s="107">
        <v>4.1000000000000002E-2</v>
      </c>
      <c r="U10" s="107">
        <v>3.7999999999999999E-2</v>
      </c>
      <c r="V10" s="107">
        <v>4.1000000000000002E-2</v>
      </c>
      <c r="W10" s="107">
        <v>4.7E-2</v>
      </c>
      <c r="X10" s="107">
        <v>8.5999999999999993E-2</v>
      </c>
      <c r="Y10" s="107">
        <v>0.10299999999999999</v>
      </c>
      <c r="Z10" s="107">
        <v>9.0999999999999998E-2</v>
      </c>
      <c r="AA10" s="107">
        <v>0.121</v>
      </c>
      <c r="AB10" s="107">
        <v>0.124</v>
      </c>
    </row>
    <row r="11" spans="2:28" ht="12.6" customHeight="1">
      <c r="B11" s="106" t="s">
        <v>395</v>
      </c>
      <c r="C11" s="117" t="s">
        <v>412</v>
      </c>
      <c r="D11" s="107">
        <v>0.13300000000000001</v>
      </c>
      <c r="E11" s="107">
        <v>0.128</v>
      </c>
      <c r="F11" s="107">
        <v>0.13700000000000001</v>
      </c>
      <c r="G11" s="107">
        <v>0.14199999999999999</v>
      </c>
      <c r="H11" s="109">
        <v>0.13300000000000001</v>
      </c>
      <c r="I11" s="109">
        <v>0.13300000000000001</v>
      </c>
      <c r="J11" s="109">
        <v>0.13</v>
      </c>
      <c r="K11" s="109">
        <v>0.14199999999999999</v>
      </c>
      <c r="L11" s="109">
        <v>0.124</v>
      </c>
      <c r="M11" s="107">
        <v>0.121</v>
      </c>
      <c r="N11" s="107">
        <v>0.13200000000000001</v>
      </c>
      <c r="O11" s="109">
        <v>0.11700000000000001</v>
      </c>
      <c r="P11" s="109">
        <v>0.10100000000000001</v>
      </c>
      <c r="Q11" s="109">
        <v>8.5999999999999993E-2</v>
      </c>
      <c r="R11" s="109">
        <v>7.4999999999999997E-2</v>
      </c>
      <c r="S11" s="109">
        <v>5.2999999999999999E-2</v>
      </c>
      <c r="T11" s="107">
        <v>0.05</v>
      </c>
      <c r="U11" s="107">
        <v>4.5999999999999999E-2</v>
      </c>
      <c r="V11" s="107">
        <v>4.9000000000000002E-2</v>
      </c>
      <c r="W11" s="107">
        <v>5.2999999999999999E-2</v>
      </c>
      <c r="X11" s="107">
        <v>8.6999999999999994E-2</v>
      </c>
      <c r="Y11" s="107">
        <v>0.107</v>
      </c>
      <c r="Z11" s="107">
        <v>9.5000000000000001E-2</v>
      </c>
      <c r="AA11" s="107">
        <v>0.128</v>
      </c>
      <c r="AB11" s="107">
        <v>0.13300000000000001</v>
      </c>
    </row>
    <row r="12" spans="2:28" ht="12.6" customHeight="1">
      <c r="B12" s="106" t="s">
        <v>396</v>
      </c>
      <c r="C12" s="117" t="s">
        <v>413</v>
      </c>
      <c r="D12" s="107">
        <v>1.4E-2</v>
      </c>
      <c r="E12" s="107">
        <v>1.2999999999999999E-2</v>
      </c>
      <c r="F12" s="107">
        <v>1.4E-2</v>
      </c>
      <c r="G12" s="107">
        <v>1.4E-2</v>
      </c>
      <c r="H12" s="109">
        <v>1.4E-2</v>
      </c>
      <c r="I12" s="109">
        <v>1.2999999999999999E-2</v>
      </c>
      <c r="J12" s="109">
        <v>1.2999999999999999E-2</v>
      </c>
      <c r="K12" s="109">
        <v>1.2999999999999999E-2</v>
      </c>
      <c r="L12" s="109">
        <v>1.0999999999999999E-2</v>
      </c>
      <c r="M12" s="107">
        <v>1.0999999999999999E-2</v>
      </c>
      <c r="N12" s="107">
        <v>1.2E-2</v>
      </c>
      <c r="O12" s="109">
        <v>0.01</v>
      </c>
      <c r="P12" s="109">
        <v>8.9999999999999993E-3</v>
      </c>
      <c r="Q12" s="109">
        <v>8.0000000000000002E-3</v>
      </c>
      <c r="R12" s="109">
        <v>7.0000000000000001E-3</v>
      </c>
      <c r="S12" s="109">
        <v>5.0000000000000001E-3</v>
      </c>
      <c r="T12" s="107">
        <v>4.0000000000000001E-3</v>
      </c>
      <c r="U12" s="107">
        <v>4.0000000000000001E-3</v>
      </c>
      <c r="V12" s="107">
        <v>4.0000000000000001E-3</v>
      </c>
      <c r="W12" s="107">
        <v>5.0000000000000001E-3</v>
      </c>
      <c r="X12" s="107">
        <v>8.0000000000000002E-3</v>
      </c>
      <c r="Y12" s="107">
        <v>0.01</v>
      </c>
      <c r="Z12" s="107">
        <v>8.0000000000000002E-3</v>
      </c>
      <c r="AA12" s="107">
        <v>1.0999999999999999E-2</v>
      </c>
      <c r="AB12" s="107">
        <v>1.2E-2</v>
      </c>
    </row>
    <row r="13" spans="2:28" ht="12.6" customHeight="1">
      <c r="B13" s="106" t="s">
        <v>397</v>
      </c>
      <c r="C13" s="117" t="s">
        <v>414</v>
      </c>
      <c r="D13" s="108">
        <v>0.15670000000000001</v>
      </c>
      <c r="E13" s="108">
        <v>0.1651</v>
      </c>
      <c r="F13" s="108">
        <v>0.16900000000000001</v>
      </c>
      <c r="G13" s="108">
        <v>0.16689999999999999</v>
      </c>
      <c r="H13" s="110">
        <v>0.16669999999999999</v>
      </c>
      <c r="I13" s="110">
        <v>0.17780000000000001</v>
      </c>
      <c r="J13" s="110">
        <v>0.17610000000000001</v>
      </c>
      <c r="K13" s="110">
        <v>0.1598</v>
      </c>
      <c r="L13" s="110">
        <v>0.16470000000000001</v>
      </c>
      <c r="M13" s="108">
        <v>0.16259999999999999</v>
      </c>
      <c r="N13" s="108">
        <v>0.16139999999999999</v>
      </c>
      <c r="O13" s="110">
        <v>0.17069999999999999</v>
      </c>
      <c r="P13" s="110">
        <v>0.16789999999999999</v>
      </c>
      <c r="Q13" s="110">
        <v>0.18759999999999999</v>
      </c>
      <c r="R13" s="110">
        <v>0.187</v>
      </c>
      <c r="S13" s="110">
        <v>0.20419999999999999</v>
      </c>
      <c r="T13" s="108">
        <v>0.2089</v>
      </c>
      <c r="U13" s="108">
        <v>0.21160000000000001</v>
      </c>
      <c r="V13" s="108">
        <v>0.20380000000000001</v>
      </c>
      <c r="W13" s="108">
        <v>0.1905</v>
      </c>
      <c r="X13" s="108">
        <v>0.1812</v>
      </c>
      <c r="Y13" s="108">
        <v>0.1918</v>
      </c>
      <c r="Z13" s="108">
        <v>0.1893</v>
      </c>
      <c r="AA13" s="108">
        <v>0.19270000000000001</v>
      </c>
      <c r="AB13" s="108">
        <v>0.2104</v>
      </c>
    </row>
    <row r="14" spans="2:28" ht="12.6" customHeight="1">
      <c r="B14" s="106" t="s">
        <v>398</v>
      </c>
      <c r="C14" s="117" t="s">
        <v>415</v>
      </c>
      <c r="D14" s="108">
        <v>0.14699999999999999</v>
      </c>
      <c r="E14" s="108">
        <v>0.15529999999999999</v>
      </c>
      <c r="F14" s="108">
        <v>0.15920000000000001</v>
      </c>
      <c r="G14" s="108">
        <v>0.15279999999999999</v>
      </c>
      <c r="H14" s="108">
        <v>0.15310000000000001</v>
      </c>
      <c r="I14" s="108">
        <v>0.15629999999999999</v>
      </c>
      <c r="J14" s="108">
        <v>0.15509999999999999</v>
      </c>
      <c r="K14" s="108">
        <v>0.1411</v>
      </c>
      <c r="L14" s="108">
        <v>0.14630000000000001</v>
      </c>
      <c r="M14" s="108">
        <v>0.14449999999999999</v>
      </c>
      <c r="N14" s="108">
        <v>0.1431</v>
      </c>
      <c r="O14" s="108">
        <v>0.15210000000000001</v>
      </c>
      <c r="P14" s="108">
        <v>0.14910000000000001</v>
      </c>
      <c r="Q14" s="108">
        <v>0.1681</v>
      </c>
      <c r="R14" s="108">
        <v>0.1676</v>
      </c>
      <c r="S14" s="110">
        <v>0.18379999999999999</v>
      </c>
      <c r="T14" s="108">
        <v>0.18870000000000001</v>
      </c>
      <c r="U14" s="108">
        <v>0.19139999999999999</v>
      </c>
      <c r="V14" s="108">
        <v>0.18379999999999999</v>
      </c>
      <c r="W14" s="108">
        <v>0.17100000000000001</v>
      </c>
      <c r="X14" s="108">
        <v>0.16189999999999999</v>
      </c>
      <c r="Y14" s="108">
        <v>0.1731</v>
      </c>
      <c r="Z14" s="108">
        <v>0.1716</v>
      </c>
      <c r="AA14" s="108">
        <v>0.1754</v>
      </c>
      <c r="AB14" s="108">
        <v>0.19389999999999999</v>
      </c>
    </row>
    <row r="15" spans="2:28" ht="12.6" customHeight="1">
      <c r="B15" s="106" t="s">
        <v>399</v>
      </c>
      <c r="C15" s="117" t="s">
        <v>416</v>
      </c>
      <c r="D15" s="111">
        <v>218.58</v>
      </c>
      <c r="E15" s="111">
        <v>220.65</v>
      </c>
      <c r="F15" s="111">
        <v>228</v>
      </c>
      <c r="G15" s="111">
        <v>234.86</v>
      </c>
      <c r="H15" s="111">
        <v>239.04</v>
      </c>
      <c r="I15" s="111">
        <v>241.21</v>
      </c>
      <c r="J15" s="111">
        <v>246.75</v>
      </c>
      <c r="K15" s="111">
        <v>260.51</v>
      </c>
      <c r="L15" s="111">
        <v>262.42</v>
      </c>
      <c r="M15" s="111">
        <v>250.07</v>
      </c>
      <c r="N15" s="111">
        <v>258.77999999999997</v>
      </c>
      <c r="O15" s="111">
        <v>264.27999999999997</v>
      </c>
      <c r="P15" s="111">
        <v>266.83999999999997</v>
      </c>
      <c r="Q15" s="111">
        <v>273.17</v>
      </c>
      <c r="R15" s="111">
        <v>278.45999999999998</v>
      </c>
      <c r="S15" s="111">
        <v>280.44</v>
      </c>
      <c r="T15" s="111">
        <v>284.64999999999998</v>
      </c>
      <c r="U15" s="111">
        <v>283.13</v>
      </c>
      <c r="V15" s="111">
        <v>283.67</v>
      </c>
      <c r="W15" s="111">
        <v>266.31</v>
      </c>
      <c r="X15" s="111">
        <v>264.29000000000002</v>
      </c>
      <c r="Y15" s="111">
        <v>278.55</v>
      </c>
      <c r="Z15" s="111">
        <v>282.29000000000002</v>
      </c>
      <c r="AA15" s="111">
        <v>294.7</v>
      </c>
      <c r="AB15" s="111">
        <v>312.64999999999998</v>
      </c>
    </row>
    <row r="16" spans="2:28" ht="13.5" customHeight="1" thickBot="1">
      <c r="B16" s="112" t="s">
        <v>400</v>
      </c>
      <c r="C16" s="112" t="s">
        <v>417</v>
      </c>
      <c r="D16" s="113">
        <v>4.5599999999999996</v>
      </c>
      <c r="E16" s="113">
        <v>11.09</v>
      </c>
      <c r="F16" s="113">
        <v>16.57</v>
      </c>
      <c r="G16" s="113">
        <v>22.15</v>
      </c>
      <c r="H16" s="113">
        <v>4.37</v>
      </c>
      <c r="I16" s="113">
        <v>10.85</v>
      </c>
      <c r="J16" s="113">
        <v>15.86</v>
      </c>
      <c r="K16" s="113">
        <v>23.7</v>
      </c>
      <c r="L16" s="113">
        <v>3.32</v>
      </c>
      <c r="M16" s="253">
        <v>9.16</v>
      </c>
      <c r="N16" s="253">
        <v>15.98</v>
      </c>
      <c r="O16" s="113">
        <v>20.95</v>
      </c>
      <c r="P16" s="113">
        <v>1.67</v>
      </c>
      <c r="Q16" s="113">
        <v>4.66</v>
      </c>
      <c r="R16" s="113">
        <v>9.36</v>
      </c>
      <c r="S16" s="113">
        <v>10.16</v>
      </c>
      <c r="T16" s="253">
        <v>1.49</v>
      </c>
      <c r="U16" s="253">
        <v>3.66</v>
      </c>
      <c r="V16" s="253">
        <v>8.98</v>
      </c>
      <c r="W16" s="253">
        <v>10.88</v>
      </c>
      <c r="X16" s="253">
        <v>9.39</v>
      </c>
      <c r="Y16" s="253">
        <v>15.82</v>
      </c>
      <c r="Z16" s="253">
        <v>18.55</v>
      </c>
      <c r="AA16" s="253">
        <v>27.39</v>
      </c>
      <c r="AB16" s="253">
        <v>11.66</v>
      </c>
    </row>
    <row r="17" spans="1:18" ht="13.5" customHeight="1">
      <c r="B17" s="114"/>
      <c r="C17" s="114"/>
      <c r="D17" s="115"/>
      <c r="E17" s="115"/>
      <c r="F17" s="115"/>
      <c r="G17" s="115"/>
      <c r="H17" s="115"/>
      <c r="I17" s="115"/>
      <c r="J17" s="115"/>
      <c r="K17" s="115"/>
      <c r="L17" s="115"/>
      <c r="M17" s="115"/>
      <c r="N17" s="115"/>
      <c r="O17" s="115"/>
      <c r="P17" s="115"/>
      <c r="Q17" s="115"/>
      <c r="R17" s="115"/>
    </row>
    <row r="18" spans="1:18" ht="54" customHeight="1">
      <c r="A18" s="131" t="s">
        <v>422</v>
      </c>
      <c r="B18" s="210" t="s">
        <v>724</v>
      </c>
      <c r="C18" s="210" t="s">
        <v>725</v>
      </c>
      <c r="D18" s="115"/>
      <c r="E18" s="115"/>
      <c r="F18" s="115"/>
      <c r="G18" s="115"/>
      <c r="H18" s="115"/>
      <c r="I18" s="115"/>
      <c r="J18" s="115"/>
      <c r="K18" s="115"/>
      <c r="L18" s="115"/>
      <c r="M18" s="115"/>
      <c r="N18" s="115"/>
      <c r="O18" s="115"/>
      <c r="P18" s="115"/>
      <c r="Q18" s="115"/>
      <c r="R18" s="115"/>
    </row>
    <row r="19" spans="1:18" ht="29.25">
      <c r="A19" s="131" t="s">
        <v>423</v>
      </c>
      <c r="B19" s="210" t="s">
        <v>726</v>
      </c>
      <c r="C19" s="210" t="s">
        <v>727</v>
      </c>
      <c r="D19" s="115"/>
      <c r="E19" s="115"/>
      <c r="F19" s="115"/>
      <c r="G19" s="115"/>
      <c r="H19" s="115"/>
      <c r="I19" s="115"/>
      <c r="J19" s="115"/>
      <c r="K19" s="115"/>
      <c r="L19" s="115"/>
      <c r="M19" s="115"/>
      <c r="N19" s="115"/>
      <c r="O19" s="115"/>
      <c r="P19" s="115"/>
      <c r="Q19" s="115"/>
      <c r="R19" s="115"/>
    </row>
    <row r="20" spans="1:18" ht="29.25">
      <c r="A20" s="131" t="s">
        <v>424</v>
      </c>
      <c r="B20" s="210" t="s">
        <v>728</v>
      </c>
      <c r="C20" s="513" t="s">
        <v>729</v>
      </c>
      <c r="D20" s="115"/>
      <c r="E20" s="115"/>
      <c r="F20" s="115"/>
      <c r="G20" s="115"/>
      <c r="H20" s="115"/>
      <c r="I20" s="115"/>
      <c r="J20" s="115"/>
      <c r="K20" s="115"/>
      <c r="L20" s="115"/>
      <c r="M20" s="115"/>
      <c r="N20" s="115"/>
      <c r="O20" s="115"/>
      <c r="P20" s="115"/>
      <c r="Q20" s="115"/>
      <c r="R20" s="115"/>
    </row>
    <row r="21" spans="1:18" ht="29.25">
      <c r="A21" s="131" t="s">
        <v>425</v>
      </c>
      <c r="B21" s="210" t="s">
        <v>730</v>
      </c>
      <c r="C21" s="513" t="s">
        <v>731</v>
      </c>
      <c r="D21" s="115"/>
      <c r="E21" s="115"/>
      <c r="F21" s="115"/>
      <c r="G21" s="115"/>
      <c r="H21" s="115"/>
      <c r="I21" s="115"/>
      <c r="J21" s="115"/>
      <c r="K21" s="115"/>
      <c r="L21" s="115"/>
      <c r="M21" s="115"/>
      <c r="N21" s="115"/>
      <c r="O21" s="115"/>
      <c r="P21" s="115"/>
      <c r="Q21" s="115"/>
      <c r="R21" s="115"/>
    </row>
    <row r="22" spans="1:18" ht="40.5" customHeight="1">
      <c r="A22" s="131" t="s">
        <v>426</v>
      </c>
      <c r="B22" s="210" t="s">
        <v>749</v>
      </c>
      <c r="C22" s="210" t="s">
        <v>750</v>
      </c>
      <c r="D22" s="115"/>
      <c r="E22" s="115"/>
      <c r="F22" s="115"/>
      <c r="G22" s="115"/>
      <c r="H22" s="115"/>
      <c r="I22" s="115"/>
      <c r="J22" s="115"/>
      <c r="K22" s="115"/>
      <c r="L22" s="115"/>
      <c r="M22" s="115"/>
      <c r="N22" s="115"/>
      <c r="O22" s="115"/>
      <c r="P22" s="115"/>
      <c r="Q22" s="115"/>
      <c r="R22" s="115"/>
    </row>
    <row r="23" spans="1:18" ht="45.95" customHeight="1">
      <c r="A23" s="131" t="s">
        <v>427</v>
      </c>
      <c r="B23" s="210" t="s">
        <v>751</v>
      </c>
      <c r="C23" s="210" t="s">
        <v>752</v>
      </c>
      <c r="D23" s="115"/>
      <c r="E23" s="115"/>
      <c r="F23" s="115"/>
      <c r="G23" s="115"/>
      <c r="H23" s="115"/>
      <c r="I23" s="115"/>
      <c r="J23" s="115"/>
      <c r="K23" s="115"/>
      <c r="L23" s="115"/>
      <c r="M23" s="115"/>
      <c r="N23" s="115"/>
      <c r="O23" s="115"/>
      <c r="P23" s="115"/>
      <c r="Q23" s="115"/>
      <c r="R23" s="115"/>
    </row>
    <row r="24" spans="1:18" ht="21" customHeight="1">
      <c r="A24" s="131" t="s">
        <v>428</v>
      </c>
      <c r="B24" s="210" t="s">
        <v>429</v>
      </c>
      <c r="C24" s="210" t="s">
        <v>531</v>
      </c>
      <c r="D24" s="115"/>
      <c r="E24" s="115"/>
      <c r="F24" s="115"/>
      <c r="G24" s="115"/>
      <c r="H24" s="115"/>
      <c r="I24" s="115"/>
      <c r="J24" s="115"/>
      <c r="K24" s="115"/>
      <c r="L24" s="115"/>
      <c r="M24" s="115"/>
      <c r="N24" s="115"/>
      <c r="O24" s="115"/>
      <c r="P24" s="115"/>
      <c r="Q24" s="115"/>
      <c r="R24" s="115"/>
    </row>
    <row r="25" spans="1:18" ht="39">
      <c r="A25" s="131" t="s">
        <v>430</v>
      </c>
      <c r="B25" s="210" t="s">
        <v>732</v>
      </c>
      <c r="C25" s="210" t="s">
        <v>733</v>
      </c>
      <c r="D25" s="115"/>
      <c r="E25" s="115"/>
      <c r="F25" s="115"/>
      <c r="G25" s="115"/>
      <c r="H25" s="115"/>
      <c r="I25" s="115"/>
      <c r="J25" s="115"/>
      <c r="K25" s="115"/>
      <c r="L25" s="115"/>
      <c r="M25" s="115"/>
      <c r="N25" s="115"/>
      <c r="O25" s="115"/>
      <c r="P25" s="115"/>
      <c r="Q25" s="115"/>
      <c r="R25" s="115"/>
    </row>
    <row r="26" spans="1:18" ht="39">
      <c r="A26" s="131" t="s">
        <v>431</v>
      </c>
      <c r="B26" s="210" t="s">
        <v>734</v>
      </c>
      <c r="C26" s="210" t="s">
        <v>735</v>
      </c>
      <c r="D26" s="115"/>
      <c r="E26" s="115"/>
      <c r="F26" s="115"/>
      <c r="G26" s="115"/>
      <c r="H26" s="115"/>
      <c r="I26" s="115"/>
      <c r="J26" s="115"/>
      <c r="K26" s="115"/>
      <c r="L26" s="115"/>
      <c r="M26" s="115"/>
      <c r="N26" s="115"/>
      <c r="O26" s="115"/>
      <c r="P26" s="115"/>
      <c r="Q26" s="115"/>
      <c r="R26" s="115"/>
    </row>
    <row r="27" spans="1:18" ht="19.5">
      <c r="A27" s="131" t="s">
        <v>432</v>
      </c>
      <c r="B27" s="210" t="s">
        <v>736</v>
      </c>
      <c r="C27" s="210" t="s">
        <v>532</v>
      </c>
      <c r="D27" s="115"/>
      <c r="E27" s="115"/>
      <c r="F27" s="115"/>
      <c r="G27" s="115"/>
      <c r="H27" s="115"/>
      <c r="I27" s="115"/>
      <c r="J27" s="115"/>
      <c r="K27" s="115"/>
      <c r="L27" s="115"/>
      <c r="M27" s="115"/>
      <c r="N27" s="115"/>
      <c r="O27" s="115"/>
      <c r="P27" s="115"/>
      <c r="Q27" s="115"/>
      <c r="R27" s="115"/>
    </row>
    <row r="28" spans="1:18" ht="19.5">
      <c r="A28" s="131" t="s">
        <v>737</v>
      </c>
      <c r="B28" s="210" t="s">
        <v>738</v>
      </c>
      <c r="C28" s="210" t="s">
        <v>739</v>
      </c>
      <c r="D28" s="115"/>
      <c r="E28" s="115"/>
      <c r="F28" s="115"/>
      <c r="G28" s="115"/>
      <c r="H28" s="115"/>
      <c r="I28" s="115"/>
      <c r="J28" s="115"/>
      <c r="K28" s="115"/>
      <c r="L28" s="115"/>
      <c r="M28" s="115"/>
      <c r="N28" s="115"/>
      <c r="O28" s="115"/>
      <c r="P28" s="115"/>
      <c r="Q28" s="115"/>
      <c r="R28" s="115"/>
    </row>
    <row r="29" spans="1:18" ht="48.75">
      <c r="A29" s="131" t="s">
        <v>740</v>
      </c>
      <c r="B29" s="210" t="s">
        <v>741</v>
      </c>
      <c r="C29" s="210" t="s">
        <v>742</v>
      </c>
      <c r="D29" s="115"/>
      <c r="E29" s="115"/>
      <c r="F29" s="115"/>
      <c r="G29" s="115"/>
      <c r="H29" s="115"/>
      <c r="I29" s="115"/>
      <c r="J29" s="115"/>
      <c r="K29" s="115"/>
      <c r="L29" s="115"/>
      <c r="M29" s="115"/>
      <c r="N29" s="115"/>
      <c r="O29" s="115"/>
      <c r="P29" s="115"/>
      <c r="Q29" s="115"/>
      <c r="R29" s="115"/>
    </row>
    <row r="30" spans="1:18">
      <c r="C30" s="210"/>
      <c r="D30" s="115"/>
      <c r="E30" s="115"/>
      <c r="F30" s="115"/>
      <c r="G30" s="115"/>
      <c r="H30" s="115"/>
      <c r="I30" s="115"/>
      <c r="J30" s="115"/>
      <c r="K30" s="115"/>
      <c r="L30" s="115"/>
      <c r="M30" s="115"/>
      <c r="N30" s="115"/>
      <c r="O30" s="115"/>
      <c r="P30" s="115"/>
      <c r="Q30" s="115"/>
      <c r="R30" s="115"/>
    </row>
    <row r="31" spans="1:18">
      <c r="L31" s="514"/>
    </row>
    <row r="32" spans="1:18">
      <c r="L32" s="514"/>
    </row>
    <row r="33" spans="12:12">
      <c r="L33" s="514"/>
    </row>
    <row r="34" spans="12:12">
      <c r="L34" s="514"/>
    </row>
    <row r="35" spans="12:12">
      <c r="L35" s="514"/>
    </row>
    <row r="36" spans="12:12">
      <c r="L36" s="514"/>
    </row>
    <row r="37" spans="12:12">
      <c r="L37" s="515"/>
    </row>
  </sheetData>
  <customSheetViews>
    <customSheetView guid="{5452748D-E1FC-476E-B5F0-1C8C35469D98}">
      <pane xSplit="3" ySplit="1" topLeftCell="N2" activePane="bottomRight" state="frozen"/>
      <selection pane="bottomRight" activeCell="S23" sqref="S23"/>
      <pageMargins left="0.7" right="0.7" top="0.75" bottom="0.75" header="0.3" footer="0.3"/>
      <pageSetup paperSize="9" orientation="portrait" r:id="rId1"/>
    </customSheetView>
    <customSheetView guid="{12F8D032-8143-430B-8DFF-852E8796C402}" showGridLines="0">
      <selection activeCell="C23" sqref="C23"/>
      <pageMargins left="0.7" right="0.7" top="0.75" bottom="0.75" header="0.3" footer="0.3"/>
      <pageSetup paperSize="9" orientation="portrait" r:id="rId2"/>
    </customSheetView>
    <customSheetView guid="{899D69CD-4B7E-42BC-9944-5BD922EB798C}">
      <selection activeCell="F20" sqref="F20"/>
      <pageMargins left="0.7" right="0.7" top="0.75" bottom="0.75" header="0.3" footer="0.3"/>
      <pageSetup paperSize="9" orientation="portrait" r:id="rId3"/>
    </customSheetView>
    <customSheetView guid="{9AF4A83C-CF57-4B40-8A74-6A0EA6C2FE5C}" showGridLines="0" state="hidden" topLeftCell="D1">
      <selection activeCell="F20" sqref="F20"/>
      <pageMargins left="0.7" right="0.7" top="0.75" bottom="0.75" header="0.3" footer="0.3"/>
      <pageSetup paperSize="9" orientation="portrait" r:id="rId4"/>
    </customSheetView>
    <customSheetView guid="{687A4863-1825-4D63-B732-E76682E6DE4F}" state="hidden">
      <selection activeCell="F20" sqref="F20"/>
      <pageMargins left="0.7" right="0.7" top="0.75" bottom="0.75" header="0.3" footer="0.3"/>
      <pageSetup paperSize="9" orientation="portrait" r:id="rId5"/>
    </customSheetView>
    <customSheetView guid="{8DA78CF1-615A-4626-9893-6751995631A4}" showGridLines="0" topLeftCell="D1">
      <selection activeCell="K23" sqref="K23"/>
      <pageMargins left="0.7" right="0.7" top="0.75" bottom="0.75" header="0.3" footer="0.3"/>
      <pageSetup paperSize="9" orientation="portrait" r:id="rId6"/>
    </customSheetView>
    <customSheetView guid="{57267270-6A97-4850-9DB6-FE6B399379AA}" showGridLines="0">
      <selection activeCell="C27" sqref="C27"/>
      <pageMargins left="0.7" right="0.7" top="0.75" bottom="0.75" header="0.3" footer="0.3"/>
      <pageSetup paperSize="9" orientation="portrait" r:id="rId7"/>
    </customSheetView>
    <customSheetView guid="{25FAB884-5E17-4008-8139-33D910C7DEFE}">
      <selection activeCell="F20" sqref="F20"/>
      <pageMargins left="0.7" right="0.7" top="0.75" bottom="0.75" header="0.3" footer="0.3"/>
      <pageSetup paperSize="9" orientation="portrait" r:id="rId8"/>
    </customSheetView>
    <customSheetView guid="{22F3E99A-96C8-445F-81B2-67262F695A36}">
      <selection activeCell="F20" sqref="F20"/>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0"/>
  <sheetViews>
    <sheetView workbookViewId="0">
      <pane xSplit="2" ySplit="2" topLeftCell="R3" activePane="bottomRight" state="frozen"/>
      <selection pane="topRight" activeCell="C1" sqref="C1"/>
      <selection pane="bottomLeft" activeCell="A3" sqref="A3"/>
      <selection pane="bottomRight" activeCell="T24" sqref="T24"/>
    </sheetView>
  </sheetViews>
  <sheetFormatPr defaultRowHeight="15"/>
  <cols>
    <col min="1" max="1" width="36.85546875" customWidth="1"/>
    <col min="2" max="2" width="36.7109375" customWidth="1"/>
    <col min="3" max="20" width="11.5703125" style="521" customWidth="1"/>
    <col min="21" max="21" width="8.7109375" style="523"/>
  </cols>
  <sheetData>
    <row r="1" spans="1:20">
      <c r="O1" s="522" t="s">
        <v>743</v>
      </c>
    </row>
    <row r="2" spans="1:20" s="88" customFormat="1" ht="27" thickBot="1">
      <c r="A2" s="42" t="s">
        <v>522</v>
      </c>
      <c r="B2" s="42" t="s">
        <v>523</v>
      </c>
      <c r="C2" s="50" t="s">
        <v>164</v>
      </c>
      <c r="D2" s="50" t="s">
        <v>555</v>
      </c>
      <c r="E2" s="52" t="s">
        <v>556</v>
      </c>
      <c r="F2" s="52" t="s">
        <v>578</v>
      </c>
      <c r="G2" s="52" t="s">
        <v>606</v>
      </c>
      <c r="H2" s="52">
        <v>43921</v>
      </c>
      <c r="I2" s="52">
        <v>44012</v>
      </c>
      <c r="J2" s="177">
        <v>44104</v>
      </c>
      <c r="K2" s="524">
        <v>44196</v>
      </c>
      <c r="L2" s="524">
        <v>44286</v>
      </c>
      <c r="M2" s="524">
        <v>44377</v>
      </c>
      <c r="N2" s="524">
        <v>44469</v>
      </c>
      <c r="O2" s="524">
        <v>44561</v>
      </c>
      <c r="P2" s="524">
        <v>44651</v>
      </c>
      <c r="Q2" s="524">
        <v>44742</v>
      </c>
      <c r="R2" s="524">
        <v>44834</v>
      </c>
      <c r="S2" s="524">
        <v>44926</v>
      </c>
      <c r="T2" s="524">
        <v>45016</v>
      </c>
    </row>
    <row r="3" spans="1:20" s="88" customFormat="1">
      <c r="A3" s="191" t="s">
        <v>524</v>
      </c>
      <c r="B3" s="191" t="s">
        <v>467</v>
      </c>
      <c r="C3" s="192"/>
      <c r="D3" s="192"/>
      <c r="E3" s="192"/>
      <c r="F3" s="192"/>
      <c r="G3" s="192"/>
      <c r="H3" s="192"/>
      <c r="I3" s="192"/>
      <c r="J3" s="192"/>
      <c r="K3" s="525"/>
      <c r="L3" s="525"/>
      <c r="M3" s="525"/>
      <c r="N3" s="525"/>
      <c r="O3" s="525"/>
      <c r="P3" s="525"/>
      <c r="Q3" s="525"/>
      <c r="R3" s="525"/>
      <c r="S3" s="525"/>
      <c r="T3" s="525"/>
    </row>
    <row r="4" spans="1:20" s="88" customFormat="1">
      <c r="A4" s="193" t="s">
        <v>525</v>
      </c>
      <c r="B4" s="193" t="s">
        <v>170</v>
      </c>
      <c r="C4" s="194">
        <v>127863304</v>
      </c>
      <c r="D4" s="194">
        <v>128673847</v>
      </c>
      <c r="E4" s="194">
        <v>130272454</v>
      </c>
      <c r="F4" s="194">
        <v>132561589</v>
      </c>
      <c r="G4" s="194">
        <v>132377036</v>
      </c>
      <c r="H4" s="194">
        <v>136527701</v>
      </c>
      <c r="I4" s="194">
        <v>130427157</v>
      </c>
      <c r="J4" s="194">
        <v>129855264</v>
      </c>
      <c r="K4" s="526">
        <v>128731412</v>
      </c>
      <c r="L4" s="526">
        <v>129415833</v>
      </c>
      <c r="M4" s="526">
        <v>129253163</v>
      </c>
      <c r="N4" s="526">
        <v>133491982</v>
      </c>
      <c r="O4" s="526">
        <v>135098787.90000001</v>
      </c>
      <c r="P4" s="526">
        <v>137870174</v>
      </c>
      <c r="Q4" s="526">
        <v>139819239</v>
      </c>
      <c r="R4" s="526">
        <v>140298067</v>
      </c>
      <c r="S4" s="526">
        <v>139572649</v>
      </c>
      <c r="T4" s="526">
        <v>141287346</v>
      </c>
    </row>
    <row r="5" spans="1:20" s="88" customFormat="1">
      <c r="A5" s="195" t="s">
        <v>526</v>
      </c>
      <c r="B5" s="195" t="s">
        <v>533</v>
      </c>
      <c r="C5" s="196">
        <v>-564638</v>
      </c>
      <c r="D5" s="196">
        <v>-557472</v>
      </c>
      <c r="E5" s="196">
        <v>-552330</v>
      </c>
      <c r="F5" s="196">
        <v>-574167</v>
      </c>
      <c r="G5" s="196">
        <v>-571396</v>
      </c>
      <c r="H5" s="196">
        <v>-561675</v>
      </c>
      <c r="I5" s="196">
        <v>-564395</v>
      </c>
      <c r="J5" s="196">
        <v>-559747</v>
      </c>
      <c r="K5" s="527">
        <v>-586945</v>
      </c>
      <c r="L5" s="527">
        <v>-635468</v>
      </c>
      <c r="M5" s="527">
        <v>-655172</v>
      </c>
      <c r="N5" s="527">
        <v>-684202</v>
      </c>
      <c r="O5" s="527">
        <v>-694132.2</v>
      </c>
      <c r="P5" s="527">
        <v>-728850</v>
      </c>
      <c r="Q5" s="527">
        <v>-683423</v>
      </c>
      <c r="R5" s="527">
        <v>-709551</v>
      </c>
      <c r="S5" s="527">
        <v>-677456</v>
      </c>
      <c r="T5" s="527">
        <v>-682039</v>
      </c>
    </row>
    <row r="6" spans="1:20" s="88" customFormat="1">
      <c r="A6" s="197" t="s">
        <v>308</v>
      </c>
      <c r="B6" s="197" t="s">
        <v>304</v>
      </c>
      <c r="C6" s="198"/>
      <c r="D6" s="198"/>
      <c r="E6" s="198"/>
      <c r="F6" s="198"/>
      <c r="G6" s="198"/>
      <c r="H6" s="198"/>
      <c r="I6" s="198"/>
      <c r="J6" s="198"/>
      <c r="K6" s="528"/>
      <c r="L6" s="528"/>
      <c r="M6" s="528"/>
      <c r="N6" s="528"/>
      <c r="O6" s="528"/>
      <c r="P6" s="528"/>
      <c r="Q6" s="528"/>
      <c r="R6" s="528">
        <v>0</v>
      </c>
      <c r="S6" s="528"/>
      <c r="T6" s="528">
        <v>0</v>
      </c>
    </row>
    <row r="7" spans="1:20" s="88" customFormat="1">
      <c r="A7" s="193" t="s">
        <v>525</v>
      </c>
      <c r="B7" s="193" t="s">
        <v>170</v>
      </c>
      <c r="C7" s="194">
        <v>5696092</v>
      </c>
      <c r="D7" s="194">
        <v>6093723</v>
      </c>
      <c r="E7" s="194">
        <v>6783875</v>
      </c>
      <c r="F7" s="194">
        <v>6863173</v>
      </c>
      <c r="G7" s="194">
        <v>6546106</v>
      </c>
      <c r="H7" s="194">
        <v>6762337</v>
      </c>
      <c r="I7" s="194">
        <v>7674190</v>
      </c>
      <c r="J7" s="194">
        <v>7784160</v>
      </c>
      <c r="K7" s="526">
        <v>8657703</v>
      </c>
      <c r="L7" s="526">
        <v>7616780</v>
      </c>
      <c r="M7" s="526">
        <v>7829342</v>
      </c>
      <c r="N7" s="526">
        <v>7441833</v>
      </c>
      <c r="O7" s="526">
        <v>7353658.5</v>
      </c>
      <c r="P7" s="526">
        <v>8072247</v>
      </c>
      <c r="Q7" s="526">
        <v>8725102</v>
      </c>
      <c r="R7" s="526">
        <v>8667303</v>
      </c>
      <c r="S7" s="526">
        <v>8243512</v>
      </c>
      <c r="T7" s="526">
        <v>8445118</v>
      </c>
    </row>
    <row r="8" spans="1:20" s="88" customFormat="1">
      <c r="A8" s="195" t="s">
        <v>526</v>
      </c>
      <c r="B8" s="195" t="s">
        <v>533</v>
      </c>
      <c r="C8" s="196">
        <v>-530276</v>
      </c>
      <c r="D8" s="196">
        <v>-552727</v>
      </c>
      <c r="E8" s="196">
        <v>-615669</v>
      </c>
      <c r="F8" s="196">
        <v>-639951</v>
      </c>
      <c r="G8" s="196">
        <v>-582541</v>
      </c>
      <c r="H8" s="196">
        <v>-741693</v>
      </c>
      <c r="I8" s="196">
        <v>-817540</v>
      </c>
      <c r="J8" s="196">
        <v>-819377</v>
      </c>
      <c r="K8" s="527">
        <v>-801265</v>
      </c>
      <c r="L8" s="527">
        <v>-691011</v>
      </c>
      <c r="M8" s="527">
        <v>-597941</v>
      </c>
      <c r="N8" s="527">
        <v>-566375</v>
      </c>
      <c r="O8" s="527">
        <v>-594211</v>
      </c>
      <c r="P8" s="527">
        <v>-631772</v>
      </c>
      <c r="Q8" s="527">
        <v>-628658</v>
      </c>
      <c r="R8" s="527">
        <v>-686333</v>
      </c>
      <c r="S8" s="527">
        <v>-775325</v>
      </c>
      <c r="T8" s="527">
        <v>-796936</v>
      </c>
    </row>
    <row r="9" spans="1:20" s="88" customFormat="1">
      <c r="A9" s="197" t="s">
        <v>309</v>
      </c>
      <c r="B9" s="197" t="s">
        <v>305</v>
      </c>
      <c r="C9" s="198"/>
      <c r="D9" s="198"/>
      <c r="E9" s="198"/>
      <c r="F9" s="198"/>
      <c r="G9" s="198"/>
      <c r="H9" s="198"/>
      <c r="I9" s="198"/>
      <c r="J9" s="198"/>
      <c r="K9" s="528"/>
      <c r="L9" s="528"/>
      <c r="M9" s="528"/>
      <c r="N9" s="528"/>
      <c r="O9" s="528"/>
      <c r="P9" s="528"/>
      <c r="Q9" s="528"/>
      <c r="R9" s="528">
        <v>0</v>
      </c>
      <c r="S9" s="528"/>
      <c r="T9" s="528">
        <v>0</v>
      </c>
    </row>
    <row r="10" spans="1:20" s="88" customFormat="1">
      <c r="A10" s="193" t="s">
        <v>525</v>
      </c>
      <c r="B10" s="193" t="s">
        <v>170</v>
      </c>
      <c r="C10" s="194">
        <v>5703661</v>
      </c>
      <c r="D10" s="194">
        <v>6091077</v>
      </c>
      <c r="E10" s="194">
        <v>6095285</v>
      </c>
      <c r="F10" s="194">
        <v>6539299</v>
      </c>
      <c r="G10" s="194">
        <v>6834385</v>
      </c>
      <c r="H10" s="194">
        <v>7142136</v>
      </c>
      <c r="I10" s="194">
        <v>7506574</v>
      </c>
      <c r="J10" s="194">
        <v>7629025</v>
      </c>
      <c r="K10" s="526">
        <v>7710686</v>
      </c>
      <c r="L10" s="526">
        <v>8049896</v>
      </c>
      <c r="M10" s="526">
        <v>7681315</v>
      </c>
      <c r="N10" s="526">
        <v>7428657</v>
      </c>
      <c r="O10" s="526">
        <v>6888047</v>
      </c>
      <c r="P10" s="526">
        <v>6756483</v>
      </c>
      <c r="Q10" s="526">
        <v>6632941</v>
      </c>
      <c r="R10" s="526">
        <v>6938680</v>
      </c>
      <c r="S10" s="526">
        <v>6921733</v>
      </c>
      <c r="T10" s="526">
        <v>6782523</v>
      </c>
    </row>
    <row r="11" spans="1:20" s="88" customFormat="1">
      <c r="A11" s="195" t="s">
        <v>526</v>
      </c>
      <c r="B11" s="195" t="s">
        <v>533</v>
      </c>
      <c r="C11" s="196">
        <v>-3236293</v>
      </c>
      <c r="D11" s="196">
        <v>-3480014</v>
      </c>
      <c r="E11" s="196">
        <v>-3562717</v>
      </c>
      <c r="F11" s="196">
        <v>-3751732</v>
      </c>
      <c r="G11" s="196">
        <v>-3886229</v>
      </c>
      <c r="H11" s="196">
        <v>-4043474</v>
      </c>
      <c r="I11" s="196">
        <v>-4288048</v>
      </c>
      <c r="J11" s="196">
        <v>-4530127</v>
      </c>
      <c r="K11" s="527">
        <v>-4666098</v>
      </c>
      <c r="L11" s="527">
        <v>-4778336</v>
      </c>
      <c r="M11" s="527">
        <v>-4731311</v>
      </c>
      <c r="N11" s="527">
        <v>-4660193</v>
      </c>
      <c r="O11" s="527">
        <v>-4356659</v>
      </c>
      <c r="P11" s="527">
        <v>-4324551</v>
      </c>
      <c r="Q11" s="527">
        <v>-4247327</v>
      </c>
      <c r="R11" s="527">
        <v>-4383584</v>
      </c>
      <c r="S11" s="527">
        <v>-4274240</v>
      </c>
      <c r="T11" s="527">
        <v>-4243167</v>
      </c>
    </row>
    <row r="12" spans="1:20" s="88" customFormat="1">
      <c r="A12" s="197" t="s">
        <v>459</v>
      </c>
      <c r="B12" s="197" t="s">
        <v>459</v>
      </c>
      <c r="C12" s="198"/>
      <c r="D12" s="198"/>
      <c r="E12" s="198"/>
      <c r="F12" s="198"/>
      <c r="G12" s="198"/>
      <c r="H12" s="198"/>
      <c r="I12" s="198"/>
      <c r="J12" s="198"/>
      <c r="K12" s="528"/>
      <c r="L12" s="528"/>
      <c r="M12" s="528"/>
      <c r="N12" s="528"/>
      <c r="O12" s="528"/>
      <c r="P12" s="528"/>
      <c r="Q12" s="528"/>
      <c r="R12" s="528">
        <v>0</v>
      </c>
      <c r="S12" s="528"/>
      <c r="T12" s="528">
        <v>0</v>
      </c>
    </row>
    <row r="13" spans="1:20" s="88" customFormat="1">
      <c r="A13" s="193" t="s">
        <v>525</v>
      </c>
      <c r="B13" s="193" t="s">
        <v>170</v>
      </c>
      <c r="C13" s="194">
        <v>764562</v>
      </c>
      <c r="D13" s="194">
        <v>738455</v>
      </c>
      <c r="E13" s="194">
        <v>720352</v>
      </c>
      <c r="F13" s="194">
        <v>768655</v>
      </c>
      <c r="G13" s="194">
        <v>769208</v>
      </c>
      <c r="H13" s="194">
        <v>756701</v>
      </c>
      <c r="I13" s="194">
        <v>723074</v>
      </c>
      <c r="J13" s="194">
        <v>718820</v>
      </c>
      <c r="K13" s="526">
        <v>725705</v>
      </c>
      <c r="L13" s="526">
        <v>697068</v>
      </c>
      <c r="M13" s="526">
        <v>685701</v>
      </c>
      <c r="N13" s="526">
        <v>664552</v>
      </c>
      <c r="O13" s="526">
        <v>624466.1</v>
      </c>
      <c r="P13" s="526">
        <v>656002</v>
      </c>
      <c r="Q13" s="526">
        <v>689359</v>
      </c>
      <c r="R13" s="526">
        <v>693276</v>
      </c>
      <c r="S13" s="526">
        <v>779735</v>
      </c>
      <c r="T13" s="526">
        <v>794260</v>
      </c>
    </row>
    <row r="14" spans="1:20" s="88" customFormat="1" ht="15.75" thickBot="1">
      <c r="A14" s="199" t="s">
        <v>526</v>
      </c>
      <c r="B14" s="199" t="s">
        <v>533</v>
      </c>
      <c r="C14" s="200">
        <v>-53115</v>
      </c>
      <c r="D14" s="200">
        <v>-74297</v>
      </c>
      <c r="E14" s="200">
        <v>-89355</v>
      </c>
      <c r="F14" s="200">
        <v>-151498</v>
      </c>
      <c r="G14" s="200">
        <v>-204198</v>
      </c>
      <c r="H14" s="200">
        <v>-216716</v>
      </c>
      <c r="I14" s="200">
        <v>-224036</v>
      </c>
      <c r="J14" s="200">
        <v>-222906</v>
      </c>
      <c r="K14" s="529">
        <v>-221470</v>
      </c>
      <c r="L14" s="529">
        <v>-223129</v>
      </c>
      <c r="M14" s="529">
        <v>-234837</v>
      </c>
      <c r="N14" s="529">
        <v>-222211</v>
      </c>
      <c r="O14" s="529">
        <v>-212290.7</v>
      </c>
      <c r="P14" s="529">
        <v>-207056</v>
      </c>
      <c r="Q14" s="529">
        <v>-189618</v>
      </c>
      <c r="R14" s="529">
        <v>-186640</v>
      </c>
      <c r="S14" s="529">
        <v>-150270</v>
      </c>
      <c r="T14" s="529">
        <v>-150658</v>
      </c>
    </row>
    <row r="15" spans="1:20" s="88" customFormat="1">
      <c r="A15" s="201" t="s">
        <v>527</v>
      </c>
      <c r="B15" s="201" t="s">
        <v>528</v>
      </c>
      <c r="C15" s="202">
        <v>140027619</v>
      </c>
      <c r="D15" s="202">
        <v>141597102</v>
      </c>
      <c r="E15" s="202">
        <v>143871966</v>
      </c>
      <c r="F15" s="202">
        <v>146732716</v>
      </c>
      <c r="G15" s="202">
        <v>146526735</v>
      </c>
      <c r="H15" s="202">
        <v>151188875</v>
      </c>
      <c r="I15" s="202">
        <v>146330995</v>
      </c>
      <c r="J15" s="202">
        <v>145987269</v>
      </c>
      <c r="K15" s="530">
        <v>145825506</v>
      </c>
      <c r="L15" s="530">
        <v>145779577</v>
      </c>
      <c r="M15" s="530">
        <v>145449521</v>
      </c>
      <c r="N15" s="530">
        <v>149027024</v>
      </c>
      <c r="O15" s="530">
        <v>149964960</v>
      </c>
      <c r="P15" s="530">
        <v>153354906</v>
      </c>
      <c r="Q15" s="530">
        <v>155866641</v>
      </c>
      <c r="R15" s="530">
        <v>156597326</v>
      </c>
      <c r="S15" s="530">
        <v>155517629</v>
      </c>
      <c r="T15" s="530">
        <v>157309247</v>
      </c>
    </row>
    <row r="16" spans="1:20" s="88" customFormat="1">
      <c r="A16" s="203" t="s">
        <v>526</v>
      </c>
      <c r="B16" s="204" t="s">
        <v>534</v>
      </c>
      <c r="C16" s="205">
        <v>-4384322</v>
      </c>
      <c r="D16" s="205">
        <v>-4664510</v>
      </c>
      <c r="E16" s="205">
        <v>-4820071</v>
      </c>
      <c r="F16" s="205">
        <v>-5117348</v>
      </c>
      <c r="G16" s="205">
        <v>-5244364</v>
      </c>
      <c r="H16" s="205">
        <v>-5563558</v>
      </c>
      <c r="I16" s="205">
        <v>-5894019</v>
      </c>
      <c r="J16" s="205">
        <v>-6132157</v>
      </c>
      <c r="K16" s="531">
        <v>-6275778</v>
      </c>
      <c r="L16" s="531">
        <v>-6327944</v>
      </c>
      <c r="M16" s="531">
        <v>-6219261</v>
      </c>
      <c r="N16" s="531">
        <v>-6132981</v>
      </c>
      <c r="O16" s="531">
        <v>-5857293</v>
      </c>
      <c r="P16" s="531">
        <v>-5892229</v>
      </c>
      <c r="Q16" s="531">
        <v>-5749026</v>
      </c>
      <c r="R16" s="531">
        <v>-5966108</v>
      </c>
      <c r="S16" s="531">
        <v>-5877291</v>
      </c>
      <c r="T16" s="531">
        <v>-5872800</v>
      </c>
    </row>
    <row r="17" spans="1:20" s="88" customFormat="1" ht="18" customHeight="1" thickBot="1">
      <c r="A17" s="206" t="s">
        <v>529</v>
      </c>
      <c r="B17" s="207" t="s">
        <v>530</v>
      </c>
      <c r="C17" s="208">
        <v>135643297</v>
      </c>
      <c r="D17" s="208">
        <v>136932592</v>
      </c>
      <c r="E17" s="208">
        <v>139051895</v>
      </c>
      <c r="F17" s="208">
        <v>141615368</v>
      </c>
      <c r="G17" s="208">
        <v>141282371</v>
      </c>
      <c r="H17" s="208">
        <v>145625317</v>
      </c>
      <c r="I17" s="208">
        <v>140436976</v>
      </c>
      <c r="J17" s="208">
        <v>139855112</v>
      </c>
      <c r="K17" s="532">
        <v>139549728</v>
      </c>
      <c r="L17" s="532">
        <v>139451633</v>
      </c>
      <c r="M17" s="532">
        <v>139230260</v>
      </c>
      <c r="N17" s="532">
        <v>142894043</v>
      </c>
      <c r="O17" s="532">
        <v>144107667</v>
      </c>
      <c r="P17" s="532">
        <v>147462677</v>
      </c>
      <c r="Q17" s="532">
        <v>150117615</v>
      </c>
      <c r="R17" s="532">
        <v>150631218</v>
      </c>
      <c r="S17" s="532">
        <v>149640338</v>
      </c>
      <c r="T17" s="532">
        <v>151436447</v>
      </c>
    </row>
    <row r="20" spans="1:20" s="523" customFormat="1">
      <c r="C20" s="521"/>
      <c r="D20" s="521"/>
      <c r="E20" s="521"/>
      <c r="F20" s="521"/>
      <c r="G20" s="521"/>
      <c r="H20" s="521"/>
      <c r="I20" s="521"/>
      <c r="J20" s="521"/>
      <c r="K20" s="521"/>
      <c r="L20" s="521"/>
      <c r="M20" s="521"/>
      <c r="N20" s="521"/>
      <c r="O20" s="521"/>
      <c r="P20" s="521"/>
      <c r="Q20" s="521"/>
      <c r="R20" s="521"/>
      <c r="S20" s="521"/>
      <c r="T20" s="521"/>
    </row>
  </sheetData>
  <customSheetViews>
    <customSheetView guid="{5452748D-E1FC-476E-B5F0-1C8C35469D98}" fitToPage="1">
      <pane xSplit="2" ySplit="2" topLeftCell="R3" activePane="bottomRight" state="frozen"/>
      <selection pane="bottomRight" activeCell="T24" sqref="T24"/>
      <pageMargins left="0.7" right="0.7" top="0.75" bottom="0.75" header="0.3" footer="0.3"/>
      <pageSetup paperSize="9" scale="85" fitToHeight="0" orientation="landscape" r:id="rId1"/>
    </customSheetView>
    <customSheetView guid="{12F8D032-8143-430B-8DFF-852E8796C402}" showGridLines="0" topLeftCell="O1">
      <selection activeCell="T4" sqref="T4"/>
      <pageMargins left="0.7" right="0.7" top="0.75" bottom="0.75" header="0.3" footer="0.3"/>
      <pageSetup paperSize="9" orientation="portrait" r:id="rId2"/>
    </customSheetView>
    <customSheetView guid="{899D69CD-4B7E-42BC-9944-5BD922EB798C}" fitToPage="1">
      <selection activeCell="F16" sqref="F16"/>
      <pageMargins left="0.7" right="0.7" top="0.75" bottom="0.75" header="0.3" footer="0.3"/>
      <pageSetup paperSize="9" scale="85" fitToHeight="0" orientation="landscape" r:id="rId3"/>
    </customSheetView>
    <customSheetView guid="{9AF4A83C-CF57-4B40-8A74-6A0EA6C2FE5C}" showGridLines="0" state="hidden">
      <selection activeCell="A24" sqref="A24"/>
      <pageMargins left="0.7" right="0.7" top="0.75" bottom="0.75" header="0.3" footer="0.3"/>
      <pageSetup paperSize="9" orientation="portrait" horizontalDpi="1200" verticalDpi="1200" r:id="rId4"/>
    </customSheetView>
    <customSheetView guid="{687A4863-1825-4D63-B732-E76682E6DE4F}" state="hidden">
      <selection activeCell="A24" sqref="A24"/>
      <pageMargins left="0.7" right="0.7" top="0.75" bottom="0.75" header="0.3" footer="0.3"/>
      <pageSetup paperSize="9" orientation="portrait" r:id="rId5"/>
    </customSheetView>
    <customSheetView guid="{8DA78CF1-615A-4626-9893-6751995631A4}" showGridLines="0" topLeftCell="B1">
      <selection activeCell="B26" sqref="B26"/>
      <pageMargins left="0.7" right="0.7" top="0.75" bottom="0.75" header="0.3" footer="0.3"/>
    </customSheetView>
    <customSheetView guid="{57267270-6A97-4850-9DB6-FE6B399379AA}" showGridLines="0">
      <selection activeCell="B26" sqref="B26"/>
      <pageMargins left="0.7" right="0.7" top="0.75" bottom="0.75" header="0.3" footer="0.3"/>
    </customSheetView>
    <customSheetView guid="{25FAB884-5E17-4008-8139-33D910C7DEFE}" fitToPage="1">
      <selection activeCell="G33" sqref="G33"/>
      <pageMargins left="0.7" right="0.7" top="0.75" bottom="0.75" header="0.3" footer="0.3"/>
      <pageSetup paperSize="9" scale="85" fitToHeight="0" orientation="landscape" r:id="rId6"/>
    </customSheetView>
    <customSheetView guid="{22F3E99A-96C8-445F-81B2-67262F695A36}" fitToPage="1">
      <selection activeCell="F16" sqref="F16"/>
      <pageMargins left="0.7" right="0.7" top="0.75" bottom="0.75" header="0.3" footer="0.3"/>
      <pageSetup paperSize="9" scale="85" fitToHeight="0" orientation="landscape" r:id="rId7"/>
    </customSheetView>
  </customSheetViews>
  <pageMargins left="0.7" right="0.7" top="0.75" bottom="0.75" header="0.3" footer="0.3"/>
  <pageSetup paperSize="9" scale="85" fitToHeight="0" orientation="landscape"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58"/>
  <sheetViews>
    <sheetView topLeftCell="B1" zoomScale="150" zoomScaleNormal="150" workbookViewId="0">
      <pane xSplit="5" ySplit="3" topLeftCell="I4" activePane="bottomRight" state="frozen"/>
      <selection activeCell="B1" sqref="B1"/>
      <selection pane="topRight" activeCell="G1" sqref="G1"/>
      <selection pane="bottomLeft" activeCell="B4" sqref="B4"/>
      <selection pane="bottomRight" activeCell="E19" sqref="E19"/>
    </sheetView>
  </sheetViews>
  <sheetFormatPr defaultColWidth="9.42578125" defaultRowHeight="16.5"/>
  <cols>
    <col min="1" max="1" width="1.5703125" style="121" customWidth="1"/>
    <col min="2" max="2" width="4.42578125" style="121" customWidth="1"/>
    <col min="3" max="3" width="39.140625" style="121" customWidth="1"/>
    <col min="4" max="4" width="41.140625" style="121" customWidth="1"/>
    <col min="5" max="5" width="10.85546875" style="121" customWidth="1"/>
    <col min="6" max="6" width="8.85546875" style="121" customWidth="1"/>
    <col min="7" max="7" width="10.5703125" style="129" customWidth="1"/>
    <col min="8" max="10" width="10.5703125" style="121" customWidth="1"/>
    <col min="11" max="11" width="10.5703125" style="129" customWidth="1"/>
    <col min="12" max="14" width="10.5703125" style="121" customWidth="1"/>
    <col min="15" max="21" width="8" style="121" customWidth="1"/>
    <col min="22" max="31" width="9.7109375" style="129" customWidth="1"/>
    <col min="32" max="16384" width="9.42578125" style="121"/>
  </cols>
  <sheetData>
    <row r="1" spans="3:31" ht="12" customHeight="1">
      <c r="C1" s="124"/>
      <c r="D1" s="124"/>
      <c r="E1" s="124"/>
      <c r="F1" s="124"/>
      <c r="G1" s="128"/>
      <c r="H1" s="128"/>
      <c r="I1" s="128"/>
      <c r="J1" s="128"/>
      <c r="K1" s="128"/>
      <c r="L1" s="128"/>
      <c r="M1" s="128"/>
      <c r="N1" s="128"/>
      <c r="O1" s="128"/>
      <c r="P1" s="128"/>
      <c r="Q1" s="128"/>
      <c r="R1" s="128"/>
      <c r="S1" s="128"/>
      <c r="T1" s="128"/>
      <c r="U1" s="128"/>
    </row>
    <row r="2" spans="3:31" ht="26.25" customHeight="1">
      <c r="C2" s="119" t="s">
        <v>635</v>
      </c>
      <c r="D2" s="119" t="s">
        <v>444</v>
      </c>
      <c r="E2" s="119"/>
      <c r="F2" s="119"/>
      <c r="G2" s="120"/>
      <c r="H2" s="119"/>
      <c r="I2" s="119"/>
      <c r="J2" s="119"/>
      <c r="K2" s="120"/>
      <c r="L2" s="119"/>
      <c r="M2" s="119"/>
      <c r="N2" s="119"/>
      <c r="O2" s="119"/>
      <c r="P2" s="119"/>
      <c r="Q2" s="119"/>
      <c r="R2" s="119"/>
      <c r="S2" s="119"/>
      <c r="T2" s="119"/>
      <c r="U2" s="119"/>
      <c r="V2" s="120"/>
      <c r="W2" s="120"/>
      <c r="X2" s="120"/>
      <c r="Y2" s="120"/>
      <c r="Z2" s="120"/>
      <c r="AA2" s="120"/>
      <c r="AB2" s="120"/>
      <c r="AC2" s="120"/>
      <c r="AD2" s="120"/>
      <c r="AE2" s="120"/>
    </row>
    <row r="3" spans="3:31" ht="15.75" customHeight="1" thickBot="1">
      <c r="C3" s="122" t="s">
        <v>435</v>
      </c>
      <c r="D3" s="122" t="s">
        <v>445</v>
      </c>
      <c r="E3" s="122"/>
      <c r="F3" s="122"/>
      <c r="G3" s="189" t="s">
        <v>466</v>
      </c>
      <c r="H3" s="189" t="s">
        <v>158</v>
      </c>
      <c r="I3" s="189" t="s">
        <v>159</v>
      </c>
      <c r="J3" s="189" t="s">
        <v>455</v>
      </c>
      <c r="K3" s="189" t="s">
        <v>434</v>
      </c>
      <c r="L3" s="189" t="s">
        <v>162</v>
      </c>
      <c r="M3" s="189" t="s">
        <v>163</v>
      </c>
      <c r="N3" s="189" t="s">
        <v>454</v>
      </c>
      <c r="O3" s="189" t="s">
        <v>433</v>
      </c>
      <c r="P3" s="123" t="s">
        <v>553</v>
      </c>
      <c r="Q3" s="123" t="s">
        <v>580</v>
      </c>
      <c r="R3" s="123" t="s">
        <v>607</v>
      </c>
      <c r="S3" s="365">
        <v>43921</v>
      </c>
      <c r="T3" s="365">
        <v>44012</v>
      </c>
      <c r="U3" s="365">
        <v>44104</v>
      </c>
      <c r="V3" s="499">
        <v>44196</v>
      </c>
      <c r="W3" s="499">
        <v>44286</v>
      </c>
      <c r="X3" s="499">
        <v>44377</v>
      </c>
      <c r="Y3" s="499">
        <v>44469</v>
      </c>
      <c r="Z3" s="499">
        <v>44561</v>
      </c>
      <c r="AA3" s="499">
        <v>44651</v>
      </c>
      <c r="AB3" s="499">
        <v>44742</v>
      </c>
      <c r="AC3" s="499">
        <v>44834</v>
      </c>
      <c r="AD3" s="499">
        <v>44926</v>
      </c>
      <c r="AE3" s="499">
        <v>45016</v>
      </c>
    </row>
    <row r="4" spans="3:31" ht="12" customHeight="1">
      <c r="C4" s="124" t="s">
        <v>539</v>
      </c>
      <c r="D4" s="124" t="s">
        <v>540</v>
      </c>
      <c r="E4" s="125" t="s">
        <v>460</v>
      </c>
      <c r="F4" s="125" t="s">
        <v>462</v>
      </c>
      <c r="G4" s="130">
        <v>3212</v>
      </c>
      <c r="H4" s="130">
        <v>3253</v>
      </c>
      <c r="I4" s="130">
        <v>3314</v>
      </c>
      <c r="J4" s="130">
        <v>3388</v>
      </c>
      <c r="K4" s="130">
        <v>3452</v>
      </c>
      <c r="L4" s="130">
        <v>3526</v>
      </c>
      <c r="M4" s="130">
        <v>3601</v>
      </c>
      <c r="N4" s="130">
        <v>4019</v>
      </c>
      <c r="O4" s="130">
        <v>4126</v>
      </c>
      <c r="P4" s="130">
        <v>4229</v>
      </c>
      <c r="Q4" s="130">
        <v>4293</v>
      </c>
      <c r="R4" s="130">
        <v>4424</v>
      </c>
      <c r="S4" s="130">
        <v>3988</v>
      </c>
      <c r="T4" s="130">
        <v>4056</v>
      </c>
      <c r="U4" s="130">
        <v>6719</v>
      </c>
      <c r="V4" s="500">
        <v>5448</v>
      </c>
      <c r="W4" s="500">
        <v>5451</v>
      </c>
      <c r="X4" s="500">
        <v>5456</v>
      </c>
      <c r="Y4" s="500">
        <v>5593</v>
      </c>
      <c r="Z4" s="500">
        <v>5749</v>
      </c>
      <c r="AA4" s="500">
        <v>5882</v>
      </c>
      <c r="AB4" s="500">
        <v>6028</v>
      </c>
      <c r="AC4" s="500">
        <v>6149</v>
      </c>
      <c r="AD4" s="500">
        <v>6273</v>
      </c>
      <c r="AE4" s="500">
        <v>6411</v>
      </c>
    </row>
    <row r="5" spans="3:31" ht="12" customHeight="1">
      <c r="C5" s="209" t="s">
        <v>537</v>
      </c>
      <c r="D5" s="124" t="s">
        <v>538</v>
      </c>
      <c r="E5" s="125" t="s">
        <v>461</v>
      </c>
      <c r="F5" s="125" t="s">
        <v>462</v>
      </c>
      <c r="G5" s="130">
        <v>2002</v>
      </c>
      <c r="H5" s="130">
        <v>2007</v>
      </c>
      <c r="I5" s="130">
        <v>2017</v>
      </c>
      <c r="J5" s="130">
        <v>2056</v>
      </c>
      <c r="K5" s="130">
        <v>2111</v>
      </c>
      <c r="L5" s="130">
        <v>2136</v>
      </c>
      <c r="M5" s="130">
        <v>2175</v>
      </c>
      <c r="N5" s="130">
        <v>2345</v>
      </c>
      <c r="O5" s="130">
        <v>2401</v>
      </c>
      <c r="P5" s="130">
        <v>2408</v>
      </c>
      <c r="Q5" s="130">
        <v>2459</v>
      </c>
      <c r="R5" s="130">
        <v>2510</v>
      </c>
      <c r="S5" s="130">
        <v>2607</v>
      </c>
      <c r="T5" s="130">
        <v>2635</v>
      </c>
      <c r="U5" s="130">
        <v>2880</v>
      </c>
      <c r="V5" s="500">
        <v>2934</v>
      </c>
      <c r="W5" s="500">
        <v>2996</v>
      </c>
      <c r="X5" s="500">
        <v>3031</v>
      </c>
      <c r="Y5" s="500">
        <v>3119</v>
      </c>
      <c r="Z5" s="500">
        <v>3235</v>
      </c>
      <c r="AA5" s="500">
        <v>3395</v>
      </c>
      <c r="AB5" s="500">
        <v>3452</v>
      </c>
      <c r="AC5" s="500">
        <v>3548</v>
      </c>
      <c r="AD5" s="500">
        <v>3633</v>
      </c>
      <c r="AE5" s="500">
        <v>4134</v>
      </c>
    </row>
    <row r="6" spans="3:31" ht="12" customHeight="1">
      <c r="C6" s="124" t="s">
        <v>543</v>
      </c>
      <c r="D6" s="124" t="s">
        <v>544</v>
      </c>
      <c r="E6" s="125" t="s">
        <v>461</v>
      </c>
      <c r="F6" s="125" t="s">
        <v>462</v>
      </c>
      <c r="G6" s="130">
        <v>909</v>
      </c>
      <c r="H6" s="130">
        <v>963</v>
      </c>
      <c r="I6" s="130">
        <v>1015</v>
      </c>
      <c r="J6" s="130">
        <v>1094</v>
      </c>
      <c r="K6" s="130">
        <v>1139</v>
      </c>
      <c r="L6" s="130">
        <v>1183</v>
      </c>
      <c r="M6" s="130">
        <v>1244</v>
      </c>
      <c r="N6" s="130">
        <v>1337</v>
      </c>
      <c r="O6" s="130">
        <v>1400</v>
      </c>
      <c r="P6" s="130">
        <v>1461</v>
      </c>
      <c r="Q6" s="130">
        <v>1527</v>
      </c>
      <c r="R6" s="130">
        <v>1577</v>
      </c>
      <c r="S6" s="130">
        <v>1647</v>
      </c>
      <c r="T6" s="130">
        <v>1703</v>
      </c>
      <c r="U6" s="130">
        <v>1895</v>
      </c>
      <c r="V6" s="500">
        <v>1967</v>
      </c>
      <c r="W6" s="500">
        <v>2021</v>
      </c>
      <c r="X6" s="500">
        <v>2113</v>
      </c>
      <c r="Y6" s="500">
        <v>2226</v>
      </c>
      <c r="Z6" s="500">
        <v>2359</v>
      </c>
      <c r="AA6" s="500">
        <v>2502</v>
      </c>
      <c r="AB6" s="500">
        <v>2489</v>
      </c>
      <c r="AC6" s="500">
        <v>2614</v>
      </c>
      <c r="AD6" s="500">
        <v>2728</v>
      </c>
      <c r="AE6" s="500">
        <v>2870</v>
      </c>
    </row>
    <row r="7" spans="3:31" ht="10.5" customHeight="1">
      <c r="C7" s="178" t="s">
        <v>436</v>
      </c>
      <c r="D7" s="178" t="s">
        <v>446</v>
      </c>
      <c r="E7" s="179" t="s">
        <v>461</v>
      </c>
      <c r="F7" s="179" t="s">
        <v>462</v>
      </c>
      <c r="G7" s="186">
        <v>3470</v>
      </c>
      <c r="H7" s="186">
        <v>3471</v>
      </c>
      <c r="I7" s="186">
        <v>3538</v>
      </c>
      <c r="J7" s="186">
        <v>3624</v>
      </c>
      <c r="K7" s="186">
        <v>3630</v>
      </c>
      <c r="L7" s="186">
        <v>3694</v>
      </c>
      <c r="M7" s="186">
        <v>3761</v>
      </c>
      <c r="N7" s="186">
        <v>3981</v>
      </c>
      <c r="O7" s="186">
        <v>4082</v>
      </c>
      <c r="P7" s="252">
        <v>4054</v>
      </c>
      <c r="Q7" s="252">
        <v>4136</v>
      </c>
      <c r="R7" s="252">
        <v>4163</v>
      </c>
      <c r="S7" s="252">
        <v>4214</v>
      </c>
      <c r="T7" s="252">
        <v>4231</v>
      </c>
      <c r="U7" s="252">
        <v>4248</v>
      </c>
      <c r="V7" s="501">
        <v>4268</v>
      </c>
      <c r="W7" s="501">
        <v>4305</v>
      </c>
      <c r="X7" s="501">
        <v>4348</v>
      </c>
      <c r="Y7" s="501">
        <v>4368</v>
      </c>
      <c r="Z7" s="501">
        <v>4382</v>
      </c>
      <c r="AA7" s="501">
        <v>4481</v>
      </c>
      <c r="AB7" s="501">
        <v>4555</v>
      </c>
      <c r="AC7" s="501">
        <v>4607</v>
      </c>
      <c r="AD7" s="501">
        <v>4637</v>
      </c>
      <c r="AE7" s="501">
        <v>4681</v>
      </c>
    </row>
    <row r="8" spans="3:31" ht="10.5" customHeight="1">
      <c r="C8" s="126" t="s">
        <v>437</v>
      </c>
      <c r="D8" s="126" t="s">
        <v>447</v>
      </c>
      <c r="E8" s="127" t="s">
        <v>460</v>
      </c>
      <c r="F8" s="127" t="s">
        <v>462</v>
      </c>
      <c r="G8" s="132">
        <v>1225</v>
      </c>
      <c r="H8" s="132">
        <v>1233</v>
      </c>
      <c r="I8" s="132">
        <v>1257</v>
      </c>
      <c r="J8" s="132">
        <v>1271</v>
      </c>
      <c r="K8" s="132">
        <v>1272</v>
      </c>
      <c r="L8" s="132">
        <v>1273</v>
      </c>
      <c r="M8" s="132">
        <v>1279</v>
      </c>
      <c r="N8" s="132">
        <v>1325</v>
      </c>
      <c r="O8" s="132">
        <v>1331</v>
      </c>
      <c r="P8" s="187">
        <v>1302</v>
      </c>
      <c r="Q8" s="187">
        <v>1289</v>
      </c>
      <c r="R8" s="187">
        <v>1270</v>
      </c>
      <c r="S8" s="187">
        <v>1243</v>
      </c>
      <c r="T8" s="187">
        <v>1237</v>
      </c>
      <c r="U8" s="187">
        <v>1230</v>
      </c>
      <c r="V8" s="502">
        <v>1189</v>
      </c>
      <c r="W8" s="502">
        <v>1160</v>
      </c>
      <c r="X8" s="502">
        <v>1136</v>
      </c>
      <c r="Y8" s="502">
        <v>1093</v>
      </c>
      <c r="Z8" s="502">
        <v>1058</v>
      </c>
      <c r="AA8" s="502">
        <v>1017</v>
      </c>
      <c r="AB8" s="502">
        <v>981</v>
      </c>
      <c r="AC8" s="502">
        <v>956</v>
      </c>
      <c r="AD8" s="502">
        <v>935</v>
      </c>
      <c r="AE8" s="502">
        <v>913</v>
      </c>
    </row>
    <row r="9" spans="3:31" ht="12" customHeight="1">
      <c r="C9" s="124" t="s">
        <v>438</v>
      </c>
      <c r="D9" s="124" t="s">
        <v>448</v>
      </c>
      <c r="E9" s="125" t="s">
        <v>460</v>
      </c>
      <c r="F9" s="125" t="s">
        <v>462</v>
      </c>
      <c r="G9" s="130">
        <v>6387</v>
      </c>
      <c r="H9" s="130">
        <v>6402</v>
      </c>
      <c r="I9" s="130">
        <v>6353</v>
      </c>
      <c r="J9" s="130">
        <v>6454</v>
      </c>
      <c r="K9" s="130">
        <v>6487</v>
      </c>
      <c r="L9" s="130">
        <v>6532</v>
      </c>
      <c r="M9" s="130">
        <v>6539</v>
      </c>
      <c r="N9" s="130">
        <v>6956</v>
      </c>
      <c r="O9" s="130">
        <v>6995</v>
      </c>
      <c r="P9" s="130">
        <v>7049</v>
      </c>
      <c r="Q9" s="130">
        <v>7151</v>
      </c>
      <c r="R9" s="130">
        <v>7247</v>
      </c>
      <c r="S9" s="130">
        <v>7215</v>
      </c>
      <c r="T9" s="130">
        <v>7164</v>
      </c>
      <c r="U9" s="130">
        <v>7185</v>
      </c>
      <c r="V9" s="500">
        <v>7083</v>
      </c>
      <c r="W9" s="500">
        <v>7017</v>
      </c>
      <c r="X9" s="500">
        <v>6972</v>
      </c>
      <c r="Y9" s="500">
        <v>7035</v>
      </c>
      <c r="Z9" s="500">
        <v>7157</v>
      </c>
      <c r="AA9" s="500">
        <v>7203</v>
      </c>
      <c r="AB9" s="500">
        <v>7271</v>
      </c>
      <c r="AC9" s="500">
        <v>7309</v>
      </c>
      <c r="AD9" s="500">
        <v>7371</v>
      </c>
      <c r="AE9" s="500">
        <v>7462</v>
      </c>
    </row>
    <row r="10" spans="3:31" ht="12" customHeight="1">
      <c r="C10" s="180" t="s">
        <v>463</v>
      </c>
      <c r="D10" s="180" t="s">
        <v>464</v>
      </c>
      <c r="E10" s="181" t="s">
        <v>460</v>
      </c>
      <c r="F10" s="181" t="s">
        <v>462</v>
      </c>
      <c r="G10" s="187">
        <v>3935</v>
      </c>
      <c r="H10" s="187">
        <v>3977</v>
      </c>
      <c r="I10" s="187">
        <v>3916</v>
      </c>
      <c r="J10" s="187">
        <v>3954</v>
      </c>
      <c r="K10" s="187">
        <v>3993</v>
      </c>
      <c r="L10" s="187">
        <v>4050</v>
      </c>
      <c r="M10" s="187">
        <v>4103</v>
      </c>
      <c r="N10" s="187">
        <v>4459</v>
      </c>
      <c r="O10" s="187">
        <v>4490</v>
      </c>
      <c r="P10" s="187">
        <v>4535</v>
      </c>
      <c r="Q10" s="187">
        <v>4598</v>
      </c>
      <c r="R10" s="187">
        <v>4643</v>
      </c>
      <c r="S10" s="187">
        <v>4720</v>
      </c>
      <c r="T10" s="187">
        <v>4765</v>
      </c>
      <c r="U10" s="187">
        <v>4844</v>
      </c>
      <c r="V10" s="502">
        <v>4850</v>
      </c>
      <c r="W10" s="502">
        <v>4885</v>
      </c>
      <c r="X10" s="502">
        <v>4972</v>
      </c>
      <c r="Y10" s="502">
        <v>5050</v>
      </c>
      <c r="Z10" s="502">
        <v>5125</v>
      </c>
      <c r="AA10" s="502">
        <v>5283</v>
      </c>
      <c r="AB10" s="502">
        <v>5387</v>
      </c>
      <c r="AC10" s="502">
        <v>5493</v>
      </c>
      <c r="AD10" s="502">
        <v>5571.27</v>
      </c>
      <c r="AE10" s="502">
        <v>5647</v>
      </c>
    </row>
    <row r="11" spans="3:31" ht="12" customHeight="1">
      <c r="C11" s="124" t="s">
        <v>439</v>
      </c>
      <c r="D11" s="124" t="s">
        <v>449</v>
      </c>
      <c r="E11" s="125" t="s">
        <v>440</v>
      </c>
      <c r="F11" s="125" t="s">
        <v>450</v>
      </c>
      <c r="G11" s="130">
        <v>792</v>
      </c>
      <c r="H11" s="130">
        <v>759</v>
      </c>
      <c r="I11" s="130">
        <v>752</v>
      </c>
      <c r="J11" s="130">
        <v>735</v>
      </c>
      <c r="K11" s="130">
        <v>720</v>
      </c>
      <c r="L11" s="130">
        <v>693</v>
      </c>
      <c r="M11" s="130">
        <v>673</v>
      </c>
      <c r="N11" s="130">
        <v>764</v>
      </c>
      <c r="O11" s="130">
        <v>723</v>
      </c>
      <c r="P11" s="130">
        <v>682</v>
      </c>
      <c r="Q11" s="130">
        <v>675</v>
      </c>
      <c r="R11" s="130">
        <v>655</v>
      </c>
      <c r="S11" s="130">
        <v>629</v>
      </c>
      <c r="T11" s="130">
        <v>584</v>
      </c>
      <c r="U11" s="130">
        <v>566</v>
      </c>
      <c r="V11" s="500">
        <v>550</v>
      </c>
      <c r="W11" s="500">
        <v>495</v>
      </c>
      <c r="X11" s="500">
        <v>470</v>
      </c>
      <c r="Y11" s="500">
        <v>457</v>
      </c>
      <c r="Z11" s="500">
        <v>437</v>
      </c>
      <c r="AA11" s="500">
        <v>417</v>
      </c>
      <c r="AB11" s="500">
        <v>406</v>
      </c>
      <c r="AC11" s="500">
        <v>397</v>
      </c>
      <c r="AD11" s="500">
        <v>385</v>
      </c>
      <c r="AE11" s="500">
        <v>382</v>
      </c>
    </row>
    <row r="12" spans="3:31" ht="12" customHeight="1">
      <c r="C12" s="124" t="s">
        <v>441</v>
      </c>
      <c r="D12" s="124" t="s">
        <v>451</v>
      </c>
      <c r="E12" s="125" t="s">
        <v>440</v>
      </c>
      <c r="F12" s="125" t="s">
        <v>450</v>
      </c>
      <c r="G12" s="130">
        <v>260</v>
      </c>
      <c r="H12" s="130">
        <v>265</v>
      </c>
      <c r="I12" s="130">
        <v>262</v>
      </c>
      <c r="J12" s="130">
        <v>262</v>
      </c>
      <c r="K12" s="130">
        <v>276</v>
      </c>
      <c r="L12" s="130">
        <v>281</v>
      </c>
      <c r="M12" s="130">
        <v>289</v>
      </c>
      <c r="N12" s="130">
        <v>293</v>
      </c>
      <c r="O12" s="130">
        <v>297</v>
      </c>
      <c r="P12" s="130">
        <v>306</v>
      </c>
      <c r="Q12" s="130">
        <v>310</v>
      </c>
      <c r="R12" s="130">
        <v>317</v>
      </c>
      <c r="S12" s="130">
        <v>327</v>
      </c>
      <c r="T12" s="130">
        <v>369</v>
      </c>
      <c r="U12" s="130">
        <v>376</v>
      </c>
      <c r="V12" s="500">
        <v>380</v>
      </c>
      <c r="W12" s="500">
        <v>413</v>
      </c>
      <c r="X12" s="500">
        <v>420</v>
      </c>
      <c r="Y12" s="500">
        <v>428</v>
      </c>
      <c r="Z12" s="500">
        <v>435</v>
      </c>
      <c r="AA12" s="500">
        <v>435</v>
      </c>
      <c r="AB12" s="500">
        <v>431</v>
      </c>
      <c r="AC12" s="500">
        <v>428</v>
      </c>
      <c r="AD12" s="500">
        <v>433</v>
      </c>
      <c r="AE12" s="500">
        <v>427</v>
      </c>
    </row>
    <row r="13" spans="3:31" ht="12" customHeight="1">
      <c r="C13" s="124" t="s">
        <v>618</v>
      </c>
      <c r="D13" s="124" t="s">
        <v>619</v>
      </c>
      <c r="E13" s="125" t="s">
        <v>440</v>
      </c>
      <c r="F13" s="125" t="s">
        <v>450</v>
      </c>
      <c r="G13" s="396"/>
      <c r="H13" s="396"/>
      <c r="I13" s="396"/>
      <c r="J13" s="396"/>
      <c r="K13" s="396"/>
      <c r="L13" s="396"/>
      <c r="M13" s="396"/>
      <c r="N13" s="396"/>
      <c r="O13" s="396"/>
      <c r="P13" s="396"/>
      <c r="Q13" s="396"/>
      <c r="R13" s="130">
        <v>10</v>
      </c>
      <c r="S13" s="130">
        <v>11</v>
      </c>
      <c r="T13" s="130">
        <v>11</v>
      </c>
      <c r="U13" s="130">
        <v>12</v>
      </c>
      <c r="V13" s="500">
        <v>12</v>
      </c>
      <c r="W13" s="500">
        <v>12</v>
      </c>
      <c r="X13" s="500">
        <v>12</v>
      </c>
      <c r="Y13" s="500">
        <v>12</v>
      </c>
      <c r="Z13" s="500">
        <v>13</v>
      </c>
      <c r="AA13" s="500">
        <v>14</v>
      </c>
      <c r="AB13" s="500">
        <v>13</v>
      </c>
      <c r="AC13" s="500">
        <v>16</v>
      </c>
      <c r="AD13" s="500">
        <v>16</v>
      </c>
      <c r="AE13" s="500">
        <v>17</v>
      </c>
    </row>
    <row r="14" spans="3:31" ht="12" customHeight="1">
      <c r="C14" s="180" t="s">
        <v>456</v>
      </c>
      <c r="D14" s="180" t="s">
        <v>465</v>
      </c>
      <c r="E14" s="181" t="s">
        <v>457</v>
      </c>
      <c r="F14" s="181" t="s">
        <v>458</v>
      </c>
      <c r="G14" s="187">
        <v>1753</v>
      </c>
      <c r="H14" s="187">
        <v>1741</v>
      </c>
      <c r="I14" s="187">
        <v>1726</v>
      </c>
      <c r="J14" s="187">
        <v>1732</v>
      </c>
      <c r="K14" s="187">
        <v>1744</v>
      </c>
      <c r="L14" s="187">
        <v>1739</v>
      </c>
      <c r="M14" s="187">
        <v>1725</v>
      </c>
      <c r="N14" s="187">
        <v>1762</v>
      </c>
      <c r="O14" s="187">
        <v>1746</v>
      </c>
      <c r="P14" s="187">
        <v>1726</v>
      </c>
      <c r="Q14" s="187">
        <v>1716</v>
      </c>
      <c r="R14" s="187">
        <v>1700</v>
      </c>
      <c r="S14" s="187">
        <v>1697</v>
      </c>
      <c r="T14" s="187">
        <v>1682</v>
      </c>
      <c r="U14" s="187">
        <v>1674</v>
      </c>
      <c r="V14" s="502">
        <v>1661</v>
      </c>
      <c r="W14" s="502">
        <v>1638</v>
      </c>
      <c r="X14" s="502">
        <v>1595</v>
      </c>
      <c r="Y14" s="502">
        <v>1555</v>
      </c>
      <c r="Z14" s="502">
        <v>1524</v>
      </c>
      <c r="AA14" s="502">
        <v>1496</v>
      </c>
      <c r="AB14" s="502">
        <v>1479</v>
      </c>
      <c r="AC14" s="502">
        <v>1452</v>
      </c>
      <c r="AD14" s="502">
        <v>1424</v>
      </c>
      <c r="AE14" s="502">
        <v>1415</v>
      </c>
    </row>
    <row r="15" spans="3:31" ht="12" customHeight="1">
      <c r="C15" s="182" t="s">
        <v>442</v>
      </c>
      <c r="D15" s="183" t="s">
        <v>452</v>
      </c>
      <c r="E15" s="184" t="s">
        <v>443</v>
      </c>
      <c r="F15" s="185" t="s">
        <v>453</v>
      </c>
      <c r="G15" s="188">
        <v>14699</v>
      </c>
      <c r="H15" s="188">
        <v>14558</v>
      </c>
      <c r="I15" s="188">
        <v>14473</v>
      </c>
      <c r="J15" s="188">
        <v>14383</v>
      </c>
      <c r="K15" s="188">
        <v>14330</v>
      </c>
      <c r="L15" s="188">
        <v>14286</v>
      </c>
      <c r="M15" s="188">
        <v>14030</v>
      </c>
      <c r="N15" s="188">
        <v>15347</v>
      </c>
      <c r="O15" s="188">
        <v>14642</v>
      </c>
      <c r="P15" s="187">
        <v>14058</v>
      </c>
      <c r="Q15" s="187">
        <v>13630</v>
      </c>
      <c r="R15" s="187">
        <v>13642</v>
      </c>
      <c r="S15" s="187">
        <v>13383</v>
      </c>
      <c r="T15" s="187">
        <v>13201</v>
      </c>
      <c r="U15" s="187">
        <v>12788</v>
      </c>
      <c r="V15" s="503">
        <v>12616</v>
      </c>
      <c r="W15" s="503">
        <v>12063</v>
      </c>
      <c r="X15" s="503">
        <v>11636</v>
      </c>
      <c r="Y15" s="503">
        <v>11440</v>
      </c>
      <c r="Z15" s="503">
        <v>11323</v>
      </c>
      <c r="AA15" s="503">
        <v>11309</v>
      </c>
      <c r="AB15" s="503">
        <v>11349</v>
      </c>
      <c r="AC15" s="503">
        <v>11325</v>
      </c>
      <c r="AD15" s="503">
        <v>11309</v>
      </c>
      <c r="AE15" s="503">
        <v>11311</v>
      </c>
    </row>
    <row r="16" spans="3:31" ht="15.6" customHeight="1" thickBot="1">
      <c r="C16" s="122" t="s">
        <v>518</v>
      </c>
      <c r="D16" s="122" t="s">
        <v>519</v>
      </c>
      <c r="E16" s="122"/>
      <c r="F16" s="122"/>
      <c r="G16" s="189" t="s">
        <v>466</v>
      </c>
      <c r="H16" s="189" t="s">
        <v>158</v>
      </c>
      <c r="I16" s="189" t="s">
        <v>159</v>
      </c>
      <c r="J16" s="189" t="s">
        <v>455</v>
      </c>
      <c r="K16" s="189" t="s">
        <v>434</v>
      </c>
      <c r="L16" s="189" t="s">
        <v>162</v>
      </c>
      <c r="M16" s="189" t="s">
        <v>163</v>
      </c>
      <c r="N16" s="189" t="s">
        <v>454</v>
      </c>
      <c r="O16" s="189" t="s">
        <v>433</v>
      </c>
      <c r="P16" s="189" t="s">
        <v>553</v>
      </c>
      <c r="Q16" s="189" t="s">
        <v>580</v>
      </c>
      <c r="R16" s="189" t="s">
        <v>580</v>
      </c>
      <c r="S16" s="366">
        <v>43921</v>
      </c>
      <c r="T16" s="366">
        <v>44012</v>
      </c>
      <c r="U16" s="366">
        <v>44012</v>
      </c>
      <c r="V16" s="499">
        <v>44196</v>
      </c>
      <c r="W16" s="499">
        <v>44286</v>
      </c>
      <c r="X16" s="499">
        <v>44377</v>
      </c>
      <c r="Y16" s="499">
        <v>44469</v>
      </c>
      <c r="Z16" s="499">
        <v>44561</v>
      </c>
      <c r="AA16" s="499">
        <v>44651</v>
      </c>
      <c r="AB16" s="499">
        <v>44742</v>
      </c>
      <c r="AC16" s="499">
        <v>44834</v>
      </c>
      <c r="AD16" s="499">
        <v>44926</v>
      </c>
      <c r="AE16" s="499">
        <f>AE3</f>
        <v>45016</v>
      </c>
    </row>
    <row r="17" spans="1:31" ht="14.85" customHeight="1">
      <c r="C17" s="504" t="s">
        <v>621</v>
      </c>
      <c r="D17" s="504" t="s">
        <v>622</v>
      </c>
      <c r="E17" s="125" t="s">
        <v>520</v>
      </c>
      <c r="F17" s="125" t="s">
        <v>521</v>
      </c>
      <c r="G17" s="130">
        <v>14019968</v>
      </c>
      <c r="H17" s="130">
        <v>14869743</v>
      </c>
      <c r="I17" s="130">
        <v>15566830</v>
      </c>
      <c r="J17" s="130">
        <v>15996843</v>
      </c>
      <c r="K17" s="130">
        <v>16431222</v>
      </c>
      <c r="L17" s="130">
        <v>16329736</v>
      </c>
      <c r="M17" s="130">
        <v>16199060</v>
      </c>
      <c r="N17" s="130">
        <v>15057490</v>
      </c>
      <c r="O17" s="130">
        <v>15380567</v>
      </c>
      <c r="P17" s="130">
        <v>15840643</v>
      </c>
      <c r="Q17" s="130">
        <v>16319225</v>
      </c>
      <c r="R17" s="130">
        <v>16919956</v>
      </c>
      <c r="S17" s="130">
        <v>12020262</v>
      </c>
      <c r="T17" s="130">
        <v>13064578</v>
      </c>
      <c r="U17" s="130">
        <v>14535650</v>
      </c>
      <c r="V17" s="130">
        <v>16168685</v>
      </c>
      <c r="W17" s="130">
        <v>17933020</v>
      </c>
      <c r="X17" s="130">
        <v>18850280</v>
      </c>
      <c r="Y17" s="130">
        <v>19349507</v>
      </c>
      <c r="Z17" s="130">
        <v>17560741</v>
      </c>
      <c r="AA17" s="130">
        <v>14131864</v>
      </c>
      <c r="AB17" s="130">
        <v>12654768</v>
      </c>
      <c r="AC17" s="130">
        <v>12384914</v>
      </c>
      <c r="AD17" s="130">
        <v>12259289</v>
      </c>
      <c r="AE17" s="130">
        <v>13660020</v>
      </c>
    </row>
    <row r="18" spans="1:31" s="505" customFormat="1" ht="12" customHeight="1">
      <c r="C18" s="506"/>
      <c r="D18" s="506"/>
      <c r="E18" s="506"/>
      <c r="F18" s="506"/>
      <c r="G18" s="190"/>
      <c r="H18" s="190"/>
      <c r="I18" s="190"/>
      <c r="J18" s="190"/>
      <c r="K18" s="190"/>
      <c r="L18" s="190"/>
      <c r="M18" s="190"/>
      <c r="N18" s="190"/>
      <c r="O18" s="190"/>
      <c r="P18" s="190"/>
      <c r="Q18" s="190"/>
      <c r="R18" s="190"/>
      <c r="S18" s="190"/>
      <c r="T18" s="190"/>
      <c r="U18" s="190"/>
    </row>
    <row r="19" spans="1:31" s="505" customFormat="1" ht="54" customHeight="1">
      <c r="A19" s="507"/>
      <c r="B19" s="508" t="s">
        <v>536</v>
      </c>
      <c r="C19" s="509" t="s">
        <v>632</v>
      </c>
      <c r="D19" s="510" t="s">
        <v>634</v>
      </c>
    </row>
    <row r="20" spans="1:31" s="505" customFormat="1" ht="77.45" customHeight="1">
      <c r="A20" s="507"/>
      <c r="B20" s="508" t="s">
        <v>535</v>
      </c>
      <c r="C20" s="509" t="s">
        <v>747</v>
      </c>
      <c r="D20" s="510" t="s">
        <v>748</v>
      </c>
    </row>
    <row r="21" spans="1:31" s="505" customFormat="1" ht="21.6" customHeight="1">
      <c r="B21" s="508" t="s">
        <v>424</v>
      </c>
      <c r="C21" s="509" t="s">
        <v>620</v>
      </c>
      <c r="D21" s="510" t="s">
        <v>633</v>
      </c>
    </row>
    <row r="22" spans="1:31" s="505" customFormat="1" ht="21" customHeight="1">
      <c r="B22" s="508" t="s">
        <v>425</v>
      </c>
      <c r="C22" s="509" t="s">
        <v>541</v>
      </c>
      <c r="D22" s="510" t="s">
        <v>542</v>
      </c>
      <c r="H22" s="511"/>
      <c r="K22" s="511"/>
      <c r="L22" s="511"/>
      <c r="N22" s="511"/>
      <c r="O22" s="511"/>
      <c r="P22" s="511"/>
      <c r="Q22" s="511"/>
      <c r="R22" s="511"/>
      <c r="S22" s="511"/>
      <c r="T22" s="511"/>
      <c r="U22" s="511"/>
    </row>
    <row r="23" spans="1:31" s="505" customFormat="1" ht="12" customHeight="1">
      <c r="C23" s="506"/>
      <c r="D23" s="506"/>
      <c r="E23" s="512"/>
      <c r="F23" s="512"/>
      <c r="G23" s="130"/>
      <c r="H23" s="130"/>
      <c r="I23" s="130"/>
      <c r="J23" s="130"/>
      <c r="K23" s="130"/>
      <c r="L23" s="130"/>
      <c r="M23" s="130"/>
      <c r="N23" s="130"/>
      <c r="O23" s="130"/>
      <c r="P23" s="130"/>
      <c r="Q23" s="130"/>
      <c r="R23" s="130"/>
      <c r="S23" s="130"/>
      <c r="T23" s="130"/>
      <c r="U23" s="130"/>
    </row>
    <row r="24" spans="1:31" s="505" customFormat="1"/>
    <row r="25" spans="1:31" s="505" customFormat="1"/>
    <row r="26" spans="1:31" s="505" customFormat="1"/>
    <row r="27" spans="1:31" s="505" customFormat="1"/>
    <row r="28" spans="1:31" s="505" customFormat="1"/>
    <row r="29" spans="1:31" s="505" customFormat="1"/>
    <row r="30" spans="1:31" s="505" customFormat="1"/>
    <row r="31" spans="1:31" s="505" customFormat="1"/>
    <row r="32" spans="1:31" s="505" customFormat="1"/>
    <row r="33" s="505" customFormat="1"/>
    <row r="34" s="505" customFormat="1"/>
    <row r="35" s="505" customFormat="1"/>
    <row r="36" s="505" customFormat="1"/>
    <row r="37" s="505" customFormat="1"/>
    <row r="38" s="505" customFormat="1"/>
    <row r="39" s="505" customFormat="1"/>
    <row r="40" s="505" customFormat="1"/>
    <row r="41" s="505" customFormat="1"/>
    <row r="42" s="505" customFormat="1"/>
    <row r="43" s="505" customFormat="1"/>
    <row r="44" s="505" customFormat="1"/>
    <row r="45" s="505" customFormat="1"/>
    <row r="46" s="505" customFormat="1"/>
    <row r="47" s="505" customFormat="1"/>
    <row r="48" s="505" customFormat="1"/>
    <row r="49" s="505" customFormat="1"/>
    <row r="50" s="505" customFormat="1"/>
    <row r="51" s="505" customFormat="1"/>
    <row r="52" s="505" customFormat="1"/>
    <row r="53" s="505" customFormat="1"/>
    <row r="54" s="505" customFormat="1"/>
    <row r="55" s="505" customFormat="1"/>
    <row r="56" s="505" customFormat="1"/>
    <row r="57" s="505" customFormat="1"/>
    <row r="58" s="505" customFormat="1"/>
    <row r="59" s="505" customFormat="1"/>
    <row r="60" s="505" customFormat="1"/>
    <row r="61" s="505" customFormat="1"/>
    <row r="62" s="505" customFormat="1"/>
    <row r="63" s="505" customFormat="1"/>
    <row r="64" s="505" customFormat="1"/>
    <row r="65" s="505" customFormat="1"/>
    <row r="66" s="505" customFormat="1"/>
    <row r="67" s="505" customFormat="1"/>
    <row r="68" s="505" customFormat="1"/>
    <row r="69" s="505" customFormat="1"/>
    <row r="70" s="505" customFormat="1"/>
    <row r="71" s="505" customFormat="1"/>
    <row r="72" s="505" customFormat="1"/>
    <row r="73" s="505" customFormat="1"/>
    <row r="74" s="505" customFormat="1"/>
    <row r="75" s="505" customFormat="1"/>
    <row r="76" s="505" customFormat="1"/>
    <row r="77" s="505" customFormat="1"/>
    <row r="78" s="505" customFormat="1"/>
    <row r="79" s="505" customFormat="1"/>
    <row r="80" s="505" customFormat="1"/>
    <row r="81" s="505" customFormat="1"/>
    <row r="82" s="505" customFormat="1"/>
    <row r="83" s="505" customFormat="1"/>
    <row r="84" s="505" customFormat="1"/>
    <row r="85" s="505" customFormat="1"/>
    <row r="86" s="505" customFormat="1"/>
    <row r="87" s="505" customFormat="1"/>
    <row r="88" s="505" customFormat="1"/>
    <row r="89" s="505" customFormat="1"/>
    <row r="90" s="505" customFormat="1"/>
    <row r="91" s="505" customFormat="1"/>
    <row r="92" s="505" customFormat="1"/>
    <row r="93" s="505" customFormat="1"/>
    <row r="94" s="505" customFormat="1"/>
    <row r="95" s="505" customFormat="1"/>
    <row r="96" s="505" customFormat="1"/>
    <row r="97" s="505" customFormat="1"/>
    <row r="98" s="505" customFormat="1"/>
    <row r="99" s="505" customFormat="1"/>
    <row r="100" s="505" customFormat="1"/>
    <row r="101" s="505" customFormat="1"/>
    <row r="102" s="505" customFormat="1"/>
    <row r="103" s="505" customFormat="1"/>
    <row r="104" s="505" customFormat="1"/>
    <row r="105" s="505" customFormat="1"/>
    <row r="106" s="505" customFormat="1"/>
    <row r="107" s="505" customFormat="1"/>
    <row r="108" s="505" customFormat="1"/>
    <row r="109" s="505" customFormat="1"/>
    <row r="110" s="505" customFormat="1"/>
    <row r="111" s="505" customFormat="1"/>
    <row r="112" s="505" customFormat="1"/>
    <row r="113" s="505" customFormat="1"/>
    <row r="114" s="505" customFormat="1"/>
    <row r="115" s="505" customFormat="1"/>
    <row r="116" s="505" customFormat="1"/>
    <row r="117" s="505" customFormat="1"/>
    <row r="118" s="505" customFormat="1"/>
    <row r="119" s="505" customFormat="1"/>
    <row r="120" s="505" customFormat="1"/>
    <row r="121" s="505" customFormat="1"/>
    <row r="122" s="505" customFormat="1"/>
    <row r="123" s="505" customFormat="1"/>
    <row r="124" s="505" customFormat="1"/>
    <row r="125" s="505" customFormat="1"/>
    <row r="126" s="505" customFormat="1"/>
    <row r="127" s="505" customFormat="1"/>
    <row r="128" s="505" customFormat="1"/>
    <row r="129" s="505" customFormat="1"/>
    <row r="130" s="505" customFormat="1"/>
    <row r="131" s="505" customFormat="1"/>
    <row r="132" s="505" customFormat="1"/>
    <row r="133" s="505" customFormat="1"/>
    <row r="134" s="505" customFormat="1"/>
    <row r="135" s="505" customFormat="1"/>
    <row r="136" s="505" customFormat="1"/>
    <row r="137" s="505" customFormat="1"/>
    <row r="138" s="505" customFormat="1"/>
    <row r="139" s="505" customFormat="1"/>
    <row r="140" s="505" customFormat="1"/>
    <row r="141" s="505" customFormat="1"/>
    <row r="142" s="505" customFormat="1"/>
    <row r="143" s="505" customFormat="1"/>
    <row r="144" s="505" customFormat="1"/>
    <row r="145" s="505" customFormat="1"/>
    <row r="146" s="505" customFormat="1"/>
    <row r="147" s="505" customFormat="1"/>
    <row r="148" s="505" customFormat="1"/>
    <row r="149" s="505" customFormat="1"/>
    <row r="150" s="505" customFormat="1"/>
    <row r="151" s="505" customFormat="1"/>
    <row r="152" s="505" customFormat="1"/>
    <row r="153" s="505" customFormat="1"/>
    <row r="154" s="505" customFormat="1"/>
    <row r="155" s="505" customFormat="1"/>
    <row r="156" s="505" customFormat="1"/>
    <row r="157" s="505" customFormat="1"/>
    <row r="158" s="505" customFormat="1"/>
  </sheetData>
  <customSheetViews>
    <customSheetView guid="{5452748D-E1FC-476E-B5F0-1C8C35469D98}" scale="150" fitToPage="1" topLeftCell="B1">
      <pane xSplit="5" ySplit="3" topLeftCell="I4" activePane="bottomRight" state="frozen"/>
      <selection pane="bottomRight" activeCell="E19" sqref="E19"/>
      <pageMargins left="0.7" right="0.7" top="0.75" bottom="0.75" header="0.3" footer="0.3"/>
      <pageSetup paperSize="9" scale="37" fitToHeight="0" orientation="landscape" r:id="rId1"/>
    </customSheetView>
    <customSheetView guid="{12F8D032-8143-430B-8DFF-852E8796C402}" showGridLines="0" fitToPage="1" topLeftCell="H1">
      <selection activeCell="AE20" sqref="AE20"/>
      <pageMargins left="0.7" right="0.7" top="0.75" bottom="0.75" header="0.3" footer="0.3"/>
      <pageSetup paperSize="9" scale="37" fitToHeight="0" orientation="landscape" r:id="rId2"/>
    </customSheetView>
    <customSheetView guid="{899D69CD-4B7E-42BC-9944-5BD922EB798C}" fitToPage="1">
      <selection activeCell="P14" sqref="P14"/>
      <pageMargins left="0.7" right="0.7" top="0.75" bottom="0.75" header="0.3" footer="0.3"/>
      <pageSetup paperSize="9" scale="37" fitToHeight="0" orientation="landscape" r:id="rId3"/>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4"/>
    </customSheetView>
    <customSheetView guid="{687A4863-1825-4D63-B732-E76682E6DE4F}" fitToPage="1" state="hidden">
      <selection activeCell="K28" sqref="K28"/>
      <pageMargins left="0.7" right="0.7" top="0.75" bottom="0.75" header="0.3" footer="0.3"/>
      <pageSetup paperSize="9" scale="37" fitToHeight="0" orientation="landscape" r:id="rId5"/>
    </customSheetView>
    <customSheetView guid="{8DA78CF1-615A-4626-9893-6751995631A4}" showGridLines="0" fitToPage="1" topLeftCell="P1">
      <selection activeCell="G25" sqref="G25"/>
      <pageMargins left="0.7" right="0.7" top="0.75" bottom="0.75" header="0.3" footer="0.3"/>
      <pageSetup paperSize="9" scale="37" fitToHeight="0" orientation="landscape" r:id="rId6"/>
    </customSheetView>
    <customSheetView guid="{57267270-6A97-4850-9DB6-FE6B399379AA}" showGridLines="0" fitToPage="1" topLeftCell="B1">
      <selection activeCell="C32" sqref="C32"/>
      <pageMargins left="0.7" right="0.7" top="0.75" bottom="0.75" header="0.3" footer="0.3"/>
      <pageSetup paperSize="9" scale="37" fitToHeight="0" orientation="landscape" r:id="rId7"/>
    </customSheetView>
    <customSheetView guid="{25FAB884-5E17-4008-8139-33D910C7DEFE}" fitToPage="1">
      <selection activeCell="P14" sqref="P14"/>
      <pageMargins left="0.7" right="0.7" top="0.75" bottom="0.75" header="0.3" footer="0.3"/>
      <pageSetup paperSize="9" scale="37" fitToHeight="0" orientation="landscape" r:id="rId8"/>
    </customSheetView>
    <customSheetView guid="{22F3E99A-96C8-445F-81B2-67262F695A36}" fitToPage="1">
      <selection activeCell="P14" sqref="P14"/>
      <pageMargins left="0.7" right="0.7" top="0.75" bottom="0.75" header="0.3" footer="0.3"/>
      <pageSetup paperSize="9" scale="37" fitToHeight="0" orientation="landscape" r:id="rId9"/>
    </customSheetView>
  </customSheetViews>
  <pageMargins left="0.7" right="0.7" top="0.75" bottom="0.75" header="0.3" footer="0.3"/>
  <pageSetup paperSize="9" scale="37" fitToHeight="0" orientation="landscape"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5452748D-E1FC-476E-B5F0-1C8C35469D98}" state="hidden">
      <selection activeCell="K36" sqref="K36"/>
      <pageMargins left="0.7" right="0.7" top="0.75" bottom="0.75" header="0.3" footer="0.3"/>
      <pageSetup paperSize="9" orientation="portrait" r:id="rId1"/>
    </customSheetView>
    <customSheetView guid="{12F8D032-8143-430B-8DFF-852E8796C402}" state="hidden">
      <selection activeCell="D13" sqref="D13"/>
      <pageMargins left="0.7" right="0.7" top="0.75" bottom="0.75" header="0.3" footer="0.3"/>
      <pageSetup paperSize="9" orientation="portrait" r:id="rId2"/>
    </customSheetView>
    <customSheetView guid="{899D69CD-4B7E-42BC-9944-5BD922EB798C}">
      <selection activeCell="K36" sqref="K36"/>
      <pageMargins left="0.7" right="0.7" top="0.75" bottom="0.75" header="0.3" footer="0.3"/>
      <pageSetup paperSize="9" orientation="portrait" r:id="rId3"/>
    </customSheetView>
    <customSheetView guid="{9AF4A83C-CF57-4B40-8A74-6A0EA6C2FE5C}">
      <selection activeCell="O27" sqref="O27"/>
      <pageMargins left="0.7" right="0.7" top="0.75" bottom="0.75" header="0.3" footer="0.3"/>
      <pageSetup paperSize="9" orientation="portrait" horizontalDpi="1200" verticalDpi="1200" r:id="rId4"/>
    </customSheetView>
    <customSheetView guid="{687A4863-1825-4D63-B732-E76682E6DE4F}" state="hidden">
      <selection activeCell="O27" sqref="O27"/>
      <pageMargins left="0.7" right="0.7" top="0.75" bottom="0.75" header="0.3" footer="0.3"/>
      <pageSetup paperSize="9" orientation="portrait" r:id="rId5"/>
    </customSheetView>
    <customSheetView guid="{8DA78CF1-615A-4626-9893-6751995631A4}">
      <selection activeCell="K36" sqref="K36"/>
      <pageMargins left="0.7" right="0.7" top="0.75" bottom="0.75" header="0.3" footer="0.3"/>
    </customSheetView>
    <customSheetView guid="{25FAB884-5E17-4008-8139-33D910C7DEFE}">
      <selection activeCell="K36" sqref="K36"/>
      <pageMargins left="0.7" right="0.7" top="0.75" bottom="0.75" header="0.3" footer="0.3"/>
      <pageSetup paperSize="9" orientation="portrait" r:id="rId6"/>
    </customSheetView>
    <customSheetView guid="{22F3E99A-96C8-445F-81B2-67262F695A36}">
      <selection activeCell="K36" sqref="K36"/>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87"/>
  <sheetViews>
    <sheetView zoomScale="90" zoomScaleNormal="90" zoomScaleSheetLayoutView="90" workbookViewId="0">
      <pane xSplit="3" ySplit="1" topLeftCell="AA26" activePane="bottomRight" state="frozen"/>
      <selection pane="topRight" activeCell="D1" sqref="D1"/>
      <selection pane="bottomLeft" activeCell="A2" sqref="A2"/>
      <selection pane="bottomRight" activeCell="AA59" sqref="AA59"/>
    </sheetView>
  </sheetViews>
  <sheetFormatPr defaultColWidth="9.5703125" defaultRowHeight="14.25"/>
  <cols>
    <col min="1" max="1" width="5.42578125" style="6" customWidth="1"/>
    <col min="2" max="2" width="50.85546875" style="6" customWidth="1"/>
    <col min="3" max="3" width="41.7109375" style="6" customWidth="1"/>
    <col min="4" max="29" width="13.42578125" style="6" customWidth="1"/>
    <col min="30" max="16384" width="9.5703125" style="6"/>
  </cols>
  <sheetData>
    <row r="1" spans="2:29" s="20" customFormat="1" ht="32.25" customHeight="1" thickBot="1">
      <c r="B1" s="4" t="s">
        <v>312</v>
      </c>
      <c r="C1" s="4" t="s">
        <v>294</v>
      </c>
      <c r="D1" s="222" t="s">
        <v>157</v>
      </c>
      <c r="E1" s="222" t="s">
        <v>158</v>
      </c>
      <c r="F1" s="222" t="s">
        <v>159</v>
      </c>
      <c r="G1" s="222" t="s">
        <v>160</v>
      </c>
      <c r="H1" s="282">
        <v>43101</v>
      </c>
      <c r="I1" s="222" t="s">
        <v>161</v>
      </c>
      <c r="J1" s="222" t="s">
        <v>162</v>
      </c>
      <c r="K1" s="222" t="s">
        <v>163</v>
      </c>
      <c r="L1" s="223">
        <v>43465</v>
      </c>
      <c r="M1" s="245">
        <v>43555</v>
      </c>
      <c r="N1" s="223">
        <v>43646</v>
      </c>
      <c r="O1" s="223">
        <v>43738</v>
      </c>
      <c r="P1" s="223">
        <v>43830</v>
      </c>
      <c r="Q1" s="282">
        <v>43921</v>
      </c>
      <c r="R1" s="282">
        <v>44012</v>
      </c>
      <c r="S1" s="282">
        <v>44104</v>
      </c>
      <c r="T1" s="282">
        <v>44196</v>
      </c>
      <c r="U1" s="282">
        <v>44286</v>
      </c>
      <c r="V1" s="282">
        <v>44377</v>
      </c>
      <c r="W1" s="282">
        <v>44469</v>
      </c>
      <c r="X1" s="282">
        <v>44561</v>
      </c>
      <c r="Y1" s="282">
        <v>44651</v>
      </c>
      <c r="Z1" s="282">
        <v>44742</v>
      </c>
      <c r="AA1" s="282">
        <v>44834</v>
      </c>
      <c r="AB1" s="282">
        <v>44926</v>
      </c>
      <c r="AC1" s="282">
        <v>45016</v>
      </c>
    </row>
    <row r="2" spans="2:29" ht="15" customHeight="1">
      <c r="B2" s="21" t="s">
        <v>59</v>
      </c>
      <c r="C2" s="21" t="s">
        <v>15</v>
      </c>
    </row>
    <row r="3" spans="2:29" ht="15" customHeight="1">
      <c r="B3" s="8" t="s">
        <v>105</v>
      </c>
      <c r="C3" s="8" t="s">
        <v>46</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c r="W3" s="9">
        <v>2774695</v>
      </c>
      <c r="X3" s="9">
        <v>8438275</v>
      </c>
      <c r="Y3" s="9">
        <v>7446378</v>
      </c>
      <c r="Z3" s="9">
        <v>6234817</v>
      </c>
      <c r="AA3" s="9">
        <v>11514275</v>
      </c>
      <c r="AB3" s="9">
        <v>10170022</v>
      </c>
      <c r="AC3" s="9">
        <v>11118554</v>
      </c>
    </row>
    <row r="4" spans="2:29" ht="15" customHeight="1">
      <c r="B4" s="8" t="s">
        <v>60</v>
      </c>
      <c r="C4" s="8" t="s">
        <v>16</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c r="W4" s="9">
        <v>3139913</v>
      </c>
      <c r="X4" s="9">
        <v>2690252</v>
      </c>
      <c r="Y4" s="9">
        <v>5603977</v>
      </c>
      <c r="Z4" s="9">
        <v>5208983</v>
      </c>
      <c r="AA4" s="9">
        <v>8005479</v>
      </c>
      <c r="AB4" s="9">
        <v>9577499</v>
      </c>
      <c r="AC4" s="9">
        <v>10316900</v>
      </c>
    </row>
    <row r="5" spans="2:29" ht="17.100000000000001" customHeight="1">
      <c r="B5" s="8" t="s">
        <v>61</v>
      </c>
      <c r="C5" s="8" t="s">
        <v>17</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c r="W5" s="9">
        <v>3180399</v>
      </c>
      <c r="X5" s="9">
        <v>4183294</v>
      </c>
      <c r="Y5" s="9">
        <v>6582190</v>
      </c>
      <c r="Z5" s="9">
        <v>9532302</v>
      </c>
      <c r="AA5" s="9">
        <v>10750649</v>
      </c>
      <c r="AB5" s="9">
        <v>7432793</v>
      </c>
      <c r="AC5" s="9">
        <v>7884851</v>
      </c>
    </row>
    <row r="6" spans="2:29" ht="15" customHeight="1">
      <c r="B6" s="8" t="s">
        <v>126</v>
      </c>
      <c r="C6" s="8" t="s">
        <v>310</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v>141436291</v>
      </c>
      <c r="U6" s="9">
        <v>142268413</v>
      </c>
      <c r="V6" s="9">
        <v>140822024</v>
      </c>
      <c r="W6" s="9">
        <v>144087376</v>
      </c>
      <c r="X6" s="9">
        <v>146391345</v>
      </c>
      <c r="Y6" s="9">
        <v>149702254</v>
      </c>
      <c r="Z6" s="9">
        <v>152635266</v>
      </c>
      <c r="AA6" s="9">
        <v>153538643</v>
      </c>
      <c r="AB6" s="9">
        <v>152508692</v>
      </c>
      <c r="AC6" s="9">
        <v>154743582</v>
      </c>
    </row>
    <row r="7" spans="2:29" ht="15" customHeight="1">
      <c r="B7" s="8" t="s">
        <v>122</v>
      </c>
      <c r="C7" s="8" t="s">
        <v>124</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129357246</v>
      </c>
      <c r="U7" s="9">
        <v>128907765</v>
      </c>
      <c r="V7" s="9">
        <v>127978833</v>
      </c>
      <c r="W7" s="9">
        <v>131167579</v>
      </c>
      <c r="X7" s="9">
        <v>133378724</v>
      </c>
      <c r="Y7" s="9">
        <v>136557896</v>
      </c>
      <c r="Z7" s="9">
        <v>138934740</v>
      </c>
      <c r="AA7" s="9">
        <v>139204303</v>
      </c>
      <c r="AB7" s="9">
        <v>137888696</v>
      </c>
      <c r="AC7" s="9">
        <v>139387600</v>
      </c>
    </row>
    <row r="8" spans="2:29" ht="24.6" customHeight="1">
      <c r="B8" s="8" t="s">
        <v>140</v>
      </c>
      <c r="C8" s="8" t="s">
        <v>141</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c r="W8" s="9">
        <v>1768501</v>
      </c>
      <c r="X8" s="9">
        <v>1729848</v>
      </c>
      <c r="Y8" s="9">
        <v>1782741</v>
      </c>
      <c r="Z8" s="9">
        <v>2134840</v>
      </c>
      <c r="AA8" s="9">
        <v>2594431</v>
      </c>
      <c r="AB8" s="9">
        <v>2628660</v>
      </c>
      <c r="AC8" s="9">
        <v>3127609</v>
      </c>
    </row>
    <row r="9" spans="2:29" ht="15" customHeight="1">
      <c r="B9" s="8" t="s">
        <v>123</v>
      </c>
      <c r="C9" s="8" t="s">
        <v>125</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c r="W9" s="9">
        <v>684840</v>
      </c>
      <c r="X9" s="9">
        <v>553830</v>
      </c>
      <c r="Y9" s="9">
        <v>456836</v>
      </c>
      <c r="Z9" s="9">
        <v>382811</v>
      </c>
      <c r="AA9" s="9">
        <v>312994</v>
      </c>
      <c r="AB9" s="9">
        <v>239694</v>
      </c>
      <c r="AC9" s="9">
        <v>179526</v>
      </c>
    </row>
    <row r="10" spans="2:29" ht="15" customHeight="1">
      <c r="B10" s="8" t="s">
        <v>693</v>
      </c>
      <c r="C10" s="8" t="s">
        <v>694</v>
      </c>
      <c r="D10" s="9">
        <v>0</v>
      </c>
      <c r="E10" s="9">
        <v>0</v>
      </c>
      <c r="F10" s="9">
        <v>0</v>
      </c>
      <c r="G10" s="9">
        <v>0</v>
      </c>
      <c r="H10" s="9">
        <v>0</v>
      </c>
      <c r="I10" s="9">
        <v>0</v>
      </c>
      <c r="J10" s="9">
        <v>0</v>
      </c>
      <c r="K10" s="9">
        <v>0</v>
      </c>
      <c r="L10" s="9">
        <v>0</v>
      </c>
      <c r="M10" s="9">
        <v>0</v>
      </c>
      <c r="N10" s="9">
        <v>0</v>
      </c>
      <c r="O10" s="9">
        <v>0</v>
      </c>
      <c r="P10" s="9">
        <v>0</v>
      </c>
      <c r="Q10" s="9">
        <v>0</v>
      </c>
      <c r="R10" s="9">
        <v>0</v>
      </c>
      <c r="S10" s="9">
        <v>0</v>
      </c>
      <c r="T10" s="9">
        <v>9630028</v>
      </c>
      <c r="U10" s="9">
        <v>9810746</v>
      </c>
      <c r="V10" s="9">
        <v>10083485</v>
      </c>
      <c r="W10" s="9">
        <v>10466456</v>
      </c>
      <c r="X10" s="9">
        <v>10728943</v>
      </c>
      <c r="Y10" s="9">
        <v>10904781</v>
      </c>
      <c r="Z10" s="9">
        <v>11182875</v>
      </c>
      <c r="AA10" s="9">
        <v>11426915</v>
      </c>
      <c r="AB10" s="9">
        <v>11751642</v>
      </c>
      <c r="AC10" s="9">
        <v>12048847</v>
      </c>
    </row>
    <row r="11" spans="2:29" ht="15" customHeight="1">
      <c r="B11" s="8" t="s">
        <v>100</v>
      </c>
      <c r="C11" s="8" t="s">
        <v>101</v>
      </c>
      <c r="D11" s="9">
        <v>769937</v>
      </c>
      <c r="E11" s="9">
        <v>2441564</v>
      </c>
      <c r="F11" s="9">
        <v>1525925</v>
      </c>
      <c r="G11" s="9">
        <v>5631488</v>
      </c>
      <c r="H11" s="9">
        <v>5631488</v>
      </c>
      <c r="I11" s="9">
        <v>5567891</v>
      </c>
      <c r="J11" s="9">
        <v>7544762</v>
      </c>
      <c r="K11" s="9">
        <v>9887869</v>
      </c>
      <c r="L11" s="9">
        <v>9189763</v>
      </c>
      <c r="M11" s="9">
        <v>12353498</v>
      </c>
      <c r="N11" s="9">
        <v>8046822</v>
      </c>
      <c r="O11" s="9">
        <v>223860</v>
      </c>
      <c r="P11" s="9">
        <v>1851171</v>
      </c>
      <c r="Q11" s="9">
        <v>1160328</v>
      </c>
      <c r="R11" s="9">
        <v>2169867</v>
      </c>
      <c r="S11" s="9">
        <v>125828</v>
      </c>
      <c r="T11" s="9">
        <v>293583</v>
      </c>
      <c r="U11" s="9">
        <v>191774</v>
      </c>
      <c r="V11" s="9">
        <v>587269</v>
      </c>
      <c r="W11" s="9">
        <v>430465</v>
      </c>
      <c r="X11" s="9">
        <v>453372</v>
      </c>
      <c r="Y11" s="9">
        <v>754142</v>
      </c>
      <c r="Z11" s="9">
        <v>1286283</v>
      </c>
      <c r="AA11" s="9">
        <v>14282007</v>
      </c>
      <c r="AB11" s="9">
        <v>13824606</v>
      </c>
      <c r="AC11" s="9">
        <v>11129345</v>
      </c>
    </row>
    <row r="12" spans="2:29" ht="15" customHeight="1">
      <c r="B12" s="8" t="s">
        <v>104</v>
      </c>
      <c r="C12" s="8" t="s">
        <v>249</v>
      </c>
      <c r="D12" s="9">
        <v>25090751</v>
      </c>
      <c r="E12" s="9">
        <v>25072507</v>
      </c>
      <c r="F12" s="9">
        <v>25926495</v>
      </c>
      <c r="G12" s="9">
        <v>26905088</v>
      </c>
      <c r="H12" s="9"/>
      <c r="I12" s="9">
        <v>0</v>
      </c>
      <c r="J12" s="9">
        <v>0</v>
      </c>
      <c r="K12" s="9">
        <v>0</v>
      </c>
      <c r="L12" s="9">
        <v>0</v>
      </c>
      <c r="M12" s="9">
        <v>0</v>
      </c>
      <c r="N12" s="9">
        <v>0</v>
      </c>
      <c r="O12" s="9">
        <v>0</v>
      </c>
      <c r="P12" s="9">
        <v>0</v>
      </c>
      <c r="Q12" s="9">
        <v>0</v>
      </c>
      <c r="R12" s="9">
        <v>0</v>
      </c>
      <c r="S12" s="9">
        <v>0</v>
      </c>
      <c r="T12" s="9">
        <v>0</v>
      </c>
      <c r="U12" s="9">
        <v>0</v>
      </c>
      <c r="V12" s="9">
        <v>0</v>
      </c>
      <c r="W12" s="9">
        <v>0</v>
      </c>
      <c r="X12" s="9">
        <v>0</v>
      </c>
      <c r="Y12" s="9">
        <v>0</v>
      </c>
      <c r="Z12" s="9">
        <v>0</v>
      </c>
      <c r="AA12" s="9">
        <v>0</v>
      </c>
      <c r="AB12" s="9"/>
      <c r="AC12" s="9">
        <v>0</v>
      </c>
    </row>
    <row r="13" spans="2:29" ht="15" customHeight="1">
      <c r="B13" s="8" t="s">
        <v>127</v>
      </c>
      <c r="C13" s="8" t="s">
        <v>128</v>
      </c>
      <c r="D13" s="9">
        <v>0</v>
      </c>
      <c r="E13" s="9">
        <v>0</v>
      </c>
      <c r="F13" s="9">
        <v>0</v>
      </c>
      <c r="G13" s="9">
        <v>0</v>
      </c>
      <c r="H13" s="9">
        <v>26889994</v>
      </c>
      <c r="I13" s="9">
        <v>27661682</v>
      </c>
      <c r="J13" s="9">
        <v>33527451</v>
      </c>
      <c r="K13" s="9">
        <v>33986072</v>
      </c>
      <c r="L13" s="9">
        <v>37844506</v>
      </c>
      <c r="M13" s="9">
        <v>37976558</v>
      </c>
      <c r="N13" s="9">
        <v>38081452</v>
      </c>
      <c r="O13" s="9">
        <v>37581667</v>
      </c>
      <c r="P13" s="9">
        <v>41328134</v>
      </c>
      <c r="Q13" s="9">
        <v>41193093</v>
      </c>
      <c r="R13" s="9">
        <v>56806942</v>
      </c>
      <c r="S13" s="9">
        <v>61209949</v>
      </c>
      <c r="T13" s="9">
        <v>66783434</v>
      </c>
      <c r="U13" s="9">
        <v>68758852</v>
      </c>
      <c r="V13" s="9">
        <v>71165386</v>
      </c>
      <c r="W13" s="9">
        <v>70048917</v>
      </c>
      <c r="X13" s="9">
        <v>71866260</v>
      </c>
      <c r="Y13" s="9">
        <v>66394854</v>
      </c>
      <c r="Z13" s="9">
        <v>62902779</v>
      </c>
      <c r="AA13" s="9">
        <v>49158286</v>
      </c>
      <c r="AB13" s="9">
        <v>55371137</v>
      </c>
      <c r="AC13" s="9">
        <v>54983346</v>
      </c>
    </row>
    <row r="14" spans="2:29" ht="29.85" customHeight="1">
      <c r="B14" s="8" t="s">
        <v>155</v>
      </c>
      <c r="C14" s="8" t="s">
        <v>250</v>
      </c>
      <c r="D14" s="9">
        <v>0</v>
      </c>
      <c r="E14" s="9">
        <v>0</v>
      </c>
      <c r="F14" s="9">
        <v>0</v>
      </c>
      <c r="G14" s="9">
        <v>0</v>
      </c>
      <c r="H14" s="9">
        <v>25984209</v>
      </c>
      <c r="I14" s="9">
        <v>26750860</v>
      </c>
      <c r="J14" s="9">
        <v>32565132</v>
      </c>
      <c r="K14" s="9">
        <v>33013402</v>
      </c>
      <c r="L14" s="9">
        <v>36886457</v>
      </c>
      <c r="M14" s="9">
        <v>36994963</v>
      </c>
      <c r="N14" s="9">
        <v>37097116</v>
      </c>
      <c r="O14" s="9">
        <v>36585574</v>
      </c>
      <c r="P14" s="9">
        <v>40248937</v>
      </c>
      <c r="Q14" s="9">
        <v>40130536</v>
      </c>
      <c r="R14" s="9">
        <v>55799648</v>
      </c>
      <c r="S14" s="9">
        <v>60192017</v>
      </c>
      <c r="T14" s="9">
        <v>65700052</v>
      </c>
      <c r="U14" s="9">
        <v>67191633</v>
      </c>
      <c r="V14" s="9">
        <v>69713676</v>
      </c>
      <c r="W14" s="9">
        <v>68563302</v>
      </c>
      <c r="X14" s="9">
        <v>70064796</v>
      </c>
      <c r="Y14" s="9">
        <v>63541779</v>
      </c>
      <c r="Z14" s="9">
        <v>47864390</v>
      </c>
      <c r="AA14" s="9">
        <v>34072379</v>
      </c>
      <c r="AB14" s="9">
        <v>39539535</v>
      </c>
      <c r="AC14" s="9">
        <v>36635470</v>
      </c>
    </row>
    <row r="15" spans="2:29" ht="30" customHeight="1">
      <c r="B15" s="8" t="s">
        <v>138</v>
      </c>
      <c r="C15" s="8" t="s">
        <v>251</v>
      </c>
      <c r="D15" s="9">
        <v>0</v>
      </c>
      <c r="E15" s="9">
        <v>0</v>
      </c>
      <c r="F15" s="9">
        <v>0</v>
      </c>
      <c r="G15" s="9">
        <v>0</v>
      </c>
      <c r="H15" s="9">
        <v>93165</v>
      </c>
      <c r="I15" s="9">
        <v>99238</v>
      </c>
      <c r="J15" s="9">
        <v>118746</v>
      </c>
      <c r="K15" s="9">
        <v>131330</v>
      </c>
      <c r="L15" s="9">
        <v>136511</v>
      </c>
      <c r="M15" s="9">
        <v>163878</v>
      </c>
      <c r="N15" s="9">
        <v>177035</v>
      </c>
      <c r="O15" s="9">
        <v>187335</v>
      </c>
      <c r="P15" s="9">
        <v>194285</v>
      </c>
      <c r="Q15" s="9">
        <v>181321</v>
      </c>
      <c r="R15" s="9">
        <v>205854</v>
      </c>
      <c r="S15" s="9">
        <v>103695</v>
      </c>
      <c r="T15" s="9">
        <v>110155</v>
      </c>
      <c r="U15" s="9">
        <v>112080</v>
      </c>
      <c r="V15" s="9">
        <v>118325</v>
      </c>
      <c r="W15" s="9">
        <v>118325</v>
      </c>
      <c r="X15" s="9">
        <v>116977</v>
      </c>
      <c r="Y15" s="9">
        <v>123248</v>
      </c>
      <c r="Z15" s="9">
        <v>117252</v>
      </c>
      <c r="AA15" s="9">
        <v>62445</v>
      </c>
      <c r="AB15" s="9">
        <v>64707</v>
      </c>
      <c r="AC15" s="9">
        <v>68484</v>
      </c>
    </row>
    <row r="16" spans="2:29" ht="17.850000000000001" customHeight="1">
      <c r="B16" s="437" t="s">
        <v>659</v>
      </c>
      <c r="C16" s="8" t="s">
        <v>659</v>
      </c>
      <c r="D16" s="9">
        <v>0</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1421272</v>
      </c>
      <c r="Y16" s="9">
        <v>2455419</v>
      </c>
      <c r="Z16" s="9">
        <v>14740412</v>
      </c>
      <c r="AA16" s="9">
        <v>14785144</v>
      </c>
      <c r="AB16" s="9">
        <v>15499348</v>
      </c>
      <c r="AC16" s="9">
        <v>18069580</v>
      </c>
    </row>
    <row r="17" spans="2:29" ht="27" customHeight="1">
      <c r="B17" s="8" t="s">
        <v>156</v>
      </c>
      <c r="C17" s="8" t="s">
        <v>252</v>
      </c>
      <c r="D17" s="9">
        <v>0</v>
      </c>
      <c r="E17" s="9">
        <v>0</v>
      </c>
      <c r="F17" s="9">
        <v>0</v>
      </c>
      <c r="G17" s="9">
        <v>0</v>
      </c>
      <c r="H17" s="9">
        <v>812620</v>
      </c>
      <c r="I17" s="9">
        <v>811584</v>
      </c>
      <c r="J17" s="9">
        <v>843573</v>
      </c>
      <c r="K17" s="9">
        <v>841340</v>
      </c>
      <c r="L17" s="9">
        <v>821538</v>
      </c>
      <c r="M17" s="9">
        <v>817717</v>
      </c>
      <c r="N17" s="9">
        <v>807301</v>
      </c>
      <c r="O17" s="9">
        <v>808758</v>
      </c>
      <c r="P17" s="9">
        <v>884912</v>
      </c>
      <c r="Q17" s="9">
        <v>881236</v>
      </c>
      <c r="R17" s="9">
        <v>801440</v>
      </c>
      <c r="S17" s="9">
        <v>808264</v>
      </c>
      <c r="T17" s="9">
        <v>857331</v>
      </c>
      <c r="U17" s="9">
        <v>1336707</v>
      </c>
      <c r="V17" s="9">
        <v>1329921</v>
      </c>
      <c r="W17" s="9">
        <v>1363826</v>
      </c>
      <c r="X17" s="9">
        <v>259788</v>
      </c>
      <c r="Y17" s="9">
        <v>270798</v>
      </c>
      <c r="Z17" s="9">
        <v>177287</v>
      </c>
      <c r="AA17" s="9">
        <v>177460</v>
      </c>
      <c r="AB17" s="9">
        <v>204299</v>
      </c>
      <c r="AC17" s="9">
        <v>204294</v>
      </c>
    </row>
    <row r="18" spans="2:29" ht="27.6" customHeight="1">
      <c r="B18" s="8" t="s">
        <v>624</v>
      </c>
      <c r="C18" s="368" t="s">
        <v>623</v>
      </c>
      <c r="D18" s="9"/>
      <c r="E18" s="9"/>
      <c r="F18" s="9"/>
      <c r="G18" s="9"/>
      <c r="H18" s="9"/>
      <c r="I18" s="9"/>
      <c r="J18" s="9"/>
      <c r="K18" s="9"/>
      <c r="L18" s="9"/>
      <c r="M18" s="9"/>
      <c r="N18" s="9"/>
      <c r="O18" s="9"/>
      <c r="P18" s="9"/>
      <c r="Q18" s="9"/>
      <c r="R18" s="9"/>
      <c r="S18" s="9">
        <v>105973</v>
      </c>
      <c r="T18" s="9">
        <v>115896</v>
      </c>
      <c r="U18" s="9">
        <v>118432</v>
      </c>
      <c r="V18" s="9">
        <v>3464</v>
      </c>
      <c r="W18" s="9">
        <v>3464</v>
      </c>
      <c r="X18" s="9">
        <v>3427</v>
      </c>
      <c r="Y18" s="9">
        <v>3610</v>
      </c>
      <c r="Z18" s="9">
        <v>3438</v>
      </c>
      <c r="AA18" s="9">
        <v>60858</v>
      </c>
      <c r="AB18" s="9">
        <v>63248</v>
      </c>
      <c r="AC18" s="9">
        <v>5518</v>
      </c>
    </row>
    <row r="19" spans="2:29" ht="17.100000000000001" customHeight="1">
      <c r="B19" s="8" t="s">
        <v>583</v>
      </c>
      <c r="C19" s="8" t="s">
        <v>584</v>
      </c>
      <c r="D19" s="9">
        <v>0</v>
      </c>
      <c r="E19" s="9">
        <v>0</v>
      </c>
      <c r="F19" s="9">
        <v>0</v>
      </c>
      <c r="G19" s="9">
        <v>0</v>
      </c>
      <c r="H19" s="9">
        <v>2385727</v>
      </c>
      <c r="I19" s="9">
        <v>2607112</v>
      </c>
      <c r="J19" s="9">
        <v>1638155</v>
      </c>
      <c r="K19" s="9">
        <v>2746983</v>
      </c>
      <c r="L19" s="9">
        <v>1708744</v>
      </c>
      <c r="M19" s="9">
        <v>1601898</v>
      </c>
      <c r="N19" s="9">
        <v>1216615</v>
      </c>
      <c r="O19" s="9">
        <v>1167517</v>
      </c>
      <c r="P19" s="9">
        <v>1089558</v>
      </c>
      <c r="Q19" s="9">
        <v>1152234</v>
      </c>
      <c r="R19" s="9">
        <v>1129955</v>
      </c>
      <c r="S19" s="9">
        <v>828689</v>
      </c>
      <c r="T19" s="9">
        <v>657664</v>
      </c>
      <c r="U19" s="9">
        <v>643558</v>
      </c>
      <c r="V19" s="9">
        <v>542154</v>
      </c>
      <c r="W19" s="9">
        <v>544553</v>
      </c>
      <c r="X19" s="9">
        <v>534437</v>
      </c>
      <c r="Y19" s="9">
        <v>624650</v>
      </c>
      <c r="Z19" s="9">
        <v>555000</v>
      </c>
      <c r="AA19" s="9">
        <v>8043599</v>
      </c>
      <c r="AB19" s="9">
        <v>2318219</v>
      </c>
      <c r="AC19" s="9">
        <v>341528</v>
      </c>
    </row>
    <row r="20" spans="2:29" ht="15" customHeight="1">
      <c r="B20" s="8" t="s">
        <v>136</v>
      </c>
      <c r="C20" s="8" t="s">
        <v>137</v>
      </c>
      <c r="D20" s="9">
        <v>880163</v>
      </c>
      <c r="E20" s="9">
        <v>853327</v>
      </c>
      <c r="F20" s="9">
        <v>868482</v>
      </c>
      <c r="G20" s="9">
        <v>889372</v>
      </c>
      <c r="H20" s="9">
        <v>889372</v>
      </c>
      <c r="I20" s="9">
        <v>901864</v>
      </c>
      <c r="J20" s="9">
        <v>855457</v>
      </c>
      <c r="K20" s="9">
        <v>871776</v>
      </c>
      <c r="L20" s="9">
        <v>891952</v>
      </c>
      <c r="M20" s="9">
        <v>906884</v>
      </c>
      <c r="N20" s="9">
        <v>865227</v>
      </c>
      <c r="O20" s="9">
        <v>885208</v>
      </c>
      <c r="P20" s="9">
        <v>903113</v>
      </c>
      <c r="Q20" s="9">
        <v>920752</v>
      </c>
      <c r="R20" s="9">
        <v>947922</v>
      </c>
      <c r="S20" s="9">
        <v>978234</v>
      </c>
      <c r="T20" s="9">
        <v>998397</v>
      </c>
      <c r="U20" s="9">
        <v>1015499</v>
      </c>
      <c r="V20" s="9">
        <v>917143</v>
      </c>
      <c r="W20" s="9">
        <v>934292</v>
      </c>
      <c r="X20" s="9">
        <v>932740</v>
      </c>
      <c r="Y20" s="9">
        <v>950441</v>
      </c>
      <c r="Z20" s="9">
        <v>871903</v>
      </c>
      <c r="AA20" s="9">
        <v>897323</v>
      </c>
      <c r="AB20" s="9">
        <v>921495</v>
      </c>
      <c r="AC20" s="9">
        <v>957621</v>
      </c>
    </row>
    <row r="21" spans="2:29" ht="15" customHeight="1">
      <c r="B21" s="8" t="s">
        <v>62</v>
      </c>
      <c r="C21" s="8" t="s">
        <v>19</v>
      </c>
      <c r="D21" s="9">
        <v>452759</v>
      </c>
      <c r="E21" s="9">
        <v>436761</v>
      </c>
      <c r="F21" s="9">
        <v>430607</v>
      </c>
      <c r="G21" s="9">
        <v>490327</v>
      </c>
      <c r="H21" s="9">
        <v>490327</v>
      </c>
      <c r="I21" s="9">
        <v>486567</v>
      </c>
      <c r="J21" s="9">
        <v>495572</v>
      </c>
      <c r="K21" s="9">
        <v>526149</v>
      </c>
      <c r="L21" s="9">
        <v>819409</v>
      </c>
      <c r="M21" s="9">
        <v>773264</v>
      </c>
      <c r="N21" s="9">
        <v>742302</v>
      </c>
      <c r="O21" s="9">
        <v>734570</v>
      </c>
      <c r="P21" s="9">
        <v>772117</v>
      </c>
      <c r="Q21" s="9">
        <v>728938</v>
      </c>
      <c r="R21" s="9">
        <v>696945</v>
      </c>
      <c r="S21" s="9">
        <v>688811</v>
      </c>
      <c r="T21" s="9">
        <v>708356</v>
      </c>
      <c r="U21" s="9">
        <v>669130</v>
      </c>
      <c r="V21" s="9">
        <v>658384</v>
      </c>
      <c r="W21" s="9">
        <v>637320</v>
      </c>
      <c r="X21" s="9">
        <v>692802</v>
      </c>
      <c r="Y21" s="9">
        <v>666472</v>
      </c>
      <c r="Z21" s="9">
        <v>654248</v>
      </c>
      <c r="AA21" s="9">
        <v>655551</v>
      </c>
      <c r="AB21" s="9">
        <v>740756</v>
      </c>
      <c r="AC21" s="9">
        <v>720935</v>
      </c>
    </row>
    <row r="22" spans="2:29" ht="15" customHeight="1">
      <c r="B22" s="8" t="s">
        <v>63</v>
      </c>
      <c r="C22" s="8" t="s">
        <v>45</v>
      </c>
      <c r="D22" s="9">
        <v>1688516</v>
      </c>
      <c r="E22" s="9">
        <v>1688516</v>
      </c>
      <c r="F22" s="9">
        <v>1712056</v>
      </c>
      <c r="G22" s="9">
        <v>1712056</v>
      </c>
      <c r="H22" s="9">
        <v>1712056</v>
      </c>
      <c r="I22" s="9">
        <v>1712056</v>
      </c>
      <c r="J22" s="9">
        <v>1712056</v>
      </c>
      <c r="K22" s="9">
        <v>1712056</v>
      </c>
      <c r="L22" s="9">
        <v>1712056</v>
      </c>
      <c r="M22" s="9">
        <v>1712056</v>
      </c>
      <c r="N22" s="9">
        <v>1712056</v>
      </c>
      <c r="O22" s="9">
        <v>1712056</v>
      </c>
      <c r="P22" s="9">
        <v>1712056</v>
      </c>
      <c r="Q22" s="9">
        <v>1712056</v>
      </c>
      <c r="R22" s="9">
        <v>1712056</v>
      </c>
      <c r="S22" s="9">
        <v>1712056</v>
      </c>
      <c r="T22" s="9">
        <v>1712056</v>
      </c>
      <c r="U22" s="9">
        <v>1712056</v>
      </c>
      <c r="V22" s="9">
        <v>1712056</v>
      </c>
      <c r="W22" s="9">
        <v>1712056</v>
      </c>
      <c r="X22" s="9">
        <v>1712056</v>
      </c>
      <c r="Y22" s="9">
        <v>1712056</v>
      </c>
      <c r="Z22" s="9">
        <v>1712056</v>
      </c>
      <c r="AA22" s="9">
        <v>1712056</v>
      </c>
      <c r="AB22" s="9">
        <v>1712056</v>
      </c>
      <c r="AC22" s="9">
        <v>1712056</v>
      </c>
    </row>
    <row r="23" spans="2:29" ht="15" customHeight="1">
      <c r="B23" s="8" t="s">
        <v>64</v>
      </c>
      <c r="C23" s="8" t="s">
        <v>20</v>
      </c>
      <c r="D23" s="9">
        <v>858934</v>
      </c>
      <c r="E23" s="9">
        <v>858046</v>
      </c>
      <c r="F23" s="9">
        <v>857240</v>
      </c>
      <c r="G23" s="9">
        <v>930717</v>
      </c>
      <c r="H23" s="9">
        <v>930717</v>
      </c>
      <c r="I23" s="9">
        <v>898332</v>
      </c>
      <c r="J23" s="9">
        <v>900490</v>
      </c>
      <c r="K23" s="9">
        <v>918828</v>
      </c>
      <c r="L23" s="9">
        <v>986384</v>
      </c>
      <c r="M23" s="9">
        <v>752271</v>
      </c>
      <c r="N23" s="9">
        <v>748294</v>
      </c>
      <c r="O23" s="9">
        <v>744992</v>
      </c>
      <c r="P23" s="9">
        <v>874078</v>
      </c>
      <c r="Q23" s="9">
        <v>838877</v>
      </c>
      <c r="R23" s="9">
        <v>796281</v>
      </c>
      <c r="S23" s="9">
        <v>784112</v>
      </c>
      <c r="T23" s="9">
        <v>803429</v>
      </c>
      <c r="U23" s="9">
        <v>748561</v>
      </c>
      <c r="V23" s="9">
        <v>756603</v>
      </c>
      <c r="W23" s="9">
        <v>719636</v>
      </c>
      <c r="X23" s="9">
        <v>732909</v>
      </c>
      <c r="Y23" s="9">
        <v>697501</v>
      </c>
      <c r="Z23" s="9">
        <v>656417</v>
      </c>
      <c r="AA23" s="9">
        <v>639154</v>
      </c>
      <c r="AB23" s="9">
        <v>688262</v>
      </c>
      <c r="AC23" s="9">
        <v>662943</v>
      </c>
    </row>
    <row r="24" spans="2:29" ht="15" customHeight="1">
      <c r="B24" s="8" t="s">
        <v>148</v>
      </c>
      <c r="C24" s="8" t="s">
        <v>149</v>
      </c>
      <c r="D24" s="9">
        <v>0</v>
      </c>
      <c r="E24" s="9">
        <v>0</v>
      </c>
      <c r="F24" s="9">
        <v>0</v>
      </c>
      <c r="G24" s="9">
        <v>0</v>
      </c>
      <c r="H24" s="9">
        <v>0</v>
      </c>
      <c r="I24" s="9">
        <v>0</v>
      </c>
      <c r="J24" s="9">
        <v>0</v>
      </c>
      <c r="K24" s="9">
        <v>0</v>
      </c>
      <c r="L24" s="9">
        <v>0</v>
      </c>
      <c r="M24" s="9">
        <v>984553</v>
      </c>
      <c r="N24" s="9">
        <v>922098</v>
      </c>
      <c r="O24" s="9">
        <v>894006</v>
      </c>
      <c r="P24" s="9">
        <v>838792</v>
      </c>
      <c r="Q24" s="9">
        <v>796671</v>
      </c>
      <c r="R24" s="9">
        <v>751195</v>
      </c>
      <c r="S24" s="9">
        <v>735823</v>
      </c>
      <c r="T24" s="9">
        <v>710657</v>
      </c>
      <c r="U24" s="9">
        <v>665512</v>
      </c>
      <c r="V24" s="9">
        <v>633445</v>
      </c>
      <c r="W24" s="9">
        <v>579199</v>
      </c>
      <c r="X24" s="9">
        <v>517102</v>
      </c>
      <c r="Y24" s="9">
        <v>559918</v>
      </c>
      <c r="Z24" s="9">
        <v>535231</v>
      </c>
      <c r="AA24" s="9">
        <v>519746</v>
      </c>
      <c r="AB24" s="9">
        <v>497352</v>
      </c>
      <c r="AC24" s="9">
        <v>494961</v>
      </c>
    </row>
    <row r="25" spans="2:29" ht="15" customHeight="1">
      <c r="B25" s="8" t="s">
        <v>65</v>
      </c>
      <c r="C25" s="8" t="s">
        <v>21</v>
      </c>
      <c r="D25" s="9">
        <v>24228</v>
      </c>
      <c r="E25" s="9">
        <v>0</v>
      </c>
      <c r="F25" s="9">
        <v>0</v>
      </c>
      <c r="G25" s="9">
        <v>0</v>
      </c>
      <c r="H25" s="9">
        <v>0</v>
      </c>
      <c r="I25" s="9">
        <v>0</v>
      </c>
      <c r="J25" s="9">
        <v>0</v>
      </c>
      <c r="K25" s="9">
        <v>0</v>
      </c>
      <c r="L25" s="9">
        <v>0</v>
      </c>
      <c r="M25" s="9">
        <v>0</v>
      </c>
      <c r="N25" s="9">
        <v>0</v>
      </c>
      <c r="O25" s="9">
        <v>0</v>
      </c>
      <c r="P25" s="9">
        <v>0</v>
      </c>
      <c r="Q25" s="9">
        <v>0</v>
      </c>
      <c r="R25" s="9">
        <v>0</v>
      </c>
      <c r="S25" s="9">
        <v>0</v>
      </c>
      <c r="T25" s="9">
        <v>0</v>
      </c>
      <c r="U25" s="9">
        <v>24012</v>
      </c>
      <c r="V25" s="9">
        <v>151826</v>
      </c>
      <c r="W25" s="9">
        <v>174717</v>
      </c>
      <c r="X25" s="9">
        <v>216884</v>
      </c>
      <c r="Y25" s="9">
        <v>221469</v>
      </c>
      <c r="Z25" s="9">
        <v>257476</v>
      </c>
      <c r="AA25" s="9">
        <v>17404</v>
      </c>
      <c r="AB25" s="9">
        <v>0</v>
      </c>
      <c r="AC25" s="9">
        <v>0</v>
      </c>
    </row>
    <row r="26" spans="2:29" ht="15" customHeight="1">
      <c r="B26" s="8" t="s">
        <v>66</v>
      </c>
      <c r="C26" s="8" t="s">
        <v>22</v>
      </c>
      <c r="D26" s="9">
        <v>1383737</v>
      </c>
      <c r="E26" s="9">
        <v>1425284</v>
      </c>
      <c r="F26" s="9">
        <v>1430858</v>
      </c>
      <c r="G26" s="9">
        <v>1414227</v>
      </c>
      <c r="H26" s="9">
        <v>1473247</v>
      </c>
      <c r="I26" s="9">
        <v>1445532</v>
      </c>
      <c r="J26" s="9">
        <v>1534620</v>
      </c>
      <c r="K26" s="9">
        <v>1577736</v>
      </c>
      <c r="L26" s="9">
        <v>1760121</v>
      </c>
      <c r="M26" s="9">
        <v>1750550</v>
      </c>
      <c r="N26" s="9">
        <v>1776340</v>
      </c>
      <c r="O26" s="9">
        <v>1879861</v>
      </c>
      <c r="P26" s="9">
        <v>1847916</v>
      </c>
      <c r="Q26" s="9">
        <v>1866048</v>
      </c>
      <c r="R26" s="9">
        <v>1910219</v>
      </c>
      <c r="S26" s="9">
        <v>1964394</v>
      </c>
      <c r="T26" s="9">
        <v>1996552</v>
      </c>
      <c r="U26" s="9">
        <v>1872826</v>
      </c>
      <c r="V26" s="9">
        <v>1922827</v>
      </c>
      <c r="W26" s="9">
        <v>1995352</v>
      </c>
      <c r="X26" s="9">
        <v>2383710</v>
      </c>
      <c r="Y26" s="9">
        <v>2373513</v>
      </c>
      <c r="Z26" s="9">
        <v>2030765</v>
      </c>
      <c r="AA26" s="9">
        <v>2275640</v>
      </c>
      <c r="AB26" s="9">
        <v>2098733</v>
      </c>
      <c r="AC26" s="9">
        <v>1856058</v>
      </c>
    </row>
    <row r="27" spans="2:29" ht="15" customHeight="1">
      <c r="B27" s="8" t="s">
        <v>665</v>
      </c>
      <c r="C27" s="8" t="s">
        <v>666</v>
      </c>
      <c r="D27" s="9">
        <v>637</v>
      </c>
      <c r="E27" s="9">
        <v>608</v>
      </c>
      <c r="F27" s="9">
        <v>733</v>
      </c>
      <c r="G27" s="9">
        <v>103</v>
      </c>
      <c r="H27" s="9">
        <v>103</v>
      </c>
      <c r="I27" s="9">
        <v>15261</v>
      </c>
      <c r="J27" s="9">
        <v>12860</v>
      </c>
      <c r="K27" s="9">
        <v>13985</v>
      </c>
      <c r="L27" s="9">
        <v>12145</v>
      </c>
      <c r="M27" s="9">
        <v>10993</v>
      </c>
      <c r="N27" s="9">
        <v>11044</v>
      </c>
      <c r="O27" s="9">
        <v>11120</v>
      </c>
      <c r="P27" s="9">
        <v>2679</v>
      </c>
      <c r="Q27" s="9">
        <v>7184</v>
      </c>
      <c r="R27" s="9">
        <v>10861</v>
      </c>
      <c r="S27" s="9">
        <v>10923</v>
      </c>
      <c r="T27" s="9">
        <v>11901</v>
      </c>
      <c r="U27" s="9">
        <v>5318</v>
      </c>
      <c r="V27" s="9">
        <v>4674</v>
      </c>
      <c r="W27" s="9">
        <v>4608</v>
      </c>
      <c r="X27" s="9">
        <v>4817</v>
      </c>
      <c r="Y27" s="9">
        <v>4879</v>
      </c>
      <c r="Z27" s="9">
        <v>4758</v>
      </c>
      <c r="AA27" s="9">
        <v>4875</v>
      </c>
      <c r="AB27" s="9">
        <v>5973</v>
      </c>
      <c r="AC27" s="9">
        <v>5391</v>
      </c>
    </row>
    <row r="28" spans="2:29" ht="15" customHeight="1">
      <c r="B28" s="8" t="s">
        <v>67</v>
      </c>
      <c r="C28" s="8" t="s">
        <v>23</v>
      </c>
      <c r="D28" s="9">
        <v>951249</v>
      </c>
      <c r="E28" s="9">
        <v>1007263</v>
      </c>
      <c r="F28" s="9">
        <v>1290943</v>
      </c>
      <c r="G28" s="9">
        <v>1065068</v>
      </c>
      <c r="H28" s="9">
        <v>1065068</v>
      </c>
      <c r="I28" s="9">
        <v>1039282</v>
      </c>
      <c r="J28" s="9">
        <v>1338337</v>
      </c>
      <c r="K28" s="9">
        <v>1189769</v>
      </c>
      <c r="L28" s="9">
        <v>1166995</v>
      </c>
      <c r="M28" s="9">
        <v>1152820</v>
      </c>
      <c r="N28" s="9">
        <v>1085831</v>
      </c>
      <c r="O28" s="9">
        <v>1157007</v>
      </c>
      <c r="P28" s="9">
        <v>1061846</v>
      </c>
      <c r="Q28" s="9">
        <v>1267521</v>
      </c>
      <c r="R28" s="9">
        <v>1104493</v>
      </c>
      <c r="S28" s="9">
        <v>1134331</v>
      </c>
      <c r="T28" s="9">
        <v>1030287</v>
      </c>
      <c r="U28" s="9">
        <v>1320448</v>
      </c>
      <c r="V28" s="9">
        <v>1361046</v>
      </c>
      <c r="W28" s="9">
        <v>1429745</v>
      </c>
      <c r="X28" s="9">
        <v>1267009</v>
      </c>
      <c r="Y28" s="9">
        <v>1643818</v>
      </c>
      <c r="Z28" s="9">
        <v>1426322</v>
      </c>
      <c r="AA28" s="9">
        <v>1380455</v>
      </c>
      <c r="AB28" s="9">
        <v>1299620</v>
      </c>
      <c r="AC28" s="9">
        <v>1692594</v>
      </c>
    </row>
    <row r="29" spans="2:29" ht="15" customHeight="1">
      <c r="B29" s="22" t="s">
        <v>68</v>
      </c>
      <c r="C29" s="22" t="s">
        <v>24</v>
      </c>
      <c r="D29" s="23">
        <v>147038306</v>
      </c>
      <c r="E29" s="23">
        <v>150005625</v>
      </c>
      <c r="F29" s="23">
        <v>152027395</v>
      </c>
      <c r="G29" s="23">
        <v>157194589</v>
      </c>
      <c r="H29" s="23">
        <v>156955344</v>
      </c>
      <c r="I29" s="23">
        <v>159841934</v>
      </c>
      <c r="J29" s="23">
        <v>171840340</v>
      </c>
      <c r="K29" s="23">
        <v>179895530</v>
      </c>
      <c r="L29" s="23">
        <v>206656303</v>
      </c>
      <c r="M29" s="23">
        <v>209028511</v>
      </c>
      <c r="N29" s="23">
        <v>205901246</v>
      </c>
      <c r="O29" s="23">
        <v>204072985</v>
      </c>
      <c r="P29" s="23">
        <v>209476166</v>
      </c>
      <c r="Q29" s="23">
        <v>215899523</v>
      </c>
      <c r="R29" s="23">
        <v>221609230</v>
      </c>
      <c r="S29" s="23">
        <v>222833964</v>
      </c>
      <c r="T29" s="23">
        <v>228748855</v>
      </c>
      <c r="U29" s="23">
        <v>237509885</v>
      </c>
      <c r="V29" s="23">
        <v>230210599</v>
      </c>
      <c r="W29" s="23">
        <v>232393243</v>
      </c>
      <c r="X29" s="23">
        <v>243017264</v>
      </c>
      <c r="Y29" s="23">
        <v>245938512</v>
      </c>
      <c r="Z29" s="23">
        <v>246504606</v>
      </c>
      <c r="AA29" s="23">
        <v>263395142</v>
      </c>
      <c r="AB29" s="23">
        <v>259167215</v>
      </c>
      <c r="AC29" s="23">
        <v>258620665</v>
      </c>
    </row>
    <row r="30" spans="2:29" ht="15" customHeight="1">
      <c r="B30" s="24" t="s">
        <v>69</v>
      </c>
      <c r="C30" s="24" t="s">
        <v>25</v>
      </c>
      <c r="D30" s="9"/>
      <c r="E30" s="9"/>
      <c r="F30" s="9"/>
      <c r="G30" s="9"/>
      <c r="H30" s="9"/>
      <c r="I30" s="9"/>
      <c r="J30" s="9"/>
      <c r="K30" s="9"/>
      <c r="L30" s="9"/>
      <c r="M30" s="9"/>
      <c r="N30" s="9"/>
      <c r="O30" s="9"/>
      <c r="P30" s="9"/>
      <c r="Q30" s="9"/>
      <c r="R30" s="9"/>
    </row>
    <row r="31" spans="2:29" ht="15" customHeight="1">
      <c r="B31" s="8" t="s">
        <v>70</v>
      </c>
      <c r="C31" s="8" t="s">
        <v>26</v>
      </c>
      <c r="D31" s="9">
        <v>2635608</v>
      </c>
      <c r="E31" s="9">
        <v>2591607</v>
      </c>
      <c r="F31" s="9">
        <v>2730481</v>
      </c>
      <c r="G31" s="9">
        <v>2783083</v>
      </c>
      <c r="H31" s="9">
        <v>2783083</v>
      </c>
      <c r="I31" s="9">
        <v>3838090</v>
      </c>
      <c r="J31" s="9">
        <v>3252586</v>
      </c>
      <c r="K31" s="9">
        <v>3646033</v>
      </c>
      <c r="L31" s="9">
        <v>2832928</v>
      </c>
      <c r="M31" s="9">
        <v>2999969</v>
      </c>
      <c r="N31" s="9">
        <v>3456334</v>
      </c>
      <c r="O31" s="9">
        <v>3997194</v>
      </c>
      <c r="P31" s="9">
        <v>5031744</v>
      </c>
      <c r="Q31" s="9">
        <v>5392512</v>
      </c>
      <c r="R31" s="9">
        <v>5370650</v>
      </c>
      <c r="S31" s="9">
        <v>5188853</v>
      </c>
      <c r="T31" s="9">
        <v>5373312</v>
      </c>
      <c r="U31" s="9">
        <v>5387105</v>
      </c>
      <c r="V31" s="9">
        <v>4212994</v>
      </c>
      <c r="W31" s="9">
        <v>3671924</v>
      </c>
      <c r="X31" s="9">
        <v>4400138</v>
      </c>
      <c r="Y31" s="9">
        <v>4543539</v>
      </c>
      <c r="Z31" s="9">
        <v>4865023</v>
      </c>
      <c r="AA31" s="9">
        <v>6391477</v>
      </c>
      <c r="AB31" s="9">
        <v>4031252</v>
      </c>
      <c r="AC31" s="9">
        <v>3850379</v>
      </c>
    </row>
    <row r="32" spans="2:29" ht="17.850000000000001" customHeight="1">
      <c r="B32" s="8" t="s">
        <v>311</v>
      </c>
      <c r="C32" s="8" t="s">
        <v>27</v>
      </c>
      <c r="D32" s="9">
        <v>3707502</v>
      </c>
      <c r="E32" s="9">
        <v>2870863</v>
      </c>
      <c r="F32" s="9">
        <v>2855030</v>
      </c>
      <c r="G32" s="9">
        <v>2047397</v>
      </c>
      <c r="H32" s="9">
        <v>2047397</v>
      </c>
      <c r="I32" s="9">
        <v>2219765</v>
      </c>
      <c r="J32" s="9">
        <v>2250847</v>
      </c>
      <c r="K32" s="9">
        <v>2415070</v>
      </c>
      <c r="L32" s="9">
        <v>2393883</v>
      </c>
      <c r="M32" s="9">
        <v>2799501</v>
      </c>
      <c r="N32" s="9">
        <v>2679022</v>
      </c>
      <c r="O32" s="9">
        <v>3294662</v>
      </c>
      <c r="P32" s="9">
        <v>2852440</v>
      </c>
      <c r="Q32" s="9">
        <v>5346307</v>
      </c>
      <c r="R32" s="9">
        <v>4509972</v>
      </c>
      <c r="S32" s="9">
        <v>4568547</v>
      </c>
      <c r="T32" s="9">
        <v>4805438</v>
      </c>
      <c r="U32" s="9">
        <v>4276355</v>
      </c>
      <c r="V32" s="9">
        <v>3464562</v>
      </c>
      <c r="W32" s="9">
        <v>4017702</v>
      </c>
      <c r="X32" s="9">
        <v>5640415</v>
      </c>
      <c r="Y32" s="9">
        <v>8057783</v>
      </c>
      <c r="Z32" s="9">
        <v>10411558</v>
      </c>
      <c r="AA32" s="9">
        <v>11790119</v>
      </c>
      <c r="AB32" s="9">
        <v>9087915</v>
      </c>
      <c r="AC32" s="9">
        <v>8937868</v>
      </c>
    </row>
    <row r="33" spans="2:29" ht="15" customHeight="1">
      <c r="B33" s="8" t="s">
        <v>71</v>
      </c>
      <c r="C33" s="8" t="s">
        <v>28</v>
      </c>
      <c r="D33" s="9">
        <v>108452441</v>
      </c>
      <c r="E33" s="9">
        <v>109111159</v>
      </c>
      <c r="F33" s="9">
        <v>111022779</v>
      </c>
      <c r="G33" s="9">
        <v>111481135</v>
      </c>
      <c r="H33" s="9">
        <v>111481135</v>
      </c>
      <c r="I33" s="9">
        <v>113576582</v>
      </c>
      <c r="J33" s="9">
        <v>122024315</v>
      </c>
      <c r="K33" s="9">
        <v>124629188</v>
      </c>
      <c r="L33" s="9">
        <v>149616658</v>
      </c>
      <c r="M33" s="9">
        <v>147745854</v>
      </c>
      <c r="N33" s="9">
        <v>149675448</v>
      </c>
      <c r="O33" s="9">
        <v>151026677</v>
      </c>
      <c r="P33" s="9">
        <v>156480343</v>
      </c>
      <c r="Q33" s="9">
        <v>157756779</v>
      </c>
      <c r="R33" s="9">
        <v>165889547</v>
      </c>
      <c r="S33" s="9">
        <v>166726404</v>
      </c>
      <c r="T33" s="9">
        <v>171522255</v>
      </c>
      <c r="U33" s="9">
        <v>179484645</v>
      </c>
      <c r="V33" s="9">
        <v>173180148</v>
      </c>
      <c r="W33" s="9">
        <v>177320494</v>
      </c>
      <c r="X33" s="9">
        <v>185373443</v>
      </c>
      <c r="Y33" s="9">
        <v>187320166</v>
      </c>
      <c r="Z33" s="9">
        <v>183536302</v>
      </c>
      <c r="AA33" s="9">
        <v>189500975</v>
      </c>
      <c r="AB33" s="9">
        <v>196496806</v>
      </c>
      <c r="AC33" s="9">
        <v>197172162</v>
      </c>
    </row>
    <row r="34" spans="2:29" ht="15" customHeight="1">
      <c r="B34" s="8" t="s">
        <v>102</v>
      </c>
      <c r="C34" s="8" t="s">
        <v>103</v>
      </c>
      <c r="D34" s="9">
        <v>1609089</v>
      </c>
      <c r="E34" s="9">
        <v>4232640</v>
      </c>
      <c r="F34" s="9">
        <v>3089265</v>
      </c>
      <c r="G34" s="9">
        <v>6940096</v>
      </c>
      <c r="H34" s="9">
        <v>6940096</v>
      </c>
      <c r="I34" s="9">
        <v>7041622</v>
      </c>
      <c r="J34" s="9">
        <v>8654914</v>
      </c>
      <c r="K34" s="9">
        <v>10899542</v>
      </c>
      <c r="L34" s="9">
        <v>9896543</v>
      </c>
      <c r="M34" s="9">
        <v>12276566</v>
      </c>
      <c r="N34" s="9">
        <v>7816340</v>
      </c>
      <c r="O34" s="9">
        <v>1024092</v>
      </c>
      <c r="P34" s="9">
        <v>990863</v>
      </c>
      <c r="Q34" s="9">
        <v>1143063</v>
      </c>
      <c r="R34" s="9">
        <v>1084214</v>
      </c>
      <c r="S34" s="9">
        <v>826814</v>
      </c>
      <c r="T34" s="9">
        <v>653687</v>
      </c>
      <c r="U34" s="9">
        <v>589300</v>
      </c>
      <c r="V34" s="9">
        <v>504734</v>
      </c>
      <c r="W34" s="9">
        <v>512342</v>
      </c>
      <c r="X34" s="9">
        <v>510277</v>
      </c>
      <c r="Y34" s="9">
        <v>623626</v>
      </c>
      <c r="Z34" s="9">
        <v>879858</v>
      </c>
      <c r="AA34" s="9">
        <v>8097478</v>
      </c>
      <c r="AB34" s="9">
        <v>2324926</v>
      </c>
      <c r="AC34" s="9">
        <v>341315</v>
      </c>
    </row>
    <row r="35" spans="2:29" ht="15" customHeight="1">
      <c r="B35" s="8" t="s">
        <v>72</v>
      </c>
      <c r="C35" s="8" t="s">
        <v>29</v>
      </c>
      <c r="D35" s="9">
        <v>5384435</v>
      </c>
      <c r="E35" s="9">
        <v>5961983</v>
      </c>
      <c r="F35" s="9">
        <v>5895475</v>
      </c>
      <c r="G35" s="9">
        <v>5895814</v>
      </c>
      <c r="H35" s="9">
        <v>5895814</v>
      </c>
      <c r="I35" s="9">
        <v>5164719</v>
      </c>
      <c r="J35" s="9">
        <v>2665741</v>
      </c>
      <c r="K35" s="9">
        <v>8208916</v>
      </c>
      <c r="L35" s="9">
        <v>9368617</v>
      </c>
      <c r="M35" s="9">
        <v>9297910</v>
      </c>
      <c r="N35" s="9">
        <v>9888731</v>
      </c>
      <c r="O35" s="9">
        <v>11234769</v>
      </c>
      <c r="P35" s="9">
        <v>10629516</v>
      </c>
      <c r="Q35" s="9">
        <v>11812558</v>
      </c>
      <c r="R35" s="9">
        <v>9967063</v>
      </c>
      <c r="S35" s="9">
        <v>10312795</v>
      </c>
      <c r="T35" s="9">
        <v>11241312</v>
      </c>
      <c r="U35" s="9">
        <v>12238115</v>
      </c>
      <c r="V35" s="9">
        <v>13068826</v>
      </c>
      <c r="W35" s="9">
        <v>10924120</v>
      </c>
      <c r="X35" s="9">
        <v>12805462</v>
      </c>
      <c r="Y35" s="9">
        <v>11165695</v>
      </c>
      <c r="Z35" s="9">
        <v>10355769</v>
      </c>
      <c r="AA35" s="9">
        <v>11474406</v>
      </c>
      <c r="AB35" s="9">
        <v>9330648</v>
      </c>
      <c r="AC35" s="9">
        <v>8858378</v>
      </c>
    </row>
    <row r="36" spans="2:29" ht="15" customHeight="1">
      <c r="B36" s="8" t="s">
        <v>150</v>
      </c>
      <c r="C36" s="8" t="s">
        <v>151</v>
      </c>
      <c r="D36" s="9">
        <v>0</v>
      </c>
      <c r="E36" s="9">
        <v>0</v>
      </c>
      <c r="F36" s="9">
        <v>0</v>
      </c>
      <c r="G36" s="9">
        <v>0</v>
      </c>
      <c r="H36" s="9">
        <v>0</v>
      </c>
      <c r="I36" s="9">
        <v>0</v>
      </c>
      <c r="J36" s="9">
        <v>0</v>
      </c>
      <c r="K36" s="9">
        <v>0</v>
      </c>
      <c r="L36" s="9">
        <v>0</v>
      </c>
      <c r="M36" s="9">
        <v>829328</v>
      </c>
      <c r="N36" s="9">
        <v>783653</v>
      </c>
      <c r="O36" s="9">
        <v>753151</v>
      </c>
      <c r="P36" s="9">
        <v>746632</v>
      </c>
      <c r="Q36" s="9">
        <v>726541</v>
      </c>
      <c r="R36" s="9">
        <v>664663</v>
      </c>
      <c r="S36" s="9">
        <v>645156</v>
      </c>
      <c r="T36" s="9">
        <v>624690</v>
      </c>
      <c r="U36" s="9">
        <v>585442</v>
      </c>
      <c r="V36" s="9">
        <v>529478</v>
      </c>
      <c r="W36" s="9">
        <v>495337</v>
      </c>
      <c r="X36" s="9">
        <v>452499</v>
      </c>
      <c r="Y36" s="9">
        <v>500320</v>
      </c>
      <c r="Z36" s="9">
        <v>473240</v>
      </c>
      <c r="AA36" s="9">
        <v>463800</v>
      </c>
      <c r="AB36" s="9">
        <v>419965</v>
      </c>
      <c r="AC36" s="9">
        <v>408493</v>
      </c>
    </row>
    <row r="37" spans="2:29" ht="15" customHeight="1">
      <c r="B37" s="8" t="s">
        <v>73</v>
      </c>
      <c r="C37" s="8" t="s">
        <v>30</v>
      </c>
      <c r="D37" s="9">
        <v>931147</v>
      </c>
      <c r="E37" s="9">
        <v>929221</v>
      </c>
      <c r="F37" s="9">
        <v>951054</v>
      </c>
      <c r="G37" s="9">
        <v>1488602</v>
      </c>
      <c r="H37" s="9">
        <v>1488602</v>
      </c>
      <c r="I37" s="9">
        <v>1500901</v>
      </c>
      <c r="J37" s="9">
        <v>6068808</v>
      </c>
      <c r="K37" s="9">
        <v>2641923</v>
      </c>
      <c r="L37" s="9">
        <v>2644341</v>
      </c>
      <c r="M37" s="9">
        <v>2652866</v>
      </c>
      <c r="N37" s="9">
        <v>2627382</v>
      </c>
      <c r="O37" s="9">
        <v>2679254</v>
      </c>
      <c r="P37" s="9">
        <v>2630271</v>
      </c>
      <c r="Q37" s="9">
        <v>2743390</v>
      </c>
      <c r="R37" s="9">
        <v>2703243</v>
      </c>
      <c r="S37" s="9">
        <v>2731657</v>
      </c>
      <c r="T37" s="9">
        <v>2754605</v>
      </c>
      <c r="U37" s="9">
        <v>2774080</v>
      </c>
      <c r="V37" s="9">
        <v>2720923</v>
      </c>
      <c r="W37" s="9">
        <v>2765158</v>
      </c>
      <c r="X37" s="9">
        <v>2750440</v>
      </c>
      <c r="Y37" s="9">
        <v>2773445</v>
      </c>
      <c r="Z37" s="9">
        <v>2791968</v>
      </c>
      <c r="AA37" s="9">
        <v>2878394</v>
      </c>
      <c r="AB37" s="9">
        <v>2807013</v>
      </c>
      <c r="AC37" s="9">
        <v>2826795</v>
      </c>
    </row>
    <row r="38" spans="2:29" ht="15" customHeight="1">
      <c r="B38" s="8" t="s">
        <v>74</v>
      </c>
      <c r="C38" s="8" t="s">
        <v>31</v>
      </c>
      <c r="D38" s="9">
        <v>0</v>
      </c>
      <c r="E38" s="9">
        <v>87089</v>
      </c>
      <c r="F38" s="9">
        <v>143726</v>
      </c>
      <c r="G38" s="9">
        <v>192925</v>
      </c>
      <c r="H38" s="9">
        <v>192925</v>
      </c>
      <c r="I38" s="9">
        <v>147693</v>
      </c>
      <c r="J38" s="9">
        <v>114479</v>
      </c>
      <c r="K38" s="9">
        <v>140937</v>
      </c>
      <c r="L38" s="9">
        <v>288300</v>
      </c>
      <c r="M38" s="9">
        <v>244386</v>
      </c>
      <c r="N38" s="9">
        <v>164102</v>
      </c>
      <c r="O38" s="9">
        <v>350464</v>
      </c>
      <c r="P38" s="9">
        <v>343763</v>
      </c>
      <c r="Q38" s="9">
        <v>317142</v>
      </c>
      <c r="R38" s="9">
        <v>60750</v>
      </c>
      <c r="S38" s="9">
        <v>90245</v>
      </c>
      <c r="T38" s="9">
        <v>79049</v>
      </c>
      <c r="U38" s="9">
        <v>0</v>
      </c>
      <c r="V38" s="9">
        <v>0</v>
      </c>
      <c r="W38" s="9">
        <v>0</v>
      </c>
      <c r="X38" s="9">
        <v>0</v>
      </c>
      <c r="Y38" s="9">
        <v>0</v>
      </c>
      <c r="Z38" s="9">
        <v>0</v>
      </c>
      <c r="AA38" s="9">
        <v>0</v>
      </c>
      <c r="AB38" s="9">
        <v>80751</v>
      </c>
      <c r="AC38" s="9">
        <v>206141</v>
      </c>
    </row>
    <row r="39" spans="2:29" ht="15" customHeight="1">
      <c r="B39" s="8"/>
      <c r="C39" s="8" t="s">
        <v>684</v>
      </c>
      <c r="D39" s="9">
        <v>0</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11249</v>
      </c>
      <c r="Z39" s="9">
        <v>176</v>
      </c>
      <c r="AA39" s="9">
        <v>174</v>
      </c>
      <c r="AB39" s="9">
        <v>281</v>
      </c>
      <c r="AC39" s="9">
        <v>283</v>
      </c>
    </row>
    <row r="40" spans="2:29" ht="16.350000000000001" customHeight="1">
      <c r="B40" s="8" t="s">
        <v>129</v>
      </c>
      <c r="C40" s="8" t="s">
        <v>709</v>
      </c>
      <c r="D40" s="9">
        <v>51497</v>
      </c>
      <c r="E40" s="9">
        <v>49198</v>
      </c>
      <c r="F40" s="9">
        <v>49595</v>
      </c>
      <c r="G40" s="9">
        <v>50652</v>
      </c>
      <c r="H40" s="9">
        <v>65686</v>
      </c>
      <c r="I40" s="9">
        <v>68036</v>
      </c>
      <c r="J40" s="9">
        <v>64295</v>
      </c>
      <c r="K40" s="9">
        <v>65656</v>
      </c>
      <c r="L40" s="9">
        <v>81048</v>
      </c>
      <c r="M40" s="9">
        <v>71081</v>
      </c>
      <c r="N40" s="9">
        <v>54716</v>
      </c>
      <c r="O40" s="9">
        <v>56080</v>
      </c>
      <c r="P40" s="9">
        <v>66109</v>
      </c>
      <c r="Q40" s="9">
        <v>62126</v>
      </c>
      <c r="R40" s="9">
        <v>60684</v>
      </c>
      <c r="S40" s="9">
        <v>59563</v>
      </c>
      <c r="T40" s="9">
        <v>64541</v>
      </c>
      <c r="U40" s="9">
        <v>55179</v>
      </c>
      <c r="V40" s="9">
        <v>53612</v>
      </c>
      <c r="W40" s="9">
        <v>58139</v>
      </c>
      <c r="X40" s="9">
        <v>60811</v>
      </c>
      <c r="Y40" s="9">
        <v>51382</v>
      </c>
      <c r="Z40" s="9">
        <v>56948</v>
      </c>
      <c r="AA40" s="9">
        <v>62316</v>
      </c>
      <c r="AB40" s="9">
        <v>61869</v>
      </c>
      <c r="AC40" s="9">
        <v>63307</v>
      </c>
    </row>
    <row r="41" spans="2:29" ht="15" customHeight="1">
      <c r="B41" s="8" t="s">
        <v>130</v>
      </c>
      <c r="C41" s="8" t="s">
        <v>131</v>
      </c>
      <c r="D41" s="9">
        <v>82727</v>
      </c>
      <c r="E41" s="9">
        <v>89589</v>
      </c>
      <c r="F41" s="9">
        <v>111160</v>
      </c>
      <c r="G41" s="9">
        <v>102482</v>
      </c>
      <c r="H41" s="9">
        <v>102482</v>
      </c>
      <c r="I41" s="9">
        <v>108114</v>
      </c>
      <c r="J41" s="9">
        <v>152034</v>
      </c>
      <c r="K41" s="9">
        <v>118947</v>
      </c>
      <c r="L41" s="9">
        <v>132881</v>
      </c>
      <c r="M41" s="9">
        <v>199142</v>
      </c>
      <c r="N41" s="9">
        <v>179256</v>
      </c>
      <c r="O41" s="9">
        <v>169423</v>
      </c>
      <c r="P41" s="9">
        <v>445615</v>
      </c>
      <c r="Q41" s="9">
        <v>484383</v>
      </c>
      <c r="R41" s="9">
        <v>500450</v>
      </c>
      <c r="S41" s="9">
        <v>507401</v>
      </c>
      <c r="T41" s="9">
        <v>389661</v>
      </c>
      <c r="U41" s="9">
        <v>390119</v>
      </c>
      <c r="V41" s="9">
        <v>422764</v>
      </c>
      <c r="W41" s="9">
        <v>451757</v>
      </c>
      <c r="X41" s="9">
        <v>499913</v>
      </c>
      <c r="Y41" s="9">
        <v>500862</v>
      </c>
      <c r="Z41" s="9">
        <v>614451</v>
      </c>
      <c r="AA41" s="9">
        <v>621702</v>
      </c>
      <c r="AB41" s="9">
        <v>627311</v>
      </c>
      <c r="AC41" s="9">
        <v>649698</v>
      </c>
    </row>
    <row r="42" spans="2:29" ht="15" customHeight="1">
      <c r="B42" s="8" t="s">
        <v>109</v>
      </c>
      <c r="C42" s="8" t="s">
        <v>32</v>
      </c>
      <c r="D42" s="9">
        <v>2493215</v>
      </c>
      <c r="E42" s="9">
        <v>2185711</v>
      </c>
      <c r="F42" s="9">
        <v>2530310</v>
      </c>
      <c r="G42" s="9">
        <v>2882676</v>
      </c>
      <c r="H42" s="9">
        <v>2882850</v>
      </c>
      <c r="I42" s="9">
        <v>2431684</v>
      </c>
      <c r="J42" s="9">
        <v>2632224</v>
      </c>
      <c r="K42" s="9">
        <v>2619243</v>
      </c>
      <c r="L42" s="9">
        <v>2806404</v>
      </c>
      <c r="M42" s="9">
        <v>3122394</v>
      </c>
      <c r="N42" s="9">
        <v>3046579</v>
      </c>
      <c r="O42" s="9">
        <v>3069057</v>
      </c>
      <c r="P42" s="9">
        <v>2279360</v>
      </c>
      <c r="Q42" s="9">
        <v>2873209</v>
      </c>
      <c r="R42" s="9">
        <v>2910485</v>
      </c>
      <c r="S42" s="9">
        <v>2720500</v>
      </c>
      <c r="T42" s="9">
        <v>2582315</v>
      </c>
      <c r="U42" s="9">
        <v>2641156</v>
      </c>
      <c r="V42" s="9">
        <v>3120164</v>
      </c>
      <c r="W42" s="9">
        <v>3187891</v>
      </c>
      <c r="X42" s="9">
        <v>3310290</v>
      </c>
      <c r="Y42" s="9">
        <v>3383192</v>
      </c>
      <c r="Z42" s="9">
        <v>4054594</v>
      </c>
      <c r="AA42" s="9">
        <v>3267759</v>
      </c>
      <c r="AB42" s="9">
        <v>3783140</v>
      </c>
      <c r="AC42" s="9">
        <v>3356839</v>
      </c>
    </row>
    <row r="43" spans="2:29" ht="15" customHeight="1">
      <c r="B43" s="25" t="s">
        <v>75</v>
      </c>
      <c r="C43" s="25" t="s">
        <v>33</v>
      </c>
      <c r="D43" s="26">
        <v>125347661</v>
      </c>
      <c r="E43" s="26">
        <v>128109060</v>
      </c>
      <c r="F43" s="26">
        <v>129378875</v>
      </c>
      <c r="G43" s="26">
        <v>133864862</v>
      </c>
      <c r="H43" s="26">
        <v>133880070</v>
      </c>
      <c r="I43" s="26">
        <v>136097206</v>
      </c>
      <c r="J43" s="26">
        <v>147880243</v>
      </c>
      <c r="K43" s="26">
        <v>155385455</v>
      </c>
      <c r="L43" s="26">
        <v>180061603</v>
      </c>
      <c r="M43" s="26">
        <v>182238997</v>
      </c>
      <c r="N43" s="26">
        <v>180371563</v>
      </c>
      <c r="O43" s="26">
        <v>177654823</v>
      </c>
      <c r="P43" s="26">
        <v>182496656</v>
      </c>
      <c r="Q43" s="26">
        <v>188658010</v>
      </c>
      <c r="R43" s="26">
        <v>193721721</v>
      </c>
      <c r="S43" s="26">
        <v>194377935</v>
      </c>
      <c r="T43" s="26">
        <v>200090865</v>
      </c>
      <c r="U43" s="26">
        <v>208421496</v>
      </c>
      <c r="V43" s="26">
        <v>201278205</v>
      </c>
      <c r="W43" s="26">
        <v>203404864</v>
      </c>
      <c r="X43" s="26">
        <v>215803688</v>
      </c>
      <c r="Y43" s="26">
        <v>218931259</v>
      </c>
      <c r="Z43" s="26">
        <v>218039887</v>
      </c>
      <c r="AA43" s="26">
        <v>234548600</v>
      </c>
      <c r="AB43" s="26">
        <v>229051877</v>
      </c>
      <c r="AC43" s="26">
        <v>226671658</v>
      </c>
    </row>
    <row r="44" spans="2:29" ht="15" customHeight="1">
      <c r="B44" s="24" t="s">
        <v>76</v>
      </c>
      <c r="C44" s="24" t="s">
        <v>34</v>
      </c>
      <c r="D44" s="9"/>
      <c r="E44" s="9"/>
      <c r="F44" s="9"/>
      <c r="G44" s="9"/>
      <c r="H44" s="9"/>
      <c r="I44" s="9"/>
      <c r="J44" s="9"/>
      <c r="K44" s="9"/>
      <c r="L44" s="9"/>
      <c r="M44" s="9"/>
      <c r="N44" s="9"/>
      <c r="O44" s="9"/>
      <c r="P44" s="9"/>
      <c r="Q44" s="9"/>
      <c r="R44" s="9"/>
      <c r="S44" s="9"/>
      <c r="T44" s="9"/>
      <c r="U44" s="9"/>
      <c r="V44" s="9"/>
      <c r="W44" s="9"/>
      <c r="X44" s="9"/>
      <c r="Y44" s="9"/>
      <c r="Z44" s="9"/>
      <c r="AA44" s="9"/>
      <c r="AB44" s="9"/>
      <c r="AC44" s="9"/>
    </row>
    <row r="45" spans="2:29" ht="15" customHeight="1">
      <c r="B45" s="25" t="s">
        <v>144</v>
      </c>
      <c r="C45" s="25" t="s">
        <v>660</v>
      </c>
      <c r="D45" s="26">
        <v>20357769</v>
      </c>
      <c r="E45" s="26">
        <v>20611167</v>
      </c>
      <c r="F45" s="26">
        <v>21286695</v>
      </c>
      <c r="G45" s="26">
        <v>21893318</v>
      </c>
      <c r="H45" s="26">
        <v>21638865</v>
      </c>
      <c r="I45" s="26">
        <v>22214036</v>
      </c>
      <c r="J45" s="26">
        <v>22549097</v>
      </c>
      <c r="K45" s="26">
        <v>23020221</v>
      </c>
      <c r="L45" s="26">
        <v>25030516</v>
      </c>
      <c r="M45" s="26">
        <v>25379061</v>
      </c>
      <c r="N45" s="26">
        <v>24132374</v>
      </c>
      <c r="O45" s="26">
        <v>24937822</v>
      </c>
      <c r="P45" s="26">
        <v>25431987</v>
      </c>
      <c r="Q45" s="26">
        <v>25635076</v>
      </c>
      <c r="R45" s="26">
        <v>26317842</v>
      </c>
      <c r="S45" s="26">
        <v>26826490</v>
      </c>
      <c r="T45" s="26">
        <v>26994750</v>
      </c>
      <c r="U45" s="26">
        <v>27384381</v>
      </c>
      <c r="V45" s="26">
        <v>27284247</v>
      </c>
      <c r="W45" s="26">
        <v>27278905</v>
      </c>
      <c r="X45" s="26">
        <v>25531680</v>
      </c>
      <c r="Y45" s="26">
        <v>25276736</v>
      </c>
      <c r="Z45" s="26">
        <v>26773030</v>
      </c>
      <c r="AA45" s="26">
        <v>27106503</v>
      </c>
      <c r="AB45" s="26">
        <v>28318083</v>
      </c>
      <c r="AC45" s="26">
        <v>30103379</v>
      </c>
    </row>
    <row r="46" spans="2:29" ht="15" customHeight="1">
      <c r="B46" s="8" t="s">
        <v>77</v>
      </c>
      <c r="C46" s="8" t="s">
        <v>35</v>
      </c>
      <c r="D46" s="9">
        <v>992345</v>
      </c>
      <c r="E46" s="9">
        <v>992345</v>
      </c>
      <c r="F46" s="9">
        <v>993335</v>
      </c>
      <c r="G46" s="9">
        <v>993335</v>
      </c>
      <c r="H46" s="9">
        <v>993335</v>
      </c>
      <c r="I46" s="9">
        <v>993335</v>
      </c>
      <c r="J46" s="9">
        <v>993335</v>
      </c>
      <c r="K46" s="9">
        <v>993335</v>
      </c>
      <c r="L46" s="9">
        <v>1020883</v>
      </c>
      <c r="M46" s="9">
        <v>1020883</v>
      </c>
      <c r="N46" s="9">
        <v>1020883</v>
      </c>
      <c r="O46" s="9">
        <v>1020883</v>
      </c>
      <c r="P46" s="9">
        <v>1020883</v>
      </c>
      <c r="Q46" s="9">
        <v>1020883</v>
      </c>
      <c r="R46" s="9">
        <v>1020883</v>
      </c>
      <c r="S46" s="9">
        <v>1021893</v>
      </c>
      <c r="T46" s="9">
        <v>1021893</v>
      </c>
      <c r="U46" s="9">
        <v>1021893</v>
      </c>
      <c r="V46" s="9">
        <v>1021893</v>
      </c>
      <c r="W46" s="9">
        <v>1021893</v>
      </c>
      <c r="X46" s="9">
        <v>1021893</v>
      </c>
      <c r="Y46" s="9">
        <v>1021893</v>
      </c>
      <c r="Z46" s="9">
        <v>1021893</v>
      </c>
      <c r="AA46" s="9">
        <v>1021893</v>
      </c>
      <c r="AB46" s="9">
        <v>1021893</v>
      </c>
      <c r="AC46" s="9">
        <v>1021893</v>
      </c>
    </row>
    <row r="47" spans="2:29" ht="15" customHeight="1">
      <c r="B47" s="8" t="s">
        <v>78</v>
      </c>
      <c r="C47" s="8" t="s">
        <v>36</v>
      </c>
      <c r="D47" s="9">
        <v>15799143</v>
      </c>
      <c r="E47" s="9">
        <v>16916409</v>
      </c>
      <c r="F47" s="9">
        <v>16920093</v>
      </c>
      <c r="G47" s="9">
        <v>16920129</v>
      </c>
      <c r="H47" s="9">
        <v>16920129</v>
      </c>
      <c r="I47" s="9">
        <v>16923096</v>
      </c>
      <c r="J47" s="9">
        <v>17959061</v>
      </c>
      <c r="K47" s="9">
        <v>17962140</v>
      </c>
      <c r="L47" s="9">
        <v>18911741</v>
      </c>
      <c r="M47" s="9">
        <v>18914513</v>
      </c>
      <c r="N47" s="9">
        <v>20123479</v>
      </c>
      <c r="O47" s="9">
        <v>20126366</v>
      </c>
      <c r="P47" s="9">
        <v>20141925</v>
      </c>
      <c r="Q47" s="9">
        <v>20184917</v>
      </c>
      <c r="R47" s="9">
        <v>21296994</v>
      </c>
      <c r="S47" s="9">
        <v>21296994</v>
      </c>
      <c r="T47" s="9">
        <v>21296994</v>
      </c>
      <c r="U47" s="9">
        <v>22352383</v>
      </c>
      <c r="V47" s="9">
        <v>22399073</v>
      </c>
      <c r="W47" s="9">
        <v>22178344</v>
      </c>
      <c r="X47" s="9">
        <v>22178344</v>
      </c>
      <c r="Y47" s="9">
        <v>22250952</v>
      </c>
      <c r="Z47" s="9">
        <v>23858400</v>
      </c>
      <c r="AA47" s="9">
        <v>23858400</v>
      </c>
      <c r="AB47" s="9">
        <v>23858400</v>
      </c>
      <c r="AC47" s="9">
        <v>23936335</v>
      </c>
    </row>
    <row r="48" spans="2:29" ht="15" customHeight="1">
      <c r="B48" s="8" t="s">
        <v>79</v>
      </c>
      <c r="C48" s="8" t="s">
        <v>37</v>
      </c>
      <c r="D48" s="9">
        <v>392443</v>
      </c>
      <c r="E48" s="9">
        <v>531471</v>
      </c>
      <c r="F48" s="9">
        <v>645109</v>
      </c>
      <c r="G48" s="9">
        <v>714466</v>
      </c>
      <c r="H48" s="9">
        <v>670419</v>
      </c>
      <c r="I48" s="9">
        <v>807876</v>
      </c>
      <c r="J48" s="9">
        <v>803829</v>
      </c>
      <c r="K48" s="9">
        <v>774943</v>
      </c>
      <c r="L48" s="9">
        <v>1019373</v>
      </c>
      <c r="M48" s="9">
        <v>1025050</v>
      </c>
      <c r="N48" s="9">
        <v>1213076</v>
      </c>
      <c r="O48" s="9">
        <v>1331334</v>
      </c>
      <c r="P48" s="9">
        <v>1316061</v>
      </c>
      <c r="Q48" s="9">
        <v>1346610</v>
      </c>
      <c r="R48" s="9">
        <v>1724523</v>
      </c>
      <c r="S48" s="9">
        <v>1752578</v>
      </c>
      <c r="T48" s="9">
        <v>1839292</v>
      </c>
      <c r="U48" s="9">
        <v>2077170</v>
      </c>
      <c r="V48" s="9">
        <v>1754592</v>
      </c>
      <c r="W48" s="9">
        <v>1426190</v>
      </c>
      <c r="X48" s="9">
        <v>-1354715</v>
      </c>
      <c r="Y48" s="9">
        <v>-2569191</v>
      </c>
      <c r="Z48" s="9">
        <v>-1493680</v>
      </c>
      <c r="AA48" s="9">
        <v>-1439590</v>
      </c>
      <c r="AB48" s="9">
        <v>-1131335</v>
      </c>
      <c r="AC48" s="9">
        <v>-615951</v>
      </c>
    </row>
    <row r="49" spans="2:29" ht="15" customHeight="1">
      <c r="B49" s="8" t="s">
        <v>80</v>
      </c>
      <c r="C49" s="8" t="s">
        <v>38</v>
      </c>
      <c r="D49" s="9">
        <v>2721377</v>
      </c>
      <c r="E49" s="9">
        <v>1070567</v>
      </c>
      <c r="F49" s="9">
        <v>1071356</v>
      </c>
      <c r="G49" s="9">
        <v>1066075</v>
      </c>
      <c r="H49" s="9">
        <v>855668</v>
      </c>
      <c r="I49" s="9">
        <v>3055796</v>
      </c>
      <c r="J49" s="9">
        <v>1715129</v>
      </c>
      <c r="K49" s="9">
        <v>1714594</v>
      </c>
      <c r="L49" s="9">
        <v>1715165</v>
      </c>
      <c r="M49" s="9">
        <v>4079608</v>
      </c>
      <c r="N49" s="9">
        <v>839464</v>
      </c>
      <c r="O49" s="9">
        <v>827926</v>
      </c>
      <c r="P49" s="9">
        <v>814771</v>
      </c>
      <c r="Q49" s="9">
        <v>2911732</v>
      </c>
      <c r="R49" s="9">
        <v>1799655</v>
      </c>
      <c r="S49" s="9">
        <v>1799404</v>
      </c>
      <c r="T49" s="9">
        <v>1799404</v>
      </c>
      <c r="U49" s="9">
        <v>1781182</v>
      </c>
      <c r="V49" s="9">
        <v>1734392</v>
      </c>
      <c r="W49" s="9">
        <v>1734352</v>
      </c>
      <c r="X49" s="9">
        <v>2574474</v>
      </c>
      <c r="Y49" s="9">
        <v>3613550</v>
      </c>
      <c r="Z49" s="9">
        <v>1770027</v>
      </c>
      <c r="AA49" s="9">
        <v>1770027</v>
      </c>
      <c r="AB49" s="9">
        <v>1770027</v>
      </c>
      <c r="AC49" s="9">
        <v>4569112</v>
      </c>
    </row>
    <row r="50" spans="2:29" ht="15" customHeight="1">
      <c r="B50" s="8" t="s">
        <v>81</v>
      </c>
      <c r="C50" s="8" t="s">
        <v>39</v>
      </c>
      <c r="D50" s="9">
        <v>452461</v>
      </c>
      <c r="E50" s="9">
        <v>1100375</v>
      </c>
      <c r="F50" s="9">
        <v>1656802</v>
      </c>
      <c r="G50" s="9">
        <v>2199313</v>
      </c>
      <c r="H50" s="9">
        <v>2199314</v>
      </c>
      <c r="I50" s="9">
        <v>433933</v>
      </c>
      <c r="J50" s="9">
        <v>1077743</v>
      </c>
      <c r="K50" s="9">
        <v>1575209</v>
      </c>
      <c r="L50" s="9">
        <v>2363354</v>
      </c>
      <c r="M50" s="9">
        <v>339007</v>
      </c>
      <c r="N50" s="9">
        <v>935472</v>
      </c>
      <c r="O50" s="9">
        <v>1631313</v>
      </c>
      <c r="P50" s="9">
        <v>2138347</v>
      </c>
      <c r="Q50" s="9">
        <v>170934</v>
      </c>
      <c r="R50" s="9">
        <v>475787</v>
      </c>
      <c r="S50" s="9">
        <v>955621</v>
      </c>
      <c r="T50" s="9">
        <v>1037167</v>
      </c>
      <c r="U50" s="9">
        <v>151753</v>
      </c>
      <c r="V50" s="9">
        <v>374297</v>
      </c>
      <c r="W50" s="9">
        <v>918126</v>
      </c>
      <c r="X50" s="9">
        <v>1111684</v>
      </c>
      <c r="Y50" s="9">
        <v>959532</v>
      </c>
      <c r="Z50" s="9">
        <v>1616390</v>
      </c>
      <c r="AA50" s="9">
        <v>1895773</v>
      </c>
      <c r="AB50" s="9">
        <v>2799098</v>
      </c>
      <c r="AC50" s="9">
        <v>1191990</v>
      </c>
    </row>
    <row r="51" spans="2:29" ht="15" customHeight="1">
      <c r="B51" s="25" t="s">
        <v>82</v>
      </c>
      <c r="C51" s="25" t="s">
        <v>47</v>
      </c>
      <c r="D51" s="27">
        <v>1332876</v>
      </c>
      <c r="E51" s="27">
        <v>1285398</v>
      </c>
      <c r="F51" s="27">
        <v>1361825</v>
      </c>
      <c r="G51" s="27">
        <v>1436409</v>
      </c>
      <c r="H51" s="27">
        <v>1436409</v>
      </c>
      <c r="I51" s="27">
        <v>1530692</v>
      </c>
      <c r="J51" s="27">
        <v>1411000</v>
      </c>
      <c r="K51" s="27">
        <v>1489854</v>
      </c>
      <c r="L51" s="27">
        <v>1564184</v>
      </c>
      <c r="M51" s="27">
        <v>1410453</v>
      </c>
      <c r="N51" s="27">
        <v>1397309</v>
      </c>
      <c r="O51" s="27">
        <v>1480340</v>
      </c>
      <c r="P51" s="26">
        <v>1547523</v>
      </c>
      <c r="Q51" s="26">
        <v>1606437</v>
      </c>
      <c r="R51" s="26">
        <v>1569667</v>
      </c>
      <c r="S51" s="26">
        <v>1629539</v>
      </c>
      <c r="T51" s="26">
        <v>1663240</v>
      </c>
      <c r="U51" s="26">
        <v>1704008</v>
      </c>
      <c r="V51" s="26">
        <v>1648147</v>
      </c>
      <c r="W51" s="26">
        <v>1709474</v>
      </c>
      <c r="X51" s="26">
        <v>1681896</v>
      </c>
      <c r="Y51" s="26">
        <v>1730517</v>
      </c>
      <c r="Z51" s="26">
        <v>1691689</v>
      </c>
      <c r="AA51" s="26">
        <v>1740039</v>
      </c>
      <c r="AB51" s="26">
        <v>1797255</v>
      </c>
      <c r="AC51" s="26">
        <v>1845628</v>
      </c>
    </row>
    <row r="52" spans="2:29" ht="15" customHeight="1">
      <c r="B52" s="25" t="s">
        <v>83</v>
      </c>
      <c r="C52" s="25" t="s">
        <v>40</v>
      </c>
      <c r="D52" s="26">
        <v>21690645</v>
      </c>
      <c r="E52" s="26">
        <v>21896565</v>
      </c>
      <c r="F52" s="26">
        <v>22648520</v>
      </c>
      <c r="G52" s="26">
        <v>23329727</v>
      </c>
      <c r="H52" s="26">
        <v>23075274</v>
      </c>
      <c r="I52" s="26">
        <v>23744728</v>
      </c>
      <c r="J52" s="26">
        <v>23960097</v>
      </c>
      <c r="K52" s="26">
        <v>24510075</v>
      </c>
      <c r="L52" s="26">
        <v>26594700</v>
      </c>
      <c r="M52" s="26">
        <v>26789514</v>
      </c>
      <c r="N52" s="26">
        <v>25529683</v>
      </c>
      <c r="O52" s="26">
        <v>26418162</v>
      </c>
      <c r="P52" s="26">
        <v>26979510</v>
      </c>
      <c r="Q52" s="26">
        <v>27241513</v>
      </c>
      <c r="R52" s="26">
        <v>27887509</v>
      </c>
      <c r="S52" s="26">
        <v>28456029</v>
      </c>
      <c r="T52" s="26">
        <v>28657990</v>
      </c>
      <c r="U52" s="26">
        <v>29088389</v>
      </c>
      <c r="V52" s="26">
        <v>28932394</v>
      </c>
      <c r="W52" s="26">
        <v>28988379</v>
      </c>
      <c r="X52" s="26">
        <v>27213576</v>
      </c>
      <c r="Y52" s="26">
        <v>27007253</v>
      </c>
      <c r="Z52" s="26">
        <v>28464719</v>
      </c>
      <c r="AA52" s="26">
        <v>28846542</v>
      </c>
      <c r="AB52" s="26">
        <v>30115338</v>
      </c>
      <c r="AC52" s="26">
        <v>31949007</v>
      </c>
    </row>
    <row r="53" spans="2:29" s="259" customFormat="1" ht="15" customHeight="1">
      <c r="B53" s="352" t="s">
        <v>253</v>
      </c>
      <c r="C53" s="352" t="s">
        <v>41</v>
      </c>
      <c r="D53" s="353">
        <v>147038306</v>
      </c>
      <c r="E53" s="353">
        <v>150005625</v>
      </c>
      <c r="F53" s="353">
        <v>152027395</v>
      </c>
      <c r="G53" s="353">
        <v>157194589</v>
      </c>
      <c r="H53" s="353">
        <v>156955344</v>
      </c>
      <c r="I53" s="353">
        <v>159841934</v>
      </c>
      <c r="J53" s="353">
        <v>171840340</v>
      </c>
      <c r="K53" s="353">
        <v>179895530</v>
      </c>
      <c r="L53" s="353">
        <v>206656303</v>
      </c>
      <c r="M53" s="353">
        <v>209028511</v>
      </c>
      <c r="N53" s="353">
        <v>205901246</v>
      </c>
      <c r="O53" s="353">
        <v>204072985</v>
      </c>
      <c r="P53" s="353">
        <v>209476166</v>
      </c>
      <c r="Q53" s="353">
        <v>215899523</v>
      </c>
      <c r="R53" s="353">
        <v>221609230</v>
      </c>
      <c r="S53" s="353">
        <v>222833964</v>
      </c>
      <c r="T53" s="353">
        <v>228748855</v>
      </c>
      <c r="U53" s="353">
        <v>237509885</v>
      </c>
      <c r="V53" s="353">
        <v>230210599</v>
      </c>
      <c r="W53" s="353">
        <v>232393243</v>
      </c>
      <c r="X53" s="353">
        <v>243017264</v>
      </c>
      <c r="Y53" s="353">
        <v>245938512</v>
      </c>
      <c r="Z53" s="353">
        <v>246504606</v>
      </c>
      <c r="AA53" s="353">
        <v>263395142</v>
      </c>
      <c r="AB53" s="353">
        <v>259167215</v>
      </c>
      <c r="AC53" s="353">
        <v>258620665</v>
      </c>
    </row>
    <row r="54" spans="2:29" s="259" customFormat="1">
      <c r="T54" s="427"/>
      <c r="U54" s="427"/>
      <c r="V54" s="427"/>
      <c r="W54" s="427"/>
      <c r="X54" s="427"/>
      <c r="Y54" s="533">
        <v>0</v>
      </c>
      <c r="Z54" s="533">
        <v>0</v>
      </c>
      <c r="AA54" s="533">
        <v>0</v>
      </c>
      <c r="AB54" s="533">
        <v>0</v>
      </c>
      <c r="AC54" s="533">
        <v>0</v>
      </c>
    </row>
    <row r="55" spans="2:29">
      <c r="S55" s="392"/>
      <c r="T55" s="392"/>
      <c r="U55" s="392"/>
      <c r="V55" s="392"/>
      <c r="W55" s="392"/>
      <c r="X55" s="392"/>
      <c r="Y55" s="534"/>
      <c r="Z55" s="534"/>
      <c r="AA55" s="534"/>
      <c r="AB55" s="534"/>
      <c r="AC55" s="534"/>
    </row>
    <row r="56" spans="2:29">
      <c r="S56" s="392"/>
      <c r="T56" s="392"/>
      <c r="U56" s="392"/>
      <c r="V56" s="392"/>
      <c r="W56" s="392"/>
      <c r="X56" s="392"/>
      <c r="Y56" s="535"/>
      <c r="Z56" s="535"/>
      <c r="AA56" s="535"/>
      <c r="AB56" s="535"/>
      <c r="AC56" s="535"/>
    </row>
    <row r="57" spans="2:29">
      <c r="S57" s="392"/>
      <c r="T57" s="392"/>
      <c r="U57" s="392"/>
      <c r="V57" s="392"/>
      <c r="W57" s="392"/>
      <c r="X57" s="392"/>
      <c r="Y57" s="535"/>
      <c r="Z57" s="535"/>
      <c r="AA57" s="535"/>
      <c r="AB57" s="535"/>
      <c r="AC57" s="535"/>
    </row>
    <row r="58" spans="2:29">
      <c r="S58" s="391"/>
      <c r="T58" s="391"/>
      <c r="U58" s="391"/>
      <c r="V58" s="391"/>
      <c r="W58" s="391"/>
      <c r="X58" s="391"/>
      <c r="Y58" s="535"/>
      <c r="Z58" s="535"/>
      <c r="AA58" s="535"/>
      <c r="AB58" s="535"/>
      <c r="AC58" s="535"/>
    </row>
    <row r="59" spans="2:29">
      <c r="S59" s="392"/>
      <c r="T59" s="392"/>
      <c r="U59" s="392"/>
      <c r="V59" s="392"/>
      <c r="W59" s="392"/>
      <c r="X59" s="392"/>
      <c r="Y59" s="288"/>
      <c r="Z59" s="288"/>
      <c r="AA59" s="288"/>
      <c r="AB59" s="288"/>
      <c r="AC59" s="288"/>
    </row>
    <row r="60" spans="2:29">
      <c r="S60" s="392"/>
      <c r="T60" s="392"/>
      <c r="U60" s="392"/>
      <c r="V60" s="392"/>
      <c r="W60" s="392"/>
      <c r="X60" s="392"/>
      <c r="Y60" s="536"/>
      <c r="Z60" s="536"/>
      <c r="AA60" s="536"/>
      <c r="AB60" s="536"/>
      <c r="AC60" s="536"/>
    </row>
    <row r="61" spans="2:29">
      <c r="S61" s="393"/>
      <c r="T61" s="393"/>
      <c r="U61" s="393"/>
      <c r="V61" s="393"/>
      <c r="W61" s="393"/>
      <c r="X61" s="393"/>
      <c r="Y61" s="536"/>
      <c r="Z61" s="536"/>
      <c r="AA61" s="536"/>
      <c r="AB61" s="536"/>
      <c r="AC61" s="536"/>
    </row>
    <row r="62" spans="2:29">
      <c r="S62" s="393"/>
      <c r="T62" s="393"/>
      <c r="U62" s="393"/>
      <c r="V62" s="393"/>
      <c r="W62" s="393"/>
      <c r="X62" s="393"/>
      <c r="Y62" s="536"/>
      <c r="Z62" s="536"/>
      <c r="AA62" s="536"/>
      <c r="AB62" s="536"/>
      <c r="AC62" s="536"/>
    </row>
    <row r="63" spans="2:29">
      <c r="S63" s="393"/>
      <c r="T63" s="393"/>
      <c r="U63" s="393"/>
      <c r="V63" s="393"/>
      <c r="W63" s="393"/>
      <c r="X63" s="393"/>
      <c r="Y63" s="536"/>
      <c r="Z63" s="536"/>
      <c r="AA63" s="536"/>
      <c r="AB63" s="536"/>
      <c r="AC63" s="536"/>
    </row>
    <row r="64" spans="2:29">
      <c r="S64" s="393"/>
      <c r="T64" s="393"/>
      <c r="U64" s="393"/>
      <c r="V64" s="393"/>
      <c r="W64" s="393"/>
      <c r="X64" s="393"/>
      <c r="Y64" s="288"/>
      <c r="Z64" s="288"/>
      <c r="AA64" s="288"/>
      <c r="AB64" s="288"/>
      <c r="AC64" s="288"/>
    </row>
    <row r="65" spans="19:29">
      <c r="S65" s="393"/>
      <c r="T65" s="393"/>
      <c r="U65" s="393"/>
      <c r="V65" s="393"/>
      <c r="W65" s="393"/>
      <c r="X65" s="393"/>
      <c r="Y65" s="288"/>
      <c r="Z65" s="288"/>
      <c r="AA65" s="288"/>
      <c r="AB65" s="288"/>
      <c r="AC65" s="288"/>
    </row>
    <row r="66" spans="19:29">
      <c r="S66" s="393"/>
      <c r="T66" s="393"/>
      <c r="U66" s="393"/>
      <c r="V66" s="393"/>
      <c r="W66" s="393"/>
      <c r="X66" s="393"/>
      <c r="Y66" s="535"/>
      <c r="Z66" s="535"/>
      <c r="AA66" s="535"/>
      <c r="AB66" s="535"/>
      <c r="AC66" s="535"/>
    </row>
    <row r="67" spans="19:29">
      <c r="S67" s="391"/>
      <c r="T67" s="391"/>
      <c r="U67" s="391"/>
      <c r="V67" s="391"/>
      <c r="W67" s="391"/>
      <c r="X67" s="391"/>
      <c r="Y67" s="536"/>
      <c r="Z67" s="536"/>
      <c r="AA67" s="536"/>
      <c r="AB67" s="536"/>
      <c r="AC67" s="536"/>
    </row>
    <row r="68" spans="19:29">
      <c r="S68" s="394"/>
      <c r="T68" s="394"/>
      <c r="U68" s="394"/>
      <c r="V68" s="394"/>
      <c r="W68" s="394"/>
      <c r="X68" s="394"/>
      <c r="Y68" s="536"/>
      <c r="Z68" s="536"/>
      <c r="AA68" s="536"/>
      <c r="AB68" s="536"/>
      <c r="AC68" s="536"/>
    </row>
    <row r="69" spans="19:29">
      <c r="S69" s="395"/>
      <c r="T69" s="395"/>
      <c r="U69" s="395"/>
      <c r="V69" s="395"/>
      <c r="W69" s="395"/>
      <c r="X69" s="395"/>
      <c r="Y69" s="536"/>
      <c r="Z69" s="536"/>
      <c r="AA69" s="536"/>
      <c r="AB69" s="536"/>
      <c r="AC69" s="536"/>
    </row>
    <row r="70" spans="19:29">
      <c r="S70" s="395"/>
      <c r="T70" s="395"/>
      <c r="U70" s="395"/>
      <c r="V70" s="395"/>
      <c r="W70" s="395"/>
      <c r="X70" s="395"/>
      <c r="Y70" s="536"/>
      <c r="Z70" s="536"/>
      <c r="AA70" s="536"/>
      <c r="AB70" s="536"/>
      <c r="AC70" s="536"/>
    </row>
    <row r="71" spans="19:29">
      <c r="S71" s="395"/>
      <c r="T71" s="395"/>
      <c r="U71" s="395"/>
      <c r="V71" s="395"/>
      <c r="W71" s="395"/>
      <c r="X71" s="395"/>
      <c r="Y71" s="288"/>
      <c r="Z71" s="288"/>
      <c r="AA71" s="288"/>
      <c r="AB71" s="288"/>
      <c r="AC71" s="288"/>
    </row>
    <row r="72" spans="19:29">
      <c r="S72" s="395"/>
      <c r="T72" s="395"/>
      <c r="U72" s="395"/>
      <c r="V72" s="395"/>
      <c r="W72" s="395"/>
      <c r="X72" s="395"/>
      <c r="Y72" s="536"/>
      <c r="Z72" s="536"/>
      <c r="AA72" s="536"/>
      <c r="AB72" s="536"/>
      <c r="AC72" s="536"/>
    </row>
    <row r="73" spans="19:29">
      <c r="S73" s="395"/>
      <c r="T73" s="395"/>
      <c r="U73" s="395"/>
      <c r="V73" s="395"/>
      <c r="W73" s="395"/>
      <c r="X73" s="395"/>
      <c r="Y73" s="536"/>
      <c r="Z73" s="536"/>
      <c r="AA73" s="536"/>
      <c r="AB73" s="536"/>
      <c r="AC73" s="536"/>
    </row>
    <row r="74" spans="19:29">
      <c r="S74" s="259"/>
      <c r="T74" s="259"/>
      <c r="U74" s="259"/>
      <c r="V74" s="259"/>
      <c r="W74" s="259"/>
      <c r="X74" s="259"/>
      <c r="Y74" s="537"/>
      <c r="Z74" s="537"/>
      <c r="AA74" s="537"/>
      <c r="AB74" s="537"/>
      <c r="AC74" s="537"/>
    </row>
    <row r="75" spans="19:29">
      <c r="Y75" s="537"/>
      <c r="Z75" s="537"/>
      <c r="AA75" s="537"/>
      <c r="AB75" s="537"/>
      <c r="AC75" s="537"/>
    </row>
    <row r="76" spans="19:29">
      <c r="Y76" s="537"/>
      <c r="Z76" s="537"/>
      <c r="AA76" s="537"/>
      <c r="AB76" s="537"/>
      <c r="AC76" s="537"/>
    </row>
    <row r="77" spans="19:29">
      <c r="Y77" s="537"/>
      <c r="Z77" s="537"/>
      <c r="AA77" s="537"/>
      <c r="AB77" s="537"/>
      <c r="AC77" s="537"/>
    </row>
    <row r="78" spans="19:29">
      <c r="Y78" s="537"/>
      <c r="Z78" s="537"/>
      <c r="AA78" s="537"/>
      <c r="AB78" s="537"/>
      <c r="AC78" s="537"/>
    </row>
    <row r="79" spans="19:29">
      <c r="Y79" s="537"/>
      <c r="Z79" s="537"/>
      <c r="AA79" s="537"/>
      <c r="AB79" s="537"/>
      <c r="AC79" s="537"/>
    </row>
    <row r="80" spans="19:29">
      <c r="Y80" s="288"/>
      <c r="Z80" s="288"/>
      <c r="AA80" s="288"/>
      <c r="AB80" s="288"/>
      <c r="AC80" s="288"/>
    </row>
    <row r="81" spans="25:29">
      <c r="Y81" s="538"/>
      <c r="Z81" s="538"/>
      <c r="AA81" s="538"/>
      <c r="AB81" s="538"/>
      <c r="AC81" s="538"/>
    </row>
    <row r="82" spans="25:29">
      <c r="Y82" s="259"/>
      <c r="Z82" s="259"/>
      <c r="AA82" s="259"/>
      <c r="AB82" s="259"/>
      <c r="AC82" s="259"/>
    </row>
    <row r="83" spans="25:29">
      <c r="Y83" s="259"/>
      <c r="Z83" s="259"/>
      <c r="AA83" s="259"/>
      <c r="AB83" s="259"/>
      <c r="AC83" s="259"/>
    </row>
    <row r="84" spans="25:29">
      <c r="Y84" s="259"/>
      <c r="Z84" s="259"/>
      <c r="AA84" s="259"/>
      <c r="AB84" s="259"/>
      <c r="AC84" s="259"/>
    </row>
    <row r="85" spans="25:29">
      <c r="Y85" s="259"/>
      <c r="Z85" s="259"/>
      <c r="AA85" s="259"/>
      <c r="AB85" s="259"/>
      <c r="AC85" s="259"/>
    </row>
    <row r="86" spans="25:29">
      <c r="Y86" s="259"/>
      <c r="Z86" s="259"/>
      <c r="AA86" s="259"/>
      <c r="AB86" s="259"/>
      <c r="AC86" s="259"/>
    </row>
    <row r="87" spans="25:29">
      <c r="Y87" s="259"/>
      <c r="Z87" s="259"/>
      <c r="AA87" s="259"/>
      <c r="AB87" s="259"/>
      <c r="AC87" s="259"/>
    </row>
  </sheetData>
  <customSheetViews>
    <customSheetView guid="{5452748D-E1FC-476E-B5F0-1C8C35469D98}" scale="90" showPageBreaks="1" printArea="1">
      <pane xSplit="3" ySplit="1" topLeftCell="AA26" activePane="bottomRight" state="frozen"/>
      <selection pane="bottomRight" activeCell="AA59" sqref="AA59"/>
      <pageMargins left="0" right="0" top="0.98425196850393704" bottom="0.98425196850393704" header="0.51181102362204722" footer="0.51181102362204722"/>
      <pageSetup paperSize="9" scale="48" orientation="landscape" r:id="rId1"/>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2"/>
      <headerFooter alignWithMargins="0"/>
    </customSheetView>
    <customSheetView guid="{899D69CD-4B7E-42BC-9944-5BD922EB798C}" scale="90" showPageBreaks="1" printArea="1" topLeftCell="C1">
      <pane xSplit="1" ySplit="1" topLeftCell="Q2" activePane="bottomRight" state="frozen"/>
      <selection pane="bottomRight" activeCell="S38" sqref="S38"/>
      <pageMargins left="0" right="0" top="0.98425196850393704" bottom="0.98425196850393704" header="0.51181102362204722" footer="0.51181102362204722"/>
      <pageSetup paperSize="9" scale="48" orientation="landscape" r:id="rId3"/>
      <headerFooter alignWithMargins="0"/>
    </customSheetView>
    <customSheetView guid="{9AF4A83C-CF57-4B40-8A74-6A0EA6C2FE5C}" showPageBreaks="1" printArea="1" hiddenColumns="1" topLeftCell="C1">
      <selection activeCell="AA15" sqref="AA15"/>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7"/>
      <headerFooter alignWithMargins="0"/>
    </customSheetView>
    <customSheetView guid="{22F3E99A-96C8-445F-81B2-67262F695A36}" scale="90" showPageBreaks="1" printArea="1" hiddenColumns="1" topLeftCell="C1">
      <selection activeCell="Z7" sqref="Z7"/>
      <pageMargins left="0" right="0" top="0.98425196850393704" bottom="0.98425196850393704" header="0.51181102362204722" footer="0.51181102362204722"/>
      <pageSetup paperSize="9" scale="48" orientation="landscape" r:id="rId8"/>
      <headerFooter alignWithMargins="0"/>
    </customSheetView>
  </customSheetViews>
  <pageMargins left="0" right="0" top="0.98425196850393704" bottom="0.98425196850393704" header="0.51181102362204722" footer="0.51181102362204722"/>
  <pageSetup paperSize="9" scale="48" orientation="landscape" r:id="rId9"/>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5" sqref="Q25"/>
    </sheetView>
  </sheetViews>
  <sheetFormatPr defaultRowHeight="15"/>
  <sheetData/>
  <customSheetViews>
    <customSheetView guid="{5452748D-E1FC-476E-B5F0-1C8C35469D98}" state="hidden">
      <selection activeCell="Q25" sqref="Q25"/>
      <pageMargins left="0.7" right="0.7" top="0.75" bottom="0.75" header="0.3" footer="0.3"/>
      <pageSetup paperSize="9" orientation="portrait" r:id="rId1"/>
    </customSheetView>
    <customSheetView guid="{12F8D032-8143-430B-8DFF-852E8796C402}" state="hidden">
      <selection activeCell="D31" sqref="D31"/>
      <pageMargins left="0.7" right="0.7" top="0.75" bottom="0.75" header="0.3" footer="0.3"/>
      <pageSetup paperSize="9" orientation="portrait" r:id="rId2"/>
    </customSheetView>
    <customSheetView guid="{899D69CD-4B7E-42BC-9944-5BD922EB798C}" state="hidden">
      <selection activeCell="D31" sqref="D31"/>
      <pageMargins left="0.7" right="0.7" top="0.75" bottom="0.75" header="0.3" footer="0.3"/>
      <pageSetup paperSize="9" orientation="portrait" r:id="rId3"/>
    </customSheetView>
    <customSheetView guid="{9AF4A83C-CF57-4B40-8A74-6A0EA6C2FE5C}">
      <selection activeCell="D31" sqref="D31"/>
      <pageMargins left="0.7" right="0.7" top="0.75" bottom="0.75" header="0.3" footer="0.3"/>
      <pageSetup paperSize="9" orientation="portrait" horizontalDpi="1200" verticalDpi="1200" r:id="rId4"/>
    </customSheetView>
    <customSheetView guid="{687A4863-1825-4D63-B732-E76682E6DE4F}" state="hidden">
      <selection activeCell="D31" sqref="D31"/>
      <pageMargins left="0.7" right="0.7" top="0.75" bottom="0.75" header="0.3" footer="0.3"/>
      <pageSetup paperSize="9" orientation="portrait" r:id="rId5"/>
    </customSheetView>
    <customSheetView guid="{8DA78CF1-615A-4626-9893-6751995631A4}">
      <selection activeCell="D31" sqref="D31"/>
      <pageMargins left="0.7" right="0.7" top="0.75" bottom="0.75" header="0.3" footer="0.3"/>
    </customSheetView>
    <customSheetView guid="{57267270-6A97-4850-9DB6-FE6B399379AA}">
      <selection activeCell="D31" sqref="D31"/>
      <pageMargins left="0.7" right="0.7" top="0.75" bottom="0.75" header="0.3" footer="0.3"/>
    </customSheetView>
    <customSheetView guid="{25FAB884-5E17-4008-8139-33D910C7DEFE}" state="hidden">
      <selection activeCell="D31" sqref="D31"/>
      <pageMargins left="0.7" right="0.7" top="0.75" bottom="0.75" header="0.3" footer="0.3"/>
      <pageSetup paperSize="9" orientation="portrait" r:id="rId6"/>
    </customSheetView>
    <customSheetView guid="{22F3E99A-96C8-445F-81B2-67262F695A36}" state="hidden">
      <selection activeCell="D31" sqref="D31"/>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3"/>
  <sheetViews>
    <sheetView workbookViewId="0">
      <selection activeCell="V34" sqref="V34"/>
    </sheetView>
  </sheetViews>
  <sheetFormatPr defaultColWidth="9.42578125" defaultRowHeight="12.75"/>
  <cols>
    <col min="1" max="16384" width="9.42578125" style="95"/>
  </cols>
  <sheetData>
    <row r="2" ht="43.5" customHeight="1"/>
    <row r="9" s="98" customFormat="1"/>
    <row r="10" s="98" customFormat="1"/>
    <row r="11" s="98" customFormat="1"/>
    <row r="12" s="98" customFormat="1"/>
    <row r="14" s="98" customFormat="1"/>
    <row r="15" s="98" customFormat="1"/>
    <row r="16" s="98" customFormat="1"/>
    <row r="17" s="98" customFormat="1"/>
    <row r="19" s="98" customFormat="1"/>
    <row r="20" s="98" customFormat="1"/>
    <row r="21" s="98" customFormat="1"/>
    <row r="22" s="98" customFormat="1"/>
    <row r="23" s="99" customFormat="1" ht="16.5" customHeight="1"/>
  </sheetData>
  <customSheetViews>
    <customSheetView guid="{5452748D-E1FC-476E-B5F0-1C8C35469D98}" state="hidden">
      <selection activeCell="V34" sqref="V34"/>
      <pageMargins left="0.7" right="0.7" top="0.75" bottom="0.75" header="0.3" footer="0.3"/>
      <pageSetup paperSize="9" orientation="portrait" r:id="rId1"/>
    </customSheetView>
    <customSheetView guid="{12F8D032-8143-430B-8DFF-852E8796C402}" state="hidden">
      <selection activeCell="C59" sqref="C59"/>
      <pageMargins left="0.7" right="0.7" top="0.75" bottom="0.75" header="0.3" footer="0.3"/>
      <pageSetup paperSize="9" orientation="portrait" r:id="rId2"/>
    </customSheetView>
    <customSheetView guid="{899D69CD-4B7E-42BC-9944-5BD922EB798C}" state="hidden">
      <selection activeCell="C59" sqref="C59"/>
      <pageMargins left="0.7" right="0.7" top="0.75" bottom="0.75" header="0.3" footer="0.3"/>
      <pageSetup paperSize="9" orientation="portrait" r:id="rId3"/>
    </customSheetView>
    <customSheetView guid="{9AF4A83C-CF57-4B40-8A74-6A0EA6C2FE5C}" state="hidden">
      <selection activeCell="C59" sqref="C59"/>
      <pageMargins left="0.7" right="0.7" top="0.75" bottom="0.75" header="0.3" footer="0.3"/>
      <pageSetup paperSize="9" orientation="portrait" horizontalDpi="1200" verticalDpi="1200" r:id="rId4"/>
    </customSheetView>
    <customSheetView guid="{687A4863-1825-4D63-B732-E76682E6DE4F}" state="hidden">
      <selection activeCell="C59" sqref="C59"/>
      <pageMargins left="0.7" right="0.7" top="0.75" bottom="0.75" header="0.3" footer="0.3"/>
      <pageSetup paperSize="9" orientation="portrait" r:id="rId5"/>
    </customSheetView>
    <customSheetView guid="{8DA78CF1-615A-4626-9893-6751995631A4}" state="hidden">
      <selection activeCell="C59" sqref="C59"/>
      <pageMargins left="0.7" right="0.7" top="0.75" bottom="0.75" header="0.3" footer="0.3"/>
    </customSheetView>
    <customSheetView guid="{57267270-6A97-4850-9DB6-FE6B399379AA}" state="hidden">
      <selection activeCell="C59" sqref="C59"/>
      <pageMargins left="0.7" right="0.7" top="0.75" bottom="0.75" header="0.3" footer="0.3"/>
    </customSheetView>
    <customSheetView guid="{25FAB884-5E17-4008-8139-33D910C7DEFE}" state="hidden">
      <selection activeCell="C59" sqref="C59"/>
      <pageMargins left="0.7" right="0.7" top="0.75" bottom="0.75" header="0.3" footer="0.3"/>
      <pageSetup paperSize="9" orientation="portrait" r:id="rId6"/>
    </customSheetView>
    <customSheetView guid="{22F3E99A-96C8-445F-81B2-67262F695A36}" state="hidden">
      <selection activeCell="C59" sqref="C59"/>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workbookViewId="0">
      <selection activeCell="G13" sqref="G13"/>
    </sheetView>
  </sheetViews>
  <sheetFormatPr defaultRowHeight="15"/>
  <cols>
    <col min="1" max="15" width="9.140625" style="523"/>
  </cols>
  <sheetData/>
  <customSheetViews>
    <customSheetView guid="{5452748D-E1FC-476E-B5F0-1C8C35469D98}" state="hidden">
      <selection activeCell="G13" sqref="G13"/>
      <pageMargins left="0.7" right="0.7" top="0.75" bottom="0.75" header="0.3" footer="0.3"/>
      <pageSetup paperSize="9" orientation="portrait" r:id="rId1"/>
    </customSheetView>
    <customSheetView guid="{12F8D032-8143-430B-8DFF-852E8796C402}">
      <selection activeCell="H10" activeCellId="1" sqref="H8 H10"/>
      <pageMargins left="0.7" right="0.7" top="0.75" bottom="0.75" header="0.3" footer="0.3"/>
      <pageSetup paperSize="9" orientation="portrait" r:id="rId2"/>
    </customSheetView>
    <customSheetView guid="{899D69CD-4B7E-42BC-9944-5BD922EB798C}" state="hidden">
      <selection activeCell="H10" activeCellId="1" sqref="H8 H10"/>
      <pageMargins left="0.7" right="0.7" top="0.75" bottom="0.75" header="0.3" footer="0.3"/>
      <pageSetup paperSize="9" orientation="portrait" r:id="rId3"/>
    </customSheetView>
    <customSheetView guid="{9AF4A83C-CF57-4B40-8A74-6A0EA6C2FE5C}" state="hidden">
      <selection activeCell="H10" activeCellId="1" sqref="H8 H10"/>
      <pageMargins left="0.7" right="0.7" top="0.75" bottom="0.75" header="0.3" footer="0.3"/>
      <pageSetup paperSize="9" orientation="portrait" horizontalDpi="1200" verticalDpi="1200" r:id="rId4"/>
    </customSheetView>
    <customSheetView guid="{687A4863-1825-4D63-B732-E76682E6DE4F}" state="hidden">
      <selection activeCell="H10" activeCellId="1" sqref="H8 H10"/>
      <pageMargins left="0.7" right="0.7" top="0.75" bottom="0.75" header="0.3" footer="0.3"/>
      <pageSetup paperSize="9" orientation="portrait" r:id="rId5"/>
    </customSheetView>
    <customSheetView guid="{25FAB884-5E17-4008-8139-33D910C7DEFE}" state="hidden">
      <selection activeCell="H10" activeCellId="1" sqref="H8 H10"/>
      <pageMargins left="0.7" right="0.7" top="0.75" bottom="0.75" header="0.3" footer="0.3"/>
      <pageSetup paperSize="9" orientation="portrait" r:id="rId6"/>
    </customSheetView>
    <customSheetView guid="{22F3E99A-96C8-445F-81B2-67262F695A36}" state="hidden">
      <selection activeCell="H10" activeCellId="1" sqref="H8 H10"/>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54"/>
  <sheetViews>
    <sheetView zoomScaleNormal="64" workbookViewId="0">
      <pane xSplit="2" ySplit="2" topLeftCell="Y3" activePane="bottomRight" state="frozen"/>
      <selection pane="topRight" activeCell="C1" sqref="C1"/>
      <selection pane="bottomLeft" activeCell="A3" sqref="A3"/>
      <selection pane="bottomRight" activeCell="Y8" sqref="Y8"/>
    </sheetView>
  </sheetViews>
  <sheetFormatPr defaultColWidth="8.5703125" defaultRowHeight="14.25"/>
  <cols>
    <col min="1" max="1" width="38.85546875" style="6" customWidth="1"/>
    <col min="2" max="2" width="40.140625" style="6" customWidth="1"/>
    <col min="3" max="9" width="13.42578125" style="6" customWidth="1"/>
    <col min="10" max="16" width="13.42578125" style="281" customWidth="1"/>
    <col min="17" max="25" width="11.42578125" style="6" customWidth="1"/>
    <col min="26" max="27" width="11.7109375" style="6" customWidth="1"/>
    <col min="28" max="32" width="8.5703125" style="6"/>
    <col min="33" max="75" width="11.7109375" style="6" customWidth="1"/>
    <col min="76" max="16384" width="8.5703125" style="6"/>
  </cols>
  <sheetData>
    <row r="1" spans="1:75" s="327" customFormat="1" ht="19.5" customHeight="1" thickBot="1">
      <c r="A1" s="325" t="s">
        <v>86</v>
      </c>
      <c r="B1" s="325" t="s">
        <v>1</v>
      </c>
      <c r="C1" s="326" t="s">
        <v>180</v>
      </c>
      <c r="D1" s="326" t="s">
        <v>181</v>
      </c>
      <c r="E1" s="326" t="s">
        <v>182</v>
      </c>
      <c r="F1" s="326" t="s">
        <v>183</v>
      </c>
      <c r="G1" s="326" t="s">
        <v>184</v>
      </c>
      <c r="H1" s="326" t="s">
        <v>185</v>
      </c>
      <c r="I1" s="326" t="s">
        <v>186</v>
      </c>
      <c r="J1" s="326" t="s">
        <v>187</v>
      </c>
      <c r="K1" s="326" t="s">
        <v>188</v>
      </c>
      <c r="L1" s="326" t="s">
        <v>189</v>
      </c>
      <c r="M1" s="326" t="s">
        <v>577</v>
      </c>
      <c r="N1" s="326" t="s">
        <v>585</v>
      </c>
      <c r="O1" s="326" t="s">
        <v>611</v>
      </c>
      <c r="P1" s="326" t="s">
        <v>615</v>
      </c>
      <c r="Q1" s="326" t="s">
        <v>626</v>
      </c>
      <c r="R1" s="326" t="s">
        <v>637</v>
      </c>
      <c r="S1" s="326" t="s">
        <v>641</v>
      </c>
      <c r="T1" s="326" t="s">
        <v>646</v>
      </c>
      <c r="U1" s="326" t="s">
        <v>649</v>
      </c>
      <c r="V1" s="326" t="s">
        <v>661</v>
      </c>
      <c r="W1" s="326" t="s">
        <v>690</v>
      </c>
      <c r="X1" s="326" t="s">
        <v>699</v>
      </c>
      <c r="Y1" s="326" t="s">
        <v>706</v>
      </c>
      <c r="Z1" s="326" t="s">
        <v>711</v>
      </c>
      <c r="AA1" s="326" t="s">
        <v>746</v>
      </c>
    </row>
    <row r="2" spans="1:75" s="21" customFormat="1" ht="37.5" customHeight="1">
      <c r="A2" s="333" t="s">
        <v>230</v>
      </c>
      <c r="B2" s="333" t="s">
        <v>143</v>
      </c>
      <c r="C2" s="328">
        <f>SUM(C3:C4,C6,C7:C10)</f>
        <v>1559802</v>
      </c>
      <c r="D2" s="328">
        <f>SUM(D3:D4,D6,D7:D10)</f>
        <v>1620968</v>
      </c>
      <c r="E2" s="328">
        <f>SUM(E3:E4,E6,E7:E10)</f>
        <v>1663808</v>
      </c>
      <c r="F2" s="328">
        <f>SUM(F3:F4,F6,F7:F10)</f>
        <v>1684729</v>
      </c>
      <c r="G2" s="328">
        <f>SUM(G3:G4,G6,G7:G10)</f>
        <v>1688501</v>
      </c>
      <c r="H2" s="328">
        <f t="shared" ref="H2:P2" si="0">SUM(H3:H4,H6,H7:H10)</f>
        <v>1736743</v>
      </c>
      <c r="I2" s="328">
        <f t="shared" si="0"/>
        <v>1805709</v>
      </c>
      <c r="J2" s="328">
        <f t="shared" si="0"/>
        <v>1982843</v>
      </c>
      <c r="K2" s="328">
        <f t="shared" si="0"/>
        <v>2081699</v>
      </c>
      <c r="L2" s="328">
        <f t="shared" si="0"/>
        <v>2116449</v>
      </c>
      <c r="M2" s="328">
        <f t="shared" si="0"/>
        <v>2166156</v>
      </c>
      <c r="N2" s="328">
        <f t="shared" si="0"/>
        <v>2097532</v>
      </c>
      <c r="O2" s="328">
        <f t="shared" si="0"/>
        <v>2040719</v>
      </c>
      <c r="P2" s="328">
        <f t="shared" si="0"/>
        <v>1748376</v>
      </c>
      <c r="Q2" s="328">
        <f t="shared" ref="Q2:R2" si="1">SUM(Q3:Q4,Q6,Q7:Q10)</f>
        <v>1538368</v>
      </c>
      <c r="R2" s="328">
        <f t="shared" si="1"/>
        <v>1529697</v>
      </c>
      <c r="S2" s="328">
        <f>SUM(S3:S4,S6,S7:S11)</f>
        <v>1482078</v>
      </c>
      <c r="T2" s="328">
        <f t="shared" ref="T2:V2" si="2">SUM(T3:T4,T6,T7:T11)</f>
        <v>1503872</v>
      </c>
      <c r="U2" s="328">
        <f t="shared" si="2"/>
        <v>1532526</v>
      </c>
      <c r="V2" s="328">
        <f t="shared" si="2"/>
        <v>1843809</v>
      </c>
      <c r="W2" s="328">
        <v>2462698</v>
      </c>
      <c r="X2" s="328">
        <v>3438855</v>
      </c>
      <c r="Y2" s="328">
        <v>2589494</v>
      </c>
      <c r="Z2" s="328">
        <v>4047537</v>
      </c>
      <c r="AA2" s="328">
        <v>4338449</v>
      </c>
      <c r="AD2" s="328"/>
      <c r="AE2" s="328"/>
      <c r="AF2" s="328"/>
      <c r="AG2" s="328"/>
      <c r="AH2" s="328"/>
      <c r="AI2" s="328"/>
      <c r="AJ2" s="328"/>
      <c r="AK2" s="328"/>
      <c r="AL2" s="328"/>
      <c r="AM2" s="328"/>
      <c r="AN2" s="328"/>
      <c r="AO2" s="328"/>
      <c r="AP2" s="328"/>
      <c r="AQ2" s="328"/>
      <c r="AR2" s="328"/>
      <c r="AS2" s="328"/>
      <c r="AT2" s="328"/>
      <c r="AU2" s="328"/>
      <c r="AV2" s="328"/>
      <c r="AW2" s="328"/>
      <c r="AX2" s="328"/>
      <c r="AY2" s="328"/>
      <c r="AZ2" s="328"/>
      <c r="BA2" s="328"/>
      <c r="BB2" s="328"/>
      <c r="BC2" s="328"/>
      <c r="BD2" s="328"/>
      <c r="BE2" s="328"/>
      <c r="BF2" s="328"/>
      <c r="BG2" s="328"/>
      <c r="BH2" s="328"/>
      <c r="BI2" s="328"/>
      <c r="BJ2" s="328"/>
      <c r="BK2" s="328"/>
      <c r="BL2" s="328"/>
      <c r="BM2" s="328"/>
      <c r="BN2" s="328"/>
      <c r="BO2" s="328"/>
      <c r="BP2" s="328"/>
      <c r="BQ2" s="328"/>
      <c r="BR2" s="328"/>
      <c r="BS2" s="328"/>
      <c r="BT2" s="328"/>
      <c r="BU2" s="328"/>
      <c r="BV2" s="328"/>
      <c r="BW2" s="328"/>
    </row>
    <row r="3" spans="1:75" s="410" customFormat="1" ht="15" customHeight="1">
      <c r="A3" s="334" t="s">
        <v>695</v>
      </c>
      <c r="B3" s="334" t="s">
        <v>598</v>
      </c>
      <c r="C3" s="412">
        <v>460085</v>
      </c>
      <c r="D3" s="412">
        <v>487186</v>
      </c>
      <c r="E3" s="412">
        <v>492361</v>
      </c>
      <c r="F3" s="412">
        <v>497431</v>
      </c>
      <c r="G3" s="412">
        <f t="shared" ref="G3:N3" si="3">G14+G23+G27</f>
        <v>496216</v>
      </c>
      <c r="H3" s="412">
        <f t="shared" si="3"/>
        <v>511595</v>
      </c>
      <c r="I3" s="412">
        <f t="shared" si="3"/>
        <v>534737</v>
      </c>
      <c r="J3" s="412">
        <f t="shared" si="3"/>
        <v>580009</v>
      </c>
      <c r="K3" s="412">
        <f t="shared" si="3"/>
        <v>612516</v>
      </c>
      <c r="L3" s="412">
        <f t="shared" si="3"/>
        <v>622815</v>
      </c>
      <c r="M3" s="412">
        <f t="shared" si="3"/>
        <v>638868</v>
      </c>
      <c r="N3" s="412">
        <f t="shared" si="3"/>
        <v>645950</v>
      </c>
      <c r="O3" s="412">
        <f t="shared" ref="O3:P3" si="4">O14+O23+O27</f>
        <v>617256</v>
      </c>
      <c r="P3" s="412">
        <f t="shared" si="4"/>
        <v>517381</v>
      </c>
      <c r="Q3" s="413">
        <f t="shared" ref="Q3:R3" si="5">Q14+Q23+Q27</f>
        <v>451572</v>
      </c>
      <c r="R3" s="413">
        <f t="shared" si="5"/>
        <v>456894</v>
      </c>
      <c r="S3" s="413">
        <f>S14+S23+S27</f>
        <v>360923</v>
      </c>
      <c r="T3" s="413">
        <f t="shared" ref="T3:V3" si="6">T14+T23+T27</f>
        <v>369416</v>
      </c>
      <c r="U3" s="413">
        <f t="shared" si="6"/>
        <v>366404</v>
      </c>
      <c r="V3" s="413">
        <f t="shared" si="6"/>
        <v>419715</v>
      </c>
      <c r="W3" s="413">
        <v>590095</v>
      </c>
      <c r="X3" s="413">
        <v>860523</v>
      </c>
      <c r="Y3" s="413">
        <v>1084170</v>
      </c>
      <c r="Z3" s="413">
        <v>1188266</v>
      </c>
      <c r="AA3" s="413">
        <v>1208295</v>
      </c>
      <c r="AB3" s="21"/>
      <c r="AC3" s="21"/>
      <c r="AD3" s="328"/>
      <c r="AE3" s="328"/>
      <c r="AF3" s="328"/>
      <c r="AG3" s="328"/>
      <c r="AH3" s="328"/>
      <c r="AI3" s="328"/>
      <c r="AJ3" s="328"/>
      <c r="AK3" s="328"/>
      <c r="AL3" s="328"/>
      <c r="AM3" s="328"/>
      <c r="AN3" s="328"/>
      <c r="AO3" s="328"/>
      <c r="AP3" s="328"/>
      <c r="AQ3" s="328"/>
      <c r="AR3" s="328"/>
      <c r="AS3" s="328"/>
      <c r="AT3" s="328"/>
      <c r="AU3" s="328"/>
      <c r="AV3" s="328"/>
      <c r="AW3" s="328"/>
      <c r="AX3" s="328"/>
      <c r="AY3" s="328"/>
      <c r="AZ3" s="328"/>
      <c r="BA3" s="328"/>
      <c r="BB3" s="328"/>
      <c r="BC3" s="328"/>
      <c r="BD3" s="328"/>
      <c r="BE3" s="328"/>
      <c r="BF3" s="328"/>
      <c r="BG3" s="328"/>
      <c r="BH3" s="328"/>
      <c r="BI3" s="328"/>
      <c r="BJ3" s="328"/>
      <c r="BK3" s="328"/>
      <c r="BL3" s="328"/>
      <c r="BM3" s="328"/>
      <c r="BN3" s="328"/>
      <c r="BO3" s="328"/>
      <c r="BP3" s="328"/>
      <c r="BQ3" s="328"/>
      <c r="BR3" s="328"/>
      <c r="BS3" s="328"/>
      <c r="BT3" s="328"/>
      <c r="BU3" s="328"/>
      <c r="BV3" s="328"/>
      <c r="BW3" s="328"/>
    </row>
    <row r="4" spans="1:75" ht="15" customHeight="1">
      <c r="A4" s="334" t="s">
        <v>232</v>
      </c>
      <c r="B4" s="334" t="s">
        <v>167</v>
      </c>
      <c r="C4" s="329">
        <v>853134</v>
      </c>
      <c r="D4" s="329">
        <v>888127</v>
      </c>
      <c r="E4" s="329">
        <v>920251</v>
      </c>
      <c r="F4" s="329">
        <v>940928</v>
      </c>
      <c r="G4" s="329">
        <f t="shared" ref="G4:N5" si="7">G15+G28</f>
        <v>947745</v>
      </c>
      <c r="H4" s="329">
        <f t="shared" si="7"/>
        <v>978260</v>
      </c>
      <c r="I4" s="329">
        <f t="shared" si="7"/>
        <v>1002343</v>
      </c>
      <c r="J4" s="329">
        <f t="shared" si="7"/>
        <v>1100303</v>
      </c>
      <c r="K4" s="329">
        <f t="shared" si="7"/>
        <v>1156682</v>
      </c>
      <c r="L4" s="329">
        <f t="shared" si="7"/>
        <v>1194984</v>
      </c>
      <c r="M4" s="329">
        <f t="shared" si="7"/>
        <v>1239653</v>
      </c>
      <c r="N4" s="329">
        <f t="shared" si="7"/>
        <v>1173562</v>
      </c>
      <c r="O4" s="329">
        <f t="shared" ref="O4:T4" si="8">O15+O28</f>
        <v>1161883</v>
      </c>
      <c r="P4" s="329">
        <f t="shared" si="8"/>
        <v>1000596</v>
      </c>
      <c r="Q4" s="370">
        <f t="shared" si="8"/>
        <v>868014</v>
      </c>
      <c r="R4" s="370">
        <f t="shared" si="8"/>
        <v>871255</v>
      </c>
      <c r="S4" s="370">
        <f t="shared" si="8"/>
        <v>841613</v>
      </c>
      <c r="T4" s="370">
        <f t="shared" si="8"/>
        <v>851898</v>
      </c>
      <c r="U4" s="370">
        <f t="shared" ref="U4:V4" si="9">U15+U28</f>
        <v>895167</v>
      </c>
      <c r="V4" s="370">
        <f t="shared" si="9"/>
        <v>1004492</v>
      </c>
      <c r="W4" s="370">
        <v>1298765</v>
      </c>
      <c r="X4" s="370">
        <v>1699629</v>
      </c>
      <c r="Y4" s="370">
        <v>536627</v>
      </c>
      <c r="Z4" s="370">
        <v>1776854</v>
      </c>
      <c r="AA4" s="370">
        <v>1968160</v>
      </c>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28"/>
      <c r="BP4" s="328"/>
      <c r="BQ4" s="328"/>
      <c r="BR4" s="328"/>
      <c r="BS4" s="328"/>
      <c r="BT4" s="328"/>
      <c r="BU4" s="328"/>
      <c r="BV4" s="328"/>
      <c r="BW4" s="328"/>
    </row>
    <row r="5" spans="1:75" s="15" customFormat="1" ht="15" customHeight="1">
      <c r="A5" s="335" t="s">
        <v>233</v>
      </c>
      <c r="B5" s="335" t="s">
        <v>245</v>
      </c>
      <c r="C5" s="330">
        <v>250682</v>
      </c>
      <c r="D5" s="330">
        <v>262395</v>
      </c>
      <c r="E5" s="330">
        <v>273039</v>
      </c>
      <c r="F5" s="330">
        <v>280480</v>
      </c>
      <c r="G5" s="484">
        <f t="shared" si="7"/>
        <v>280304</v>
      </c>
      <c r="H5" s="484">
        <f t="shared" si="7"/>
        <v>293213</v>
      </c>
      <c r="I5" s="484">
        <f t="shared" si="7"/>
        <v>303386</v>
      </c>
      <c r="J5" s="484">
        <f t="shared" si="7"/>
        <v>355178</v>
      </c>
      <c r="K5" s="484">
        <f t="shared" si="7"/>
        <v>396264</v>
      </c>
      <c r="L5" s="484">
        <f t="shared" si="7"/>
        <v>407861</v>
      </c>
      <c r="M5" s="484">
        <f t="shared" si="7"/>
        <v>418730</v>
      </c>
      <c r="N5" s="484">
        <f t="shared" si="7"/>
        <v>423653</v>
      </c>
      <c r="O5" s="484">
        <f t="shared" ref="O5:P5" si="10">O16+O29</f>
        <v>423909</v>
      </c>
      <c r="P5" s="484">
        <f t="shared" si="10"/>
        <v>359484</v>
      </c>
      <c r="Q5" s="485">
        <f t="shared" ref="Q5:V5" si="11">Q16+Q29</f>
        <v>286950</v>
      </c>
      <c r="R5" s="485">
        <f t="shared" si="11"/>
        <v>278684</v>
      </c>
      <c r="S5" s="485">
        <f>S16+S29</f>
        <v>272561</v>
      </c>
      <c r="T5" s="485">
        <f t="shared" si="11"/>
        <v>279564</v>
      </c>
      <c r="U5" s="485">
        <f t="shared" si="11"/>
        <v>291927</v>
      </c>
      <c r="V5" s="485">
        <f t="shared" si="11"/>
        <v>350651</v>
      </c>
      <c r="W5" s="485">
        <v>553040</v>
      </c>
      <c r="X5" s="485">
        <v>855658</v>
      </c>
      <c r="Y5" s="485">
        <v>-420150</v>
      </c>
      <c r="Z5" s="485">
        <v>813960</v>
      </c>
      <c r="AA5" s="485">
        <v>991928</v>
      </c>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28"/>
      <c r="BP5" s="328"/>
      <c r="BQ5" s="328"/>
      <c r="BR5" s="328"/>
      <c r="BS5" s="328"/>
      <c r="BT5" s="328"/>
      <c r="BU5" s="328"/>
      <c r="BV5" s="328"/>
      <c r="BW5" s="328"/>
    </row>
    <row r="6" spans="1:75" ht="15" customHeight="1">
      <c r="A6" s="334" t="s">
        <v>601</v>
      </c>
      <c r="B6" s="334" t="s">
        <v>602</v>
      </c>
      <c r="C6" s="329">
        <v>161140</v>
      </c>
      <c r="D6" s="329">
        <v>162598</v>
      </c>
      <c r="E6" s="329">
        <v>169278</v>
      </c>
      <c r="F6" s="329">
        <v>167983</v>
      </c>
      <c r="G6" s="329">
        <f>G25+G30</f>
        <v>169101</v>
      </c>
      <c r="H6" s="329">
        <f t="shared" ref="H6:N6" si="12">H25+H30</f>
        <v>169183</v>
      </c>
      <c r="I6" s="329">
        <f t="shared" si="12"/>
        <v>192883</v>
      </c>
      <c r="J6" s="329">
        <f t="shared" si="12"/>
        <v>211727</v>
      </c>
      <c r="K6" s="329">
        <f t="shared" si="12"/>
        <v>228036</v>
      </c>
      <c r="L6" s="329">
        <f t="shared" si="12"/>
        <v>215282</v>
      </c>
      <c r="M6" s="329">
        <f t="shared" si="12"/>
        <v>203939</v>
      </c>
      <c r="N6" s="329">
        <f t="shared" si="12"/>
        <v>207409</v>
      </c>
      <c r="O6" s="329">
        <f t="shared" ref="O6:P6" si="13">O25+O30</f>
        <v>199946</v>
      </c>
      <c r="P6" s="329">
        <f t="shared" si="13"/>
        <v>204724</v>
      </c>
      <c r="Q6" s="370">
        <f t="shared" ref="Q6:U6" si="14">Q25+Q30</f>
        <v>213409</v>
      </c>
      <c r="R6" s="370">
        <f t="shared" si="14"/>
        <v>208088</v>
      </c>
      <c r="S6" s="370">
        <f t="shared" si="14"/>
        <v>201596</v>
      </c>
      <c r="T6" s="370">
        <f t="shared" si="14"/>
        <v>204251</v>
      </c>
      <c r="U6" s="370">
        <f t="shared" si="14"/>
        <v>190646</v>
      </c>
      <c r="V6" s="370">
        <f>V25+V30+V21</f>
        <v>316027</v>
      </c>
      <c r="W6" s="370">
        <v>399091</v>
      </c>
      <c r="X6" s="370">
        <v>578026</v>
      </c>
      <c r="Y6" s="370">
        <v>553895</v>
      </c>
      <c r="Z6" s="370">
        <v>557477</v>
      </c>
      <c r="AA6" s="370">
        <v>601939</v>
      </c>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28"/>
      <c r="BP6" s="328"/>
      <c r="BQ6" s="328"/>
      <c r="BR6" s="328"/>
      <c r="BS6" s="328"/>
      <c r="BT6" s="328"/>
      <c r="BU6" s="328"/>
      <c r="BV6" s="328"/>
      <c r="BW6" s="328"/>
    </row>
    <row r="7" spans="1:75" ht="15" customHeight="1">
      <c r="A7" s="334" t="s">
        <v>235</v>
      </c>
      <c r="B7" s="334" t="s">
        <v>247</v>
      </c>
      <c r="C7" s="329">
        <v>3093</v>
      </c>
      <c r="D7" s="329">
        <v>6082</v>
      </c>
      <c r="E7" s="329">
        <v>9178</v>
      </c>
      <c r="F7" s="329">
        <v>8989</v>
      </c>
      <c r="G7" s="329">
        <f>G17</f>
        <v>13653</v>
      </c>
      <c r="H7" s="329">
        <f t="shared" ref="H7:N7" si="15">H17</f>
        <v>15780</v>
      </c>
      <c r="I7" s="329">
        <f t="shared" si="15"/>
        <v>16818</v>
      </c>
      <c r="J7" s="329">
        <f t="shared" si="15"/>
        <v>26701</v>
      </c>
      <c r="K7" s="329">
        <f t="shared" si="15"/>
        <v>24615</v>
      </c>
      <c r="L7" s="329">
        <f t="shared" si="15"/>
        <v>25573</v>
      </c>
      <c r="M7" s="329">
        <f t="shared" si="15"/>
        <v>26866</v>
      </c>
      <c r="N7" s="329">
        <f t="shared" si="15"/>
        <v>17314</v>
      </c>
      <c r="O7" s="329">
        <f t="shared" ref="O7:P7" si="16">O17</f>
        <v>11609</v>
      </c>
      <c r="P7" s="329">
        <f t="shared" si="16"/>
        <v>3725</v>
      </c>
      <c r="Q7" s="370">
        <f t="shared" ref="Q7:R10" si="17">Q17</f>
        <v>454</v>
      </c>
      <c r="R7" s="370">
        <f t="shared" si="17"/>
        <v>546</v>
      </c>
      <c r="S7" s="370">
        <f t="shared" ref="S7:T10" si="18">S17</f>
        <v>331</v>
      </c>
      <c r="T7" s="370">
        <f t="shared" si="18"/>
        <v>112</v>
      </c>
      <c r="U7" s="370">
        <f t="shared" ref="U7:V7" si="19">U17</f>
        <v>-100</v>
      </c>
      <c r="V7" s="370">
        <f t="shared" si="19"/>
        <v>6008</v>
      </c>
      <c r="W7" s="370">
        <v>22413</v>
      </c>
      <c r="X7" s="370">
        <v>42572</v>
      </c>
      <c r="Y7" s="370">
        <v>52489</v>
      </c>
      <c r="Z7" s="370">
        <v>85170</v>
      </c>
      <c r="AA7" s="370">
        <v>125645</v>
      </c>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row>
    <row r="8" spans="1:75">
      <c r="A8" s="334" t="s">
        <v>60</v>
      </c>
      <c r="B8" s="334" t="s">
        <v>16</v>
      </c>
      <c r="C8" s="329">
        <v>15191</v>
      </c>
      <c r="D8" s="329">
        <v>16183</v>
      </c>
      <c r="E8" s="329">
        <v>16367</v>
      </c>
      <c r="F8" s="329">
        <v>16484</v>
      </c>
      <c r="G8" s="329">
        <f t="shared" ref="G8:N10" si="20">G18</f>
        <v>7691</v>
      </c>
      <c r="H8" s="329">
        <f t="shared" si="20"/>
        <v>8378</v>
      </c>
      <c r="I8" s="329">
        <f t="shared" si="20"/>
        <v>7816</v>
      </c>
      <c r="J8" s="329">
        <f t="shared" si="20"/>
        <v>11945</v>
      </c>
      <c r="K8" s="329">
        <f t="shared" si="20"/>
        <v>12821</v>
      </c>
      <c r="L8" s="329">
        <f t="shared" si="20"/>
        <v>12562</v>
      </c>
      <c r="M8" s="329">
        <f t="shared" si="20"/>
        <v>11057</v>
      </c>
      <c r="N8" s="329">
        <f t="shared" si="20"/>
        <v>11170</v>
      </c>
      <c r="O8" s="329">
        <f t="shared" ref="O8:P8" si="21">O18</f>
        <v>9889</v>
      </c>
      <c r="P8" s="329">
        <f t="shared" si="21"/>
        <v>2304</v>
      </c>
      <c r="Q8" s="370">
        <f t="shared" si="17"/>
        <v>228</v>
      </c>
      <c r="R8" s="370">
        <f t="shared" si="17"/>
        <v>-318</v>
      </c>
      <c r="S8" s="370">
        <f t="shared" ref="S8" si="22">S18</f>
        <v>-127</v>
      </c>
      <c r="T8" s="370">
        <f t="shared" si="18"/>
        <v>-877</v>
      </c>
      <c r="U8" s="370">
        <f t="shared" ref="U8:V8" si="23">U18</f>
        <v>-1776</v>
      </c>
      <c r="V8" s="370">
        <f t="shared" si="23"/>
        <v>5689</v>
      </c>
      <c r="W8" s="370">
        <v>27697</v>
      </c>
      <c r="X8" s="370">
        <v>90037</v>
      </c>
      <c r="Y8" s="370">
        <v>132934</v>
      </c>
      <c r="Z8" s="370">
        <v>168062</v>
      </c>
      <c r="AA8" s="370">
        <v>185449</v>
      </c>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28"/>
      <c r="BS8" s="328"/>
      <c r="BT8" s="328"/>
      <c r="BU8" s="328"/>
      <c r="BV8" s="328"/>
      <c r="BW8" s="328"/>
    </row>
    <row r="9" spans="1:75">
      <c r="A9" s="334" t="s">
        <v>234</v>
      </c>
      <c r="B9" s="334" t="s">
        <v>169</v>
      </c>
      <c r="C9" s="329">
        <v>1710</v>
      </c>
      <c r="D9" s="329">
        <v>1518</v>
      </c>
      <c r="E9" s="329">
        <v>1445</v>
      </c>
      <c r="F9" s="329">
        <v>1703</v>
      </c>
      <c r="G9" s="329">
        <f t="shared" si="20"/>
        <v>1974</v>
      </c>
      <c r="H9" s="329">
        <f t="shared" si="20"/>
        <v>1941</v>
      </c>
      <c r="I9" s="329">
        <f t="shared" si="20"/>
        <v>2796</v>
      </c>
      <c r="J9" s="329">
        <f t="shared" si="20"/>
        <v>3083</v>
      </c>
      <c r="K9" s="329">
        <f t="shared" si="20"/>
        <v>2762</v>
      </c>
      <c r="L9" s="329">
        <f t="shared" si="20"/>
        <v>2496</v>
      </c>
      <c r="M9" s="329">
        <f t="shared" si="20"/>
        <v>2448</v>
      </c>
      <c r="N9" s="329">
        <f t="shared" si="20"/>
        <v>2447</v>
      </c>
      <c r="O9" s="329">
        <f t="shared" ref="O9:P9" si="24">O19</f>
        <v>2803</v>
      </c>
      <c r="P9" s="329">
        <f t="shared" si="24"/>
        <v>2330</v>
      </c>
      <c r="Q9" s="370">
        <f t="shared" si="17"/>
        <v>1514</v>
      </c>
      <c r="R9" s="370">
        <f t="shared" si="17"/>
        <v>1270</v>
      </c>
      <c r="S9" s="370">
        <f t="shared" ref="S9" si="25">S19</f>
        <v>1521</v>
      </c>
      <c r="T9" s="370">
        <f t="shared" si="18"/>
        <v>1294</v>
      </c>
      <c r="U9" s="370">
        <f t="shared" ref="U9:V9" si="26">U19</f>
        <v>1602</v>
      </c>
      <c r="V9" s="370">
        <f t="shared" si="26"/>
        <v>1509</v>
      </c>
      <c r="W9" s="370">
        <v>3057</v>
      </c>
      <c r="X9" s="370">
        <v>6259</v>
      </c>
      <c r="Y9" s="370">
        <v>23073</v>
      </c>
      <c r="Z9" s="370">
        <v>33453</v>
      </c>
      <c r="AA9" s="370">
        <v>28413</v>
      </c>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328"/>
      <c r="BE9" s="328"/>
      <c r="BF9" s="328"/>
      <c r="BG9" s="328"/>
      <c r="BH9" s="328"/>
      <c r="BI9" s="328"/>
      <c r="BJ9" s="328"/>
      <c r="BK9" s="328"/>
      <c r="BL9" s="328"/>
      <c r="BM9" s="328"/>
      <c r="BN9" s="328"/>
      <c r="BO9" s="328"/>
      <c r="BP9" s="328"/>
      <c r="BQ9" s="328"/>
      <c r="BR9" s="328"/>
      <c r="BS9" s="328"/>
      <c r="BT9" s="328"/>
      <c r="BU9" s="328"/>
      <c r="BV9" s="328"/>
      <c r="BW9" s="328"/>
    </row>
    <row r="10" spans="1:75">
      <c r="A10" s="334" t="s">
        <v>236</v>
      </c>
      <c r="B10" s="334" t="s">
        <v>248</v>
      </c>
      <c r="C10" s="329">
        <v>65449</v>
      </c>
      <c r="D10" s="329">
        <v>59274</v>
      </c>
      <c r="E10" s="329">
        <v>54928</v>
      </c>
      <c r="F10" s="329">
        <v>51211</v>
      </c>
      <c r="G10" s="329">
        <f t="shared" si="20"/>
        <v>52121</v>
      </c>
      <c r="H10" s="329">
        <f t="shared" si="20"/>
        <v>51606</v>
      </c>
      <c r="I10" s="329">
        <f t="shared" si="20"/>
        <v>48316</v>
      </c>
      <c r="J10" s="329">
        <f t="shared" si="20"/>
        <v>49075</v>
      </c>
      <c r="K10" s="329">
        <f t="shared" si="20"/>
        <v>44267</v>
      </c>
      <c r="L10" s="329">
        <f t="shared" si="20"/>
        <v>42737</v>
      </c>
      <c r="M10" s="329">
        <f t="shared" si="20"/>
        <v>43325</v>
      </c>
      <c r="N10" s="329">
        <f t="shared" si="20"/>
        <v>39680</v>
      </c>
      <c r="O10" s="329">
        <f t="shared" ref="O10:P10" si="27">O20</f>
        <v>37333</v>
      </c>
      <c r="P10" s="329">
        <f t="shared" si="27"/>
        <v>17316</v>
      </c>
      <c r="Q10" s="370">
        <f t="shared" si="17"/>
        <v>3177</v>
      </c>
      <c r="R10" s="370">
        <f t="shared" si="17"/>
        <v>-8038</v>
      </c>
      <c r="S10" s="370">
        <f t="shared" ref="S10" si="28">S20</f>
        <v>0</v>
      </c>
      <c r="T10" s="370">
        <f t="shared" si="18"/>
        <v>0</v>
      </c>
      <c r="U10" s="370">
        <f t="shared" ref="U10:V10" si="29">U20</f>
        <v>0</v>
      </c>
      <c r="V10" s="370">
        <f t="shared" si="29"/>
        <v>0</v>
      </c>
      <c r="W10" s="370">
        <v>7882</v>
      </c>
      <c r="X10" s="370">
        <v>7819</v>
      </c>
      <c r="Y10" s="370">
        <v>12278</v>
      </c>
      <c r="Z10" s="370">
        <v>27581</v>
      </c>
      <c r="AA10" s="370">
        <v>3309</v>
      </c>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c r="BR10" s="328"/>
      <c r="BS10" s="328"/>
      <c r="BT10" s="328"/>
      <c r="BU10" s="328"/>
      <c r="BV10" s="328"/>
      <c r="BW10" s="328"/>
    </row>
    <row r="11" spans="1:75" ht="28.5">
      <c r="A11" s="334" t="s">
        <v>691</v>
      </c>
      <c r="B11" s="334" t="s">
        <v>692</v>
      </c>
      <c r="C11" s="329"/>
      <c r="D11" s="329"/>
      <c r="E11" s="329"/>
      <c r="F11" s="329"/>
      <c r="G11" s="329"/>
      <c r="H11" s="329"/>
      <c r="I11" s="329"/>
      <c r="J11" s="329"/>
      <c r="K11" s="329"/>
      <c r="L11" s="329"/>
      <c r="M11" s="329"/>
      <c r="N11" s="329"/>
      <c r="O11" s="370"/>
      <c r="P11" s="329"/>
      <c r="Q11" s="370"/>
      <c r="R11" s="370"/>
      <c r="S11" s="370">
        <v>76221</v>
      </c>
      <c r="T11" s="370">
        <v>77778</v>
      </c>
      <c r="U11" s="370">
        <v>80583</v>
      </c>
      <c r="V11" s="370">
        <v>90369</v>
      </c>
      <c r="W11" s="370">
        <v>113698</v>
      </c>
      <c r="X11" s="370">
        <v>153990</v>
      </c>
      <c r="Y11" s="413">
        <v>194028</v>
      </c>
      <c r="Z11" s="413">
        <v>210674</v>
      </c>
      <c r="AA11" s="413">
        <v>217239</v>
      </c>
      <c r="AD11" s="328"/>
      <c r="AE11" s="328"/>
      <c r="AF11" s="328"/>
      <c r="AG11" s="328"/>
      <c r="AH11" s="328"/>
      <c r="AI11" s="328"/>
      <c r="AJ11" s="328"/>
      <c r="AK11" s="328"/>
      <c r="AL11" s="328"/>
      <c r="AM11" s="328"/>
      <c r="AN11" s="328"/>
      <c r="AO11" s="328"/>
      <c r="AP11" s="328"/>
      <c r="AQ11" s="328"/>
      <c r="AR11" s="328"/>
      <c r="AS11" s="328"/>
      <c r="AT11" s="328"/>
      <c r="AU11" s="328"/>
      <c r="AV11" s="328"/>
      <c r="AW11" s="328"/>
      <c r="AX11" s="328"/>
      <c r="AY11" s="328"/>
      <c r="AZ11" s="328"/>
      <c r="BA11" s="328"/>
      <c r="BB11" s="328"/>
      <c r="BC11" s="328"/>
      <c r="BD11" s="328"/>
      <c r="BE11" s="328"/>
      <c r="BF11" s="328"/>
      <c r="BG11" s="328"/>
      <c r="BH11" s="328"/>
      <c r="BI11" s="328"/>
      <c r="BJ11" s="328"/>
      <c r="BK11" s="328"/>
      <c r="BL11" s="328"/>
      <c r="BM11" s="328"/>
      <c r="BN11" s="328"/>
      <c r="BO11" s="328"/>
      <c r="BP11" s="328"/>
      <c r="BQ11" s="328"/>
      <c r="BR11" s="328"/>
      <c r="BS11" s="328"/>
      <c r="BT11" s="328"/>
      <c r="BU11" s="328"/>
      <c r="BV11" s="328"/>
      <c r="BW11" s="328"/>
    </row>
    <row r="12" spans="1:75" ht="0.6" customHeight="1">
      <c r="A12" s="334"/>
      <c r="B12" s="334"/>
      <c r="C12" s="329"/>
      <c r="D12" s="329"/>
      <c r="E12" s="329"/>
      <c r="F12" s="329"/>
      <c r="G12" s="329"/>
      <c r="H12" s="329"/>
      <c r="I12" s="329"/>
      <c r="J12" s="329"/>
      <c r="K12" s="329"/>
      <c r="L12" s="329"/>
      <c r="M12" s="329"/>
      <c r="N12" s="329"/>
      <c r="O12" s="370">
        <f>O6+O7</f>
        <v>211555</v>
      </c>
      <c r="P12" s="329"/>
      <c r="Q12" s="370"/>
      <c r="R12" s="370"/>
      <c r="S12" s="370">
        <f>S6+S7</f>
        <v>201927</v>
      </c>
      <c r="T12" s="370">
        <f>T6+T7</f>
        <v>204363</v>
      </c>
      <c r="U12" s="370">
        <f>U6+U7</f>
        <v>190546</v>
      </c>
      <c r="V12" s="370">
        <f>V6+V7</f>
        <v>322035</v>
      </c>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c r="BR12" s="328"/>
      <c r="BS12" s="328"/>
      <c r="BT12" s="328"/>
      <c r="BU12" s="328"/>
      <c r="BV12" s="328"/>
      <c r="BW12" s="328"/>
    </row>
    <row r="13" spans="1:75" s="21" customFormat="1" ht="42.75">
      <c r="A13" s="333" t="s">
        <v>116</v>
      </c>
      <c r="B13" s="333" t="s">
        <v>120</v>
      </c>
      <c r="C13" s="12">
        <f t="shared" ref="C13:P13" si="30">SUM(C14:C15,C17,C18:C20)</f>
        <v>0</v>
      </c>
      <c r="D13" s="12">
        <f t="shared" si="30"/>
        <v>0</v>
      </c>
      <c r="E13" s="12">
        <f t="shared" si="30"/>
        <v>0</v>
      </c>
      <c r="F13" s="12">
        <f t="shared" si="30"/>
        <v>0</v>
      </c>
      <c r="G13" s="12">
        <f t="shared" si="30"/>
        <v>1487943</v>
      </c>
      <c r="H13" s="12">
        <f t="shared" si="30"/>
        <v>1537794</v>
      </c>
      <c r="I13" s="12">
        <f t="shared" si="30"/>
        <v>1584506</v>
      </c>
      <c r="J13" s="12">
        <f t="shared" si="30"/>
        <v>1734889</v>
      </c>
      <c r="K13" s="12">
        <f t="shared" si="30"/>
        <v>1821282</v>
      </c>
      <c r="L13" s="12">
        <f t="shared" si="30"/>
        <v>1869671</v>
      </c>
      <c r="M13" s="12">
        <f t="shared" si="30"/>
        <v>1923854</v>
      </c>
      <c r="N13" s="12">
        <f t="shared" si="30"/>
        <v>1852731</v>
      </c>
      <c r="O13" s="12">
        <f t="shared" si="30"/>
        <v>1806790</v>
      </c>
      <c r="P13" s="12">
        <f t="shared" si="30"/>
        <v>1525476</v>
      </c>
      <c r="Q13" s="12">
        <f>SUM(Q14:Q15,Q17,Q18:Q20)</f>
        <v>1312827</v>
      </c>
      <c r="R13" s="12">
        <f t="shared" ref="R13:T13" si="31">SUM(R14:R15,R17,R18:R20)</f>
        <v>1301683</v>
      </c>
      <c r="S13" s="12">
        <f t="shared" si="31"/>
        <v>1189161</v>
      </c>
      <c r="T13" s="12">
        <f t="shared" si="31"/>
        <v>1205474</v>
      </c>
      <c r="U13" s="12">
        <f>SUM(U14:U15,U17,U18:U21)</f>
        <v>1247077</v>
      </c>
      <c r="V13" s="12">
        <f t="shared" ref="V13" si="32">SUM(V14:V15,V17,V18:V21)</f>
        <v>1422814</v>
      </c>
      <c r="W13" s="12">
        <v>1938959</v>
      </c>
      <c r="X13" s="12">
        <v>2732292</v>
      </c>
      <c r="Y13" s="12">
        <v>1853098</v>
      </c>
      <c r="Z13" s="12">
        <v>3280608</v>
      </c>
      <c r="AA13" s="12">
        <v>3544570</v>
      </c>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8"/>
      <c r="BP13" s="328"/>
      <c r="BQ13" s="328"/>
      <c r="BR13" s="328"/>
      <c r="BS13" s="328"/>
      <c r="BT13" s="328"/>
      <c r="BU13" s="328"/>
      <c r="BV13" s="328"/>
      <c r="BW13" s="328"/>
    </row>
    <row r="14" spans="1:75" s="410" customFormat="1" ht="15" customHeight="1">
      <c r="A14" s="303" t="s">
        <v>695</v>
      </c>
      <c r="B14" s="303" t="s">
        <v>696</v>
      </c>
      <c r="C14" s="9">
        <v>0</v>
      </c>
      <c r="D14" s="9">
        <v>0</v>
      </c>
      <c r="E14" s="9">
        <v>0</v>
      </c>
      <c r="F14" s="9">
        <v>0</v>
      </c>
      <c r="G14" s="9">
        <v>495715</v>
      </c>
      <c r="H14" s="9">
        <v>511085</v>
      </c>
      <c r="I14" s="9">
        <v>534228</v>
      </c>
      <c r="J14" s="9">
        <v>575313</v>
      </c>
      <c r="K14" s="9">
        <v>607477</v>
      </c>
      <c r="L14" s="9">
        <v>617598</v>
      </c>
      <c r="M14" s="9">
        <v>627128</v>
      </c>
      <c r="N14" s="9">
        <v>634055</v>
      </c>
      <c r="O14" s="9">
        <f>615521-9371</f>
        <v>606150</v>
      </c>
      <c r="P14" s="9">
        <f>517023-9864</f>
        <v>507159</v>
      </c>
      <c r="Q14" s="372">
        <f>454302-10474</f>
        <v>443828</v>
      </c>
      <c r="R14" s="372">
        <f>454009-9883</f>
        <v>444126</v>
      </c>
      <c r="S14" s="372">
        <v>349399</v>
      </c>
      <c r="T14" s="372">
        <v>356377</v>
      </c>
      <c r="U14" s="372">
        <v>355155</v>
      </c>
      <c r="V14" s="423">
        <v>408909</v>
      </c>
      <c r="W14" s="423">
        <v>573823</v>
      </c>
      <c r="X14" s="423">
        <v>829035</v>
      </c>
      <c r="Y14" s="423">
        <v>1038089</v>
      </c>
      <c r="Z14" s="423">
        <v>1141445</v>
      </c>
      <c r="AA14" s="423">
        <v>1147612</v>
      </c>
      <c r="AB14" s="21"/>
      <c r="AC14" s="21"/>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c r="BS14" s="328"/>
      <c r="BT14" s="328"/>
      <c r="BU14" s="328"/>
      <c r="BV14" s="328"/>
      <c r="BW14" s="328"/>
    </row>
    <row r="15" spans="1:75" s="281" customFormat="1">
      <c r="A15" s="303" t="s">
        <v>232</v>
      </c>
      <c r="B15" s="303" t="s">
        <v>167</v>
      </c>
      <c r="C15" s="9">
        <v>0</v>
      </c>
      <c r="D15" s="9">
        <v>0</v>
      </c>
      <c r="E15" s="9">
        <v>0</v>
      </c>
      <c r="F15" s="9">
        <v>0</v>
      </c>
      <c r="G15" s="9">
        <v>916789</v>
      </c>
      <c r="H15" s="9">
        <v>949004</v>
      </c>
      <c r="I15" s="9">
        <v>974532</v>
      </c>
      <c r="J15" s="9">
        <v>1068772</v>
      </c>
      <c r="K15" s="9">
        <v>1129340</v>
      </c>
      <c r="L15" s="9">
        <v>1168705</v>
      </c>
      <c r="M15" s="9">
        <v>1213030</v>
      </c>
      <c r="N15" s="9">
        <v>1148065</v>
      </c>
      <c r="O15" s="9">
        <f>1139006</f>
        <v>1139006</v>
      </c>
      <c r="P15" s="9">
        <v>992642</v>
      </c>
      <c r="Q15" s="371">
        <v>863626</v>
      </c>
      <c r="R15" s="372">
        <f>872696-8599</f>
        <v>864097</v>
      </c>
      <c r="S15" s="372">
        <v>838037</v>
      </c>
      <c r="T15" s="372">
        <v>848568</v>
      </c>
      <c r="U15" s="372">
        <v>892196</v>
      </c>
      <c r="V15" s="423">
        <v>997987</v>
      </c>
      <c r="W15" s="423">
        <v>1287295</v>
      </c>
      <c r="X15" s="423">
        <v>1685920</v>
      </c>
      <c r="Y15" s="423">
        <v>522878</v>
      </c>
      <c r="Z15" s="423">
        <v>1765400</v>
      </c>
      <c r="AA15" s="423">
        <v>1958800</v>
      </c>
      <c r="AB15" s="21"/>
      <c r="AC15" s="21"/>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c r="BS15" s="328"/>
      <c r="BT15" s="328"/>
      <c r="BU15" s="328"/>
      <c r="BV15" s="328"/>
      <c r="BW15" s="328"/>
    </row>
    <row r="16" spans="1:75" s="331" customFormat="1">
      <c r="A16" s="335" t="s">
        <v>233</v>
      </c>
      <c r="B16" s="335" t="s">
        <v>245</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371">
        <v>286950</v>
      </c>
      <c r="R16" s="372">
        <v>278684</v>
      </c>
      <c r="S16" s="372">
        <v>272561</v>
      </c>
      <c r="T16" s="372">
        <v>279564</v>
      </c>
      <c r="U16" s="372">
        <v>291927</v>
      </c>
      <c r="V16" s="423">
        <v>350651</v>
      </c>
      <c r="W16" s="423">
        <v>553040</v>
      </c>
      <c r="X16" s="423">
        <v>855658</v>
      </c>
      <c r="Y16" s="423">
        <v>-420150</v>
      </c>
      <c r="Z16" s="423">
        <v>813960</v>
      </c>
      <c r="AA16" s="423">
        <v>991928</v>
      </c>
      <c r="AB16" s="21"/>
      <c r="AC16" s="21"/>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c r="BS16" s="328"/>
      <c r="BT16" s="328"/>
      <c r="BU16" s="328"/>
      <c r="BV16" s="328"/>
      <c r="BW16" s="328"/>
    </row>
    <row r="17" spans="1:75" s="281" customFormat="1" ht="28.5">
      <c r="A17" s="303" t="s">
        <v>235</v>
      </c>
      <c r="B17" s="303" t="s">
        <v>247</v>
      </c>
      <c r="C17" s="9">
        <v>0</v>
      </c>
      <c r="D17" s="9">
        <v>0</v>
      </c>
      <c r="E17" s="9">
        <v>0</v>
      </c>
      <c r="F17" s="9">
        <v>0</v>
      </c>
      <c r="G17" s="9">
        <v>13653</v>
      </c>
      <c r="H17" s="9">
        <v>15780</v>
      </c>
      <c r="I17" s="9">
        <v>16818</v>
      </c>
      <c r="J17" s="9">
        <v>26701</v>
      </c>
      <c r="K17" s="9">
        <v>24615</v>
      </c>
      <c r="L17" s="9">
        <v>25573</v>
      </c>
      <c r="M17" s="9">
        <v>26866</v>
      </c>
      <c r="N17" s="9">
        <v>17314</v>
      </c>
      <c r="O17" s="9">
        <f>11609</f>
        <v>11609</v>
      </c>
      <c r="P17" s="9">
        <v>3725</v>
      </c>
      <c r="Q17" s="371">
        <v>454</v>
      </c>
      <c r="R17" s="372">
        <v>546</v>
      </c>
      <c r="S17" s="372">
        <v>331</v>
      </c>
      <c r="T17" s="372">
        <v>112</v>
      </c>
      <c r="U17" s="372">
        <v>-100</v>
      </c>
      <c r="V17" s="423">
        <v>6008</v>
      </c>
      <c r="W17" s="423">
        <v>22413</v>
      </c>
      <c r="X17" s="423">
        <v>42572</v>
      </c>
      <c r="Y17" s="423">
        <v>52489</v>
      </c>
      <c r="Z17" s="423">
        <v>85170</v>
      </c>
      <c r="AA17" s="423">
        <v>125645</v>
      </c>
      <c r="AB17" s="21"/>
      <c r="AC17" s="21"/>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c r="BS17" s="328"/>
      <c r="BT17" s="328"/>
      <c r="BU17" s="328"/>
      <c r="BV17" s="328"/>
      <c r="BW17" s="328"/>
    </row>
    <row r="18" spans="1:75" s="281" customFormat="1">
      <c r="A18" s="303" t="s">
        <v>60</v>
      </c>
      <c r="B18" s="303" t="s">
        <v>16</v>
      </c>
      <c r="C18" s="9">
        <v>0</v>
      </c>
      <c r="D18" s="9">
        <v>0</v>
      </c>
      <c r="E18" s="9">
        <v>0</v>
      </c>
      <c r="F18" s="9">
        <v>0</v>
      </c>
      <c r="G18" s="9">
        <v>7691</v>
      </c>
      <c r="H18" s="9">
        <v>8378</v>
      </c>
      <c r="I18" s="9">
        <v>7816</v>
      </c>
      <c r="J18" s="9">
        <v>11945</v>
      </c>
      <c r="K18" s="9">
        <v>12821</v>
      </c>
      <c r="L18" s="9">
        <v>12562</v>
      </c>
      <c r="M18" s="9">
        <v>11057</v>
      </c>
      <c r="N18" s="9">
        <v>11170</v>
      </c>
      <c r="O18" s="9">
        <v>9889</v>
      </c>
      <c r="P18" s="9">
        <v>2304</v>
      </c>
      <c r="Q18" s="371">
        <v>228</v>
      </c>
      <c r="R18" s="372">
        <v>-318</v>
      </c>
      <c r="S18" s="372">
        <v>-127</v>
      </c>
      <c r="T18" s="372">
        <v>-877</v>
      </c>
      <c r="U18" s="372">
        <v>-1776</v>
      </c>
      <c r="V18" s="423">
        <v>5689</v>
      </c>
      <c r="W18" s="423">
        <v>27697</v>
      </c>
      <c r="X18" s="423">
        <v>90037</v>
      </c>
      <c r="Y18" s="423">
        <v>132934</v>
      </c>
      <c r="Z18" s="423">
        <v>168062</v>
      </c>
      <c r="AA18" s="423">
        <v>185449</v>
      </c>
      <c r="AB18" s="21"/>
      <c r="AC18" s="21"/>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c r="BS18" s="328"/>
      <c r="BT18" s="328"/>
      <c r="BU18" s="328"/>
      <c r="BV18" s="328"/>
      <c r="BW18" s="328"/>
    </row>
    <row r="19" spans="1:75" s="281" customFormat="1">
      <c r="A19" s="303" t="s">
        <v>234</v>
      </c>
      <c r="B19" s="303" t="s">
        <v>169</v>
      </c>
      <c r="C19" s="9">
        <v>0</v>
      </c>
      <c r="D19" s="9">
        <v>0</v>
      </c>
      <c r="E19" s="9">
        <v>0</v>
      </c>
      <c r="F19" s="9">
        <v>0</v>
      </c>
      <c r="G19" s="9">
        <v>1974</v>
      </c>
      <c r="H19" s="9">
        <v>1941</v>
      </c>
      <c r="I19" s="9">
        <v>2796</v>
      </c>
      <c r="J19" s="9">
        <v>3083</v>
      </c>
      <c r="K19" s="9">
        <v>2762</v>
      </c>
      <c r="L19" s="9">
        <v>2496</v>
      </c>
      <c r="M19" s="9">
        <v>2448</v>
      </c>
      <c r="N19" s="9">
        <v>2447</v>
      </c>
      <c r="O19" s="9">
        <f>2802+1</f>
        <v>2803</v>
      </c>
      <c r="P19" s="9">
        <v>2330</v>
      </c>
      <c r="Q19" s="372">
        <v>1514</v>
      </c>
      <c r="R19" s="372">
        <v>1270</v>
      </c>
      <c r="S19" s="372">
        <v>1521</v>
      </c>
      <c r="T19" s="372">
        <v>1294</v>
      </c>
      <c r="U19" s="372">
        <v>1602</v>
      </c>
      <c r="V19" s="423">
        <v>1509</v>
      </c>
      <c r="W19" s="423">
        <v>3057</v>
      </c>
      <c r="X19" s="423">
        <v>6259</v>
      </c>
      <c r="Y19" s="423">
        <v>23073</v>
      </c>
      <c r="Z19" s="423">
        <v>19632</v>
      </c>
      <c r="AA19" s="423">
        <v>21931</v>
      </c>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28"/>
      <c r="BP19" s="328"/>
      <c r="BQ19" s="328"/>
      <c r="BR19" s="328"/>
      <c r="BS19" s="328"/>
      <c r="BT19" s="328"/>
      <c r="BU19" s="328"/>
      <c r="BV19" s="328"/>
      <c r="BW19" s="328"/>
    </row>
    <row r="20" spans="1:75" s="281" customFormat="1">
      <c r="A20" s="303" t="s">
        <v>236</v>
      </c>
      <c r="B20" s="303" t="s">
        <v>248</v>
      </c>
      <c r="C20" s="9">
        <v>0</v>
      </c>
      <c r="D20" s="9">
        <v>0</v>
      </c>
      <c r="E20" s="9">
        <v>0</v>
      </c>
      <c r="F20" s="9">
        <v>0</v>
      </c>
      <c r="G20" s="9">
        <v>52121</v>
      </c>
      <c r="H20" s="9">
        <v>51606</v>
      </c>
      <c r="I20" s="9">
        <v>48316</v>
      </c>
      <c r="J20" s="9">
        <v>49075</v>
      </c>
      <c r="K20" s="9">
        <v>44267</v>
      </c>
      <c r="L20" s="9">
        <v>42737</v>
      </c>
      <c r="M20" s="9">
        <v>43325</v>
      </c>
      <c r="N20" s="9">
        <v>39680</v>
      </c>
      <c r="O20" s="9">
        <v>37333</v>
      </c>
      <c r="P20" s="9">
        <v>17316</v>
      </c>
      <c r="Q20" s="371">
        <v>3177</v>
      </c>
      <c r="R20" s="372">
        <v>-8038</v>
      </c>
      <c r="S20" s="372">
        <v>0</v>
      </c>
      <c r="T20" s="372">
        <v>0</v>
      </c>
      <c r="U20" s="372">
        <v>0</v>
      </c>
      <c r="V20" s="423">
        <v>0</v>
      </c>
      <c r="W20" s="423">
        <v>7882</v>
      </c>
      <c r="X20" s="423">
        <v>7819</v>
      </c>
      <c r="Y20" s="423">
        <v>12278</v>
      </c>
      <c r="Z20" s="423">
        <v>27581</v>
      </c>
      <c r="AA20" s="423">
        <v>3309</v>
      </c>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c r="BR20" s="328"/>
      <c r="BS20" s="328"/>
      <c r="BT20" s="328"/>
      <c r="BU20" s="328"/>
      <c r="BV20" s="328"/>
      <c r="BW20" s="328"/>
    </row>
    <row r="21" spans="1:75" s="281" customFormat="1">
      <c r="A21" s="303" t="s">
        <v>601</v>
      </c>
      <c r="B21" s="334" t="s">
        <v>602</v>
      </c>
      <c r="C21" s="9"/>
      <c r="D21" s="9"/>
      <c r="E21" s="9"/>
      <c r="F21" s="9"/>
      <c r="G21" s="9"/>
      <c r="H21" s="9"/>
      <c r="I21" s="9"/>
      <c r="J21" s="9"/>
      <c r="K21" s="9"/>
      <c r="L21" s="9"/>
      <c r="M21" s="9"/>
      <c r="N21" s="9"/>
      <c r="O21" s="9"/>
      <c r="P21" s="9"/>
      <c r="Q21" s="371"/>
      <c r="R21" s="372"/>
      <c r="S21" s="372">
        <v>0</v>
      </c>
      <c r="T21" s="372">
        <v>0</v>
      </c>
      <c r="U21" s="372">
        <v>0</v>
      </c>
      <c r="V21" s="423">
        <v>2712</v>
      </c>
      <c r="W21" s="423">
        <v>16792</v>
      </c>
      <c r="X21" s="423">
        <v>70650</v>
      </c>
      <c r="Y21" s="423">
        <v>71357</v>
      </c>
      <c r="Z21" s="423">
        <v>73318</v>
      </c>
      <c r="AA21" s="423">
        <v>101824</v>
      </c>
      <c r="AD21" s="328"/>
      <c r="AE21" s="328"/>
      <c r="AF21" s="328"/>
      <c r="AG21" s="328"/>
      <c r="AH21" s="328"/>
      <c r="AI21" s="328"/>
      <c r="AJ21" s="328"/>
      <c r="AK21" s="328"/>
      <c r="AL21" s="328"/>
      <c r="AM21" s="328"/>
      <c r="AN21" s="328"/>
      <c r="AO21" s="328"/>
      <c r="AP21" s="328"/>
      <c r="AQ21" s="328"/>
      <c r="AR21" s="328"/>
      <c r="AS21" s="328"/>
      <c r="AT21" s="328"/>
      <c r="AU21" s="328"/>
      <c r="AV21" s="328"/>
      <c r="AW21" s="328"/>
      <c r="AX21" s="328"/>
      <c r="AY21" s="328"/>
      <c r="AZ21" s="328"/>
      <c r="BA21" s="328"/>
      <c r="BB21" s="328"/>
      <c r="BC21" s="328"/>
      <c r="BD21" s="328"/>
      <c r="BE21" s="328"/>
      <c r="BF21" s="328"/>
      <c r="BG21" s="328"/>
      <c r="BH21" s="328"/>
      <c r="BI21" s="328"/>
      <c r="BJ21" s="328"/>
      <c r="BK21" s="328"/>
      <c r="BL21" s="328"/>
      <c r="BM21" s="328"/>
      <c r="BN21" s="328"/>
      <c r="BO21" s="328"/>
      <c r="BP21" s="328"/>
      <c r="BQ21" s="328"/>
      <c r="BR21" s="328"/>
      <c r="BS21" s="328"/>
      <c r="BT21" s="328"/>
      <c r="BU21" s="328"/>
      <c r="BV21" s="328"/>
      <c r="BW21" s="328"/>
    </row>
    <row r="22" spans="1:75" s="332" customFormat="1" ht="42.75">
      <c r="A22" s="333" t="s">
        <v>237</v>
      </c>
      <c r="B22" s="333" t="s">
        <v>121</v>
      </c>
      <c r="C22" s="12">
        <f t="shared" ref="C22:J22" si="33">SUM(C23:C25)</f>
        <v>0</v>
      </c>
      <c r="D22" s="12">
        <f t="shared" si="33"/>
        <v>0</v>
      </c>
      <c r="E22" s="12">
        <f t="shared" si="33"/>
        <v>0</v>
      </c>
      <c r="F22" s="12">
        <f t="shared" si="33"/>
        <v>0</v>
      </c>
      <c r="G22" s="12">
        <f t="shared" si="33"/>
        <v>163239</v>
      </c>
      <c r="H22" s="12">
        <f t="shared" si="33"/>
        <v>174832</v>
      </c>
      <c r="I22" s="12">
        <f t="shared" si="33"/>
        <v>189226</v>
      </c>
      <c r="J22" s="12">
        <f t="shared" si="33"/>
        <v>206081</v>
      </c>
      <c r="K22" s="12">
        <f t="shared" ref="K22:P22" si="34">SUM(K23:K25)</f>
        <v>209674</v>
      </c>
      <c r="L22" s="12">
        <f t="shared" si="34"/>
        <v>199210</v>
      </c>
      <c r="M22" s="12">
        <f t="shared" si="34"/>
        <v>209193</v>
      </c>
      <c r="N22" s="12">
        <f t="shared" si="34"/>
        <v>215747</v>
      </c>
      <c r="O22" s="12">
        <f t="shared" si="34"/>
        <v>206593</v>
      </c>
      <c r="P22" s="12">
        <f t="shared" si="34"/>
        <v>209592</v>
      </c>
      <c r="Q22" s="373">
        <f t="shared" ref="Q22:V22" si="35">SUM(Q23:Q25)</f>
        <v>219908</v>
      </c>
      <c r="R22" s="373">
        <f t="shared" si="35"/>
        <v>217748</v>
      </c>
      <c r="S22" s="373">
        <f t="shared" si="35"/>
        <v>213302</v>
      </c>
      <c r="T22" s="373">
        <f t="shared" si="35"/>
        <v>216694</v>
      </c>
      <c r="U22" s="373">
        <f t="shared" si="35"/>
        <v>201680</v>
      </c>
      <c r="V22" s="373">
        <f t="shared" si="35"/>
        <v>323901</v>
      </c>
      <c r="W22" s="373">
        <v>394691</v>
      </c>
      <c r="X22" s="373">
        <v>533234</v>
      </c>
      <c r="Y22" s="373">
        <v>515658</v>
      </c>
      <c r="Z22" s="373">
        <v>521510</v>
      </c>
      <c r="AA22" s="373">
        <v>544094</v>
      </c>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c r="BR22" s="328"/>
      <c r="BS22" s="328"/>
      <c r="BT22" s="328"/>
      <c r="BU22" s="328"/>
      <c r="BV22" s="328"/>
      <c r="BW22" s="328"/>
    </row>
    <row r="23" spans="1:75" s="281" customFormat="1">
      <c r="A23" s="303" t="s">
        <v>231</v>
      </c>
      <c r="B23" s="303" t="s">
        <v>165</v>
      </c>
      <c r="C23" s="9">
        <v>0</v>
      </c>
      <c r="D23" s="9">
        <v>0</v>
      </c>
      <c r="E23" s="9">
        <v>0</v>
      </c>
      <c r="F23" s="9">
        <v>0</v>
      </c>
      <c r="G23" s="9">
        <v>0</v>
      </c>
      <c r="H23" s="9">
        <v>0</v>
      </c>
      <c r="I23" s="9">
        <v>0</v>
      </c>
      <c r="J23" s="9">
        <v>4179</v>
      </c>
      <c r="K23" s="9">
        <v>4538</v>
      </c>
      <c r="L23" s="9">
        <v>4707</v>
      </c>
      <c r="M23" s="9">
        <v>11223</v>
      </c>
      <c r="N23" s="9">
        <v>11553</v>
      </c>
      <c r="O23" s="9">
        <v>10598</v>
      </c>
      <c r="P23" s="9">
        <v>9826</v>
      </c>
      <c r="Q23" s="371">
        <v>7521</v>
      </c>
      <c r="R23" s="371">
        <v>12553</v>
      </c>
      <c r="S23" s="371">
        <v>11317</v>
      </c>
      <c r="T23" s="371">
        <v>12832</v>
      </c>
      <c r="U23" s="371">
        <v>11034</v>
      </c>
      <c r="V23" s="424">
        <v>10586</v>
      </c>
      <c r="W23" s="423">
        <v>15607</v>
      </c>
      <c r="X23" s="423">
        <v>30134</v>
      </c>
      <c r="Y23" s="423">
        <v>44906</v>
      </c>
      <c r="Z23" s="423">
        <v>45699</v>
      </c>
      <c r="AA23" s="423">
        <v>59605</v>
      </c>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328"/>
      <c r="BE23" s="328"/>
      <c r="BF23" s="328"/>
      <c r="BG23" s="328"/>
      <c r="BH23" s="328"/>
      <c r="BI23" s="328"/>
      <c r="BJ23" s="328"/>
      <c r="BK23" s="328"/>
      <c r="BL23" s="328"/>
      <c r="BM23" s="328"/>
      <c r="BN23" s="328"/>
      <c r="BO23" s="328"/>
      <c r="BP23" s="328"/>
      <c r="BQ23" s="328"/>
      <c r="BR23" s="328"/>
      <c r="BS23" s="328"/>
      <c r="BT23" s="328"/>
      <c r="BU23" s="328"/>
      <c r="BV23" s="328"/>
      <c r="BW23" s="328"/>
    </row>
    <row r="24" spans="1:75" s="281" customFormat="1">
      <c r="A24" s="303" t="s">
        <v>712</v>
      </c>
      <c r="B24" s="334" t="s">
        <v>169</v>
      </c>
      <c r="C24" s="9"/>
      <c r="D24" s="9"/>
      <c r="E24" s="9"/>
      <c r="F24" s="9"/>
      <c r="G24" s="9"/>
      <c r="H24" s="9"/>
      <c r="I24" s="9"/>
      <c r="J24" s="9"/>
      <c r="K24" s="9"/>
      <c r="L24" s="9"/>
      <c r="M24" s="9"/>
      <c r="N24" s="9"/>
      <c r="O24" s="9"/>
      <c r="P24" s="9"/>
      <c r="Q24" s="371"/>
      <c r="R24" s="371"/>
      <c r="S24" s="371"/>
      <c r="T24" s="371"/>
      <c r="U24" s="371"/>
      <c r="V24" s="424"/>
      <c r="W24" s="423"/>
      <c r="X24" s="423"/>
      <c r="Y24" s="423"/>
      <c r="Z24" s="423">
        <v>13821</v>
      </c>
      <c r="AA24" s="423">
        <v>6482</v>
      </c>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328"/>
      <c r="BE24" s="328"/>
      <c r="BF24" s="328"/>
      <c r="BG24" s="328"/>
      <c r="BH24" s="328"/>
      <c r="BI24" s="328"/>
      <c r="BJ24" s="328"/>
      <c r="BK24" s="328"/>
      <c r="BL24" s="328"/>
      <c r="BM24" s="328"/>
      <c r="BN24" s="328"/>
      <c r="BO24" s="328"/>
      <c r="BP24" s="328"/>
      <c r="BQ24" s="328"/>
      <c r="BR24" s="328"/>
      <c r="BS24" s="328"/>
      <c r="BT24" s="328"/>
      <c r="BU24" s="328"/>
      <c r="BV24" s="328"/>
      <c r="BW24" s="328"/>
    </row>
    <row r="25" spans="1:75" s="281" customFormat="1">
      <c r="A25" s="336" t="s">
        <v>601</v>
      </c>
      <c r="B25" s="303" t="s">
        <v>602</v>
      </c>
      <c r="C25" s="9">
        <v>0</v>
      </c>
      <c r="D25" s="9">
        <v>0</v>
      </c>
      <c r="E25" s="9">
        <v>0</v>
      </c>
      <c r="F25" s="9">
        <v>0</v>
      </c>
      <c r="G25" s="9">
        <v>163239</v>
      </c>
      <c r="H25" s="9">
        <v>174832</v>
      </c>
      <c r="I25" s="9">
        <v>189226</v>
      </c>
      <c r="J25" s="9">
        <v>201902</v>
      </c>
      <c r="K25" s="9">
        <v>205136</v>
      </c>
      <c r="L25" s="9">
        <v>194503</v>
      </c>
      <c r="M25" s="9">
        <v>197970</v>
      </c>
      <c r="N25" s="9">
        <v>204194</v>
      </c>
      <c r="O25" s="9">
        <v>195995</v>
      </c>
      <c r="P25" s="9">
        <v>199766</v>
      </c>
      <c r="Q25" s="371">
        <v>212387</v>
      </c>
      <c r="R25" s="371">
        <v>205195</v>
      </c>
      <c r="S25" s="371">
        <v>201985</v>
      </c>
      <c r="T25" s="371">
        <v>203862</v>
      </c>
      <c r="U25" s="371">
        <v>190646</v>
      </c>
      <c r="V25" s="424">
        <v>313315</v>
      </c>
      <c r="W25" s="423">
        <v>379084</v>
      </c>
      <c r="X25" s="423">
        <v>503100</v>
      </c>
      <c r="Y25" s="423">
        <v>470752</v>
      </c>
      <c r="Z25" s="423">
        <v>461990</v>
      </c>
      <c r="AA25" s="423">
        <v>478007</v>
      </c>
      <c r="AD25" s="328"/>
      <c r="AE25" s="328"/>
      <c r="AF25" s="328"/>
      <c r="AG25" s="328"/>
      <c r="AH25" s="328"/>
      <c r="AI25" s="328"/>
      <c r="AJ25" s="328"/>
      <c r="AK25" s="328"/>
      <c r="AL25" s="328"/>
      <c r="AM25" s="328"/>
      <c r="AN25" s="328"/>
      <c r="AO25" s="328"/>
      <c r="AP25" s="328"/>
      <c r="AQ25" s="328"/>
      <c r="AR25" s="328"/>
      <c r="AS25" s="328"/>
      <c r="AT25" s="328"/>
      <c r="AU25" s="328"/>
      <c r="AV25" s="328"/>
      <c r="AW25" s="328"/>
      <c r="AX25" s="328"/>
      <c r="AY25" s="328"/>
      <c r="AZ25" s="328"/>
      <c r="BA25" s="328"/>
      <c r="BB25" s="328"/>
      <c r="BC25" s="328"/>
      <c r="BD25" s="328"/>
      <c r="BE25" s="328"/>
      <c r="BF25" s="328"/>
      <c r="BG25" s="328"/>
      <c r="BH25" s="328"/>
      <c r="BI25" s="328"/>
      <c r="BJ25" s="328"/>
      <c r="BK25" s="328"/>
      <c r="BL25" s="328"/>
      <c r="BM25" s="328"/>
      <c r="BN25" s="328"/>
      <c r="BO25" s="328"/>
      <c r="BP25" s="328"/>
      <c r="BQ25" s="328"/>
      <c r="BR25" s="328"/>
      <c r="BS25" s="328"/>
      <c r="BT25" s="328"/>
      <c r="BU25" s="328"/>
      <c r="BV25" s="328"/>
      <c r="BW25" s="328"/>
    </row>
    <row r="26" spans="1:75" s="21" customFormat="1" ht="42.75">
      <c r="A26" s="333" t="s">
        <v>118</v>
      </c>
      <c r="B26" s="333" t="s">
        <v>119</v>
      </c>
      <c r="C26" s="12">
        <f t="shared" ref="C26:J26" si="36">SUM(C27:C28,C30)</f>
        <v>0</v>
      </c>
      <c r="D26" s="12">
        <f t="shared" si="36"/>
        <v>0</v>
      </c>
      <c r="E26" s="12">
        <f t="shared" si="36"/>
        <v>0</v>
      </c>
      <c r="F26" s="12">
        <f t="shared" si="36"/>
        <v>0</v>
      </c>
      <c r="G26" s="12">
        <f t="shared" si="36"/>
        <v>37319</v>
      </c>
      <c r="H26" s="12">
        <f t="shared" si="36"/>
        <v>24117</v>
      </c>
      <c r="I26" s="12">
        <f t="shared" si="36"/>
        <v>31977</v>
      </c>
      <c r="J26" s="12">
        <f t="shared" si="36"/>
        <v>41873</v>
      </c>
      <c r="K26" s="12">
        <f t="shared" ref="K26:P26" si="37">SUM(K27:K28,K30)</f>
        <v>50743</v>
      </c>
      <c r="L26" s="12">
        <f t="shared" si="37"/>
        <v>47568</v>
      </c>
      <c r="M26" s="12">
        <f t="shared" si="37"/>
        <v>33109</v>
      </c>
      <c r="N26" s="12">
        <f t="shared" si="37"/>
        <v>29054</v>
      </c>
      <c r="O26" s="12">
        <f t="shared" si="37"/>
        <v>27336</v>
      </c>
      <c r="P26" s="12">
        <f t="shared" si="37"/>
        <v>13308</v>
      </c>
      <c r="Q26" s="374">
        <f t="shared" ref="Q26:V26" si="38">SUM(Q27:Q28,Q30)</f>
        <v>5633</v>
      </c>
      <c r="R26" s="374">
        <f t="shared" si="38"/>
        <v>10266</v>
      </c>
      <c r="S26" s="374">
        <f t="shared" si="38"/>
        <v>3394</v>
      </c>
      <c r="T26" s="374">
        <f t="shared" si="38"/>
        <v>3926</v>
      </c>
      <c r="U26" s="374">
        <f t="shared" si="38"/>
        <v>3186</v>
      </c>
      <c r="V26" s="374">
        <f t="shared" si="38"/>
        <v>6725</v>
      </c>
      <c r="W26" s="374">
        <v>15350</v>
      </c>
      <c r="X26" s="374">
        <v>19339</v>
      </c>
      <c r="Y26" s="374">
        <v>26710</v>
      </c>
      <c r="Z26" s="374">
        <v>34745</v>
      </c>
      <c r="AA26" s="374">
        <v>32546</v>
      </c>
      <c r="AB26" s="281"/>
      <c r="AC26" s="281"/>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c r="BR26" s="328"/>
      <c r="BS26" s="328"/>
      <c r="BT26" s="328"/>
      <c r="BU26" s="328"/>
      <c r="BV26" s="328"/>
      <c r="BW26" s="328"/>
    </row>
    <row r="27" spans="1:75" s="410" customFormat="1">
      <c r="A27" s="303" t="s">
        <v>231</v>
      </c>
      <c r="B27" s="303" t="s">
        <v>165</v>
      </c>
      <c r="C27" s="9">
        <v>0</v>
      </c>
      <c r="D27" s="9">
        <v>0</v>
      </c>
      <c r="E27" s="9">
        <v>0</v>
      </c>
      <c r="F27" s="9">
        <v>0</v>
      </c>
      <c r="G27" s="9">
        <v>501</v>
      </c>
      <c r="H27" s="9">
        <v>510</v>
      </c>
      <c r="I27" s="9">
        <v>509</v>
      </c>
      <c r="J27" s="9">
        <v>517</v>
      </c>
      <c r="K27" s="9">
        <v>501</v>
      </c>
      <c r="L27" s="9">
        <v>510</v>
      </c>
      <c r="M27" s="9">
        <v>517</v>
      </c>
      <c r="N27" s="9">
        <v>342</v>
      </c>
      <c r="O27" s="9">
        <v>508</v>
      </c>
      <c r="P27" s="9">
        <v>396</v>
      </c>
      <c r="Q27" s="372">
        <v>223</v>
      </c>
      <c r="R27" s="372">
        <v>215</v>
      </c>
      <c r="S27" s="372">
        <v>207</v>
      </c>
      <c r="T27" s="372">
        <v>207</v>
      </c>
      <c r="U27" s="372">
        <v>215</v>
      </c>
      <c r="V27" s="423">
        <v>220</v>
      </c>
      <c r="W27" s="423">
        <v>665</v>
      </c>
      <c r="X27" s="423">
        <v>1354</v>
      </c>
      <c r="Y27" s="423">
        <v>1175</v>
      </c>
      <c r="Z27" s="423">
        <v>1122</v>
      </c>
      <c r="AA27" s="423">
        <v>1078</v>
      </c>
      <c r="AB27" s="281"/>
      <c r="AC27" s="281"/>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328"/>
      <c r="BE27" s="328"/>
      <c r="BF27" s="328"/>
      <c r="BG27" s="328"/>
      <c r="BH27" s="328"/>
      <c r="BI27" s="328"/>
      <c r="BJ27" s="328"/>
      <c r="BK27" s="328"/>
      <c r="BL27" s="328"/>
      <c r="BM27" s="328"/>
      <c r="BN27" s="328"/>
      <c r="BO27" s="328"/>
      <c r="BP27" s="328"/>
      <c r="BQ27" s="328"/>
      <c r="BR27" s="328"/>
      <c r="BS27" s="328"/>
      <c r="BT27" s="328"/>
      <c r="BU27" s="328"/>
      <c r="BV27" s="328"/>
      <c r="BW27" s="328"/>
    </row>
    <row r="28" spans="1:75">
      <c r="A28" s="303" t="s">
        <v>232</v>
      </c>
      <c r="B28" s="303" t="s">
        <v>167</v>
      </c>
      <c r="C28" s="9">
        <v>0</v>
      </c>
      <c r="D28" s="9">
        <v>0</v>
      </c>
      <c r="E28" s="9">
        <v>0</v>
      </c>
      <c r="F28" s="9">
        <v>0</v>
      </c>
      <c r="G28" s="9">
        <v>30956</v>
      </c>
      <c r="H28" s="9">
        <v>29256</v>
      </c>
      <c r="I28" s="9">
        <v>27811</v>
      </c>
      <c r="J28" s="9">
        <v>31531</v>
      </c>
      <c r="K28" s="9">
        <v>27342</v>
      </c>
      <c r="L28" s="9">
        <v>26279</v>
      </c>
      <c r="M28" s="9">
        <v>26623</v>
      </c>
      <c r="N28" s="9">
        <v>25497</v>
      </c>
      <c r="O28" s="9">
        <f>22878-1</f>
        <v>22877</v>
      </c>
      <c r="P28" s="9">
        <v>7954</v>
      </c>
      <c r="Q28" s="371">
        <v>4388</v>
      </c>
      <c r="R28" s="371">
        <f>-1441+8599</f>
        <v>7158</v>
      </c>
      <c r="S28" s="371">
        <v>3576</v>
      </c>
      <c r="T28" s="371">
        <v>3330</v>
      </c>
      <c r="U28" s="371">
        <v>2971</v>
      </c>
      <c r="V28" s="424">
        <v>6505</v>
      </c>
      <c r="W28" s="424">
        <v>11470</v>
      </c>
      <c r="X28" s="424">
        <v>13709</v>
      </c>
      <c r="Y28" s="423">
        <v>13749</v>
      </c>
      <c r="Z28" s="423">
        <v>11454</v>
      </c>
      <c r="AA28" s="423">
        <v>9360</v>
      </c>
      <c r="AB28" s="281"/>
      <c r="AC28" s="281"/>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c r="BR28" s="328"/>
      <c r="BS28" s="328"/>
      <c r="BT28" s="328"/>
      <c r="BU28" s="328"/>
      <c r="BV28" s="328"/>
      <c r="BW28" s="328"/>
    </row>
    <row r="29" spans="1:75" s="15" customFormat="1">
      <c r="A29" s="335" t="s">
        <v>233</v>
      </c>
      <c r="B29" s="335" t="s">
        <v>245</v>
      </c>
      <c r="C29" s="14">
        <v>0</v>
      </c>
      <c r="D29" s="14">
        <v>0</v>
      </c>
      <c r="E29" s="14">
        <v>0</v>
      </c>
      <c r="F29" s="14">
        <v>0</v>
      </c>
      <c r="G29" s="14">
        <v>0</v>
      </c>
      <c r="H29" s="14">
        <v>0</v>
      </c>
      <c r="I29" s="14">
        <v>0</v>
      </c>
      <c r="J29" s="14">
        <v>0</v>
      </c>
      <c r="K29" s="14">
        <v>0</v>
      </c>
      <c r="L29" s="14">
        <v>0</v>
      </c>
      <c r="M29" s="14">
        <v>0</v>
      </c>
      <c r="N29" s="14">
        <v>0</v>
      </c>
      <c r="O29" s="14">
        <v>0</v>
      </c>
      <c r="P29" s="14">
        <v>0</v>
      </c>
      <c r="Q29" s="371">
        <v>0</v>
      </c>
      <c r="R29" s="371">
        <v>0</v>
      </c>
      <c r="S29" s="371">
        <v>0</v>
      </c>
      <c r="T29" s="371">
        <v>0</v>
      </c>
      <c r="U29" s="371">
        <v>0</v>
      </c>
      <c r="V29" s="424">
        <v>0</v>
      </c>
      <c r="W29" s="424">
        <v>0</v>
      </c>
      <c r="X29" s="424">
        <v>0</v>
      </c>
      <c r="Y29" s="423">
        <v>0</v>
      </c>
      <c r="Z29" s="423"/>
      <c r="AA29" s="423"/>
      <c r="AB29" s="281"/>
      <c r="AC29" s="281"/>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row>
    <row r="30" spans="1:75">
      <c r="A30" s="336" t="s">
        <v>601</v>
      </c>
      <c r="B30" s="303" t="s">
        <v>484</v>
      </c>
      <c r="C30" s="9">
        <v>0</v>
      </c>
      <c r="D30" s="9">
        <v>0</v>
      </c>
      <c r="E30" s="9">
        <v>0</v>
      </c>
      <c r="F30" s="9">
        <v>0</v>
      </c>
      <c r="G30" s="9">
        <v>5862</v>
      </c>
      <c r="H30" s="9">
        <v>-5649</v>
      </c>
      <c r="I30" s="9">
        <v>3657</v>
      </c>
      <c r="J30" s="9">
        <v>9825</v>
      </c>
      <c r="K30" s="9">
        <v>22900</v>
      </c>
      <c r="L30" s="9">
        <v>20779</v>
      </c>
      <c r="M30" s="9">
        <v>5969</v>
      </c>
      <c r="N30" s="9">
        <v>3215</v>
      </c>
      <c r="O30" s="9">
        <v>3951</v>
      </c>
      <c r="P30" s="9">
        <v>4958</v>
      </c>
      <c r="Q30" s="371">
        <v>1022</v>
      </c>
      <c r="R30" s="371">
        <v>2893</v>
      </c>
      <c r="S30" s="371">
        <v>-389</v>
      </c>
      <c r="T30" s="371">
        <f>506-117</f>
        <v>389</v>
      </c>
      <c r="U30" s="371">
        <v>0</v>
      </c>
      <c r="V30" s="424">
        <v>0</v>
      </c>
      <c r="W30" s="424">
        <v>3215</v>
      </c>
      <c r="X30" s="424">
        <v>4276</v>
      </c>
      <c r="Y30" s="423">
        <v>11786</v>
      </c>
      <c r="Z30" s="423">
        <v>22169</v>
      </c>
      <c r="AA30" s="423">
        <v>22108</v>
      </c>
      <c r="AB30" s="281"/>
      <c r="AC30" s="281"/>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c r="BR30" s="328"/>
      <c r="BS30" s="328"/>
      <c r="BT30" s="328"/>
      <c r="BU30" s="328"/>
      <c r="BV30" s="328"/>
      <c r="BW30" s="328"/>
    </row>
    <row r="31" spans="1:75" ht="28.5">
      <c r="A31" s="333" t="s">
        <v>691</v>
      </c>
      <c r="B31" s="333" t="s">
        <v>692</v>
      </c>
      <c r="C31" s="9"/>
      <c r="D31" s="9"/>
      <c r="E31" s="9"/>
      <c r="F31" s="9"/>
      <c r="G31" s="9"/>
      <c r="H31" s="9"/>
      <c r="I31" s="9"/>
      <c r="J31" s="9"/>
      <c r="K31" s="9"/>
      <c r="L31" s="9"/>
      <c r="M31" s="9"/>
      <c r="N31" s="9"/>
      <c r="O31" s="9"/>
      <c r="P31" s="9"/>
      <c r="Q31" s="371"/>
      <c r="R31" s="371"/>
      <c r="S31" s="373">
        <v>76221</v>
      </c>
      <c r="T31" s="373">
        <v>77778</v>
      </c>
      <c r="U31" s="373">
        <v>80583</v>
      </c>
      <c r="V31" s="373">
        <v>90369</v>
      </c>
      <c r="W31" s="373">
        <v>113698</v>
      </c>
      <c r="X31" s="373">
        <v>153990</v>
      </c>
      <c r="Y31" s="373">
        <v>194028</v>
      </c>
      <c r="Z31" s="373">
        <v>210674</v>
      </c>
      <c r="AA31" s="373">
        <v>217239</v>
      </c>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row>
    <row r="32" spans="1:75" s="21" customFormat="1">
      <c r="A32" s="333" t="s">
        <v>238</v>
      </c>
      <c r="B32" s="333" t="s">
        <v>242</v>
      </c>
      <c r="C32" s="374">
        <f t="shared" ref="C32:R32" si="39">SUM(C33:C40)</f>
        <v>-305806</v>
      </c>
      <c r="D32" s="374">
        <f t="shared" si="39"/>
        <v>-318481</v>
      </c>
      <c r="E32" s="374">
        <f t="shared" si="39"/>
        <v>-322842</v>
      </c>
      <c r="F32" s="374">
        <f t="shared" si="39"/>
        <v>-305281</v>
      </c>
      <c r="G32" s="374">
        <f t="shared" si="39"/>
        <v>-298674</v>
      </c>
      <c r="H32" s="374">
        <f t="shared" si="39"/>
        <v>-340536</v>
      </c>
      <c r="I32" s="374">
        <f t="shared" si="39"/>
        <v>-383490</v>
      </c>
      <c r="J32" s="374">
        <f t="shared" si="39"/>
        <v>-448690</v>
      </c>
      <c r="K32" s="374">
        <f t="shared" si="39"/>
        <v>-473099</v>
      </c>
      <c r="L32" s="374">
        <f t="shared" si="39"/>
        <v>-492917</v>
      </c>
      <c r="M32" s="374">
        <f t="shared" si="39"/>
        <v>-465122</v>
      </c>
      <c r="N32" s="374">
        <f t="shared" si="39"/>
        <v>-450529</v>
      </c>
      <c r="O32" s="374">
        <f t="shared" si="39"/>
        <v>-404406</v>
      </c>
      <c r="P32" s="374">
        <f t="shared" si="39"/>
        <v>-289941</v>
      </c>
      <c r="Q32" s="374">
        <f t="shared" si="39"/>
        <v>-155686</v>
      </c>
      <c r="R32" s="374">
        <f t="shared" si="39"/>
        <v>-118978</v>
      </c>
      <c r="S32" s="374">
        <f t="shared" ref="S32:V32" si="40">SUM(S33:S40)</f>
        <v>-105914</v>
      </c>
      <c r="T32" s="374">
        <f t="shared" si="40"/>
        <v>-93501</v>
      </c>
      <c r="U32" s="374">
        <f t="shared" si="40"/>
        <v>-89113</v>
      </c>
      <c r="V32" s="425">
        <f t="shared" si="40"/>
        <v>-111611</v>
      </c>
      <c r="W32" s="425">
        <v>-218749</v>
      </c>
      <c r="X32" s="425">
        <v>-504010</v>
      </c>
      <c r="Y32" s="425">
        <v>-948791</v>
      </c>
      <c r="Z32" s="425">
        <v>-1214727</v>
      </c>
      <c r="AA32" s="425">
        <v>-1246158</v>
      </c>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row>
    <row r="33" spans="1:75">
      <c r="A33" s="303" t="s">
        <v>590</v>
      </c>
      <c r="B33" s="303" t="s">
        <v>594</v>
      </c>
      <c r="C33" s="9">
        <v>-140425</v>
      </c>
      <c r="D33" s="9">
        <v>-145984</v>
      </c>
      <c r="E33" s="9">
        <v>-142184</v>
      </c>
      <c r="F33" s="9">
        <v>-129467</v>
      </c>
      <c r="G33" s="9">
        <v>-118894</v>
      </c>
      <c r="H33" s="9">
        <v>-140819</v>
      </c>
      <c r="I33" s="9">
        <v>-163782</v>
      </c>
      <c r="J33" s="9">
        <v>-205129</v>
      </c>
      <c r="K33" s="9">
        <v>-223733</v>
      </c>
      <c r="L33" s="9">
        <v>-231345</v>
      </c>
      <c r="M33" s="9">
        <v>-198159</v>
      </c>
      <c r="N33" s="9">
        <v>-195265</v>
      </c>
      <c r="O33" s="9">
        <f>-181213</f>
        <v>-181213</v>
      </c>
      <c r="P33" s="9">
        <v>-148891</v>
      </c>
      <c r="Q33" s="372">
        <v>-68976</v>
      </c>
      <c r="R33" s="372">
        <v>-51400</v>
      </c>
      <c r="S33" s="372">
        <v>-33670</v>
      </c>
      <c r="T33" s="372">
        <v>-25116</v>
      </c>
      <c r="U33" s="372">
        <v>-16288</v>
      </c>
      <c r="V33" s="423">
        <v>-13520</v>
      </c>
      <c r="W33" s="423">
        <v>-28895</v>
      </c>
      <c r="X33" s="423">
        <v>-94736</v>
      </c>
      <c r="Y33" s="423">
        <v>-225208</v>
      </c>
      <c r="Z33" s="423">
        <v>-422477</v>
      </c>
      <c r="AA33" s="423">
        <v>-461537</v>
      </c>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row>
    <row r="34" spans="1:75">
      <c r="A34" s="303" t="s">
        <v>591</v>
      </c>
      <c r="B34" s="303" t="s">
        <v>595</v>
      </c>
      <c r="C34" s="9">
        <v>-89816</v>
      </c>
      <c r="D34" s="9">
        <v>-82836</v>
      </c>
      <c r="E34" s="9">
        <v>-85502</v>
      </c>
      <c r="F34" s="9">
        <v>-84026</v>
      </c>
      <c r="G34" s="9">
        <v>-84594</v>
      </c>
      <c r="H34" s="9">
        <v>-94367</v>
      </c>
      <c r="I34" s="9">
        <v>-108436</v>
      </c>
      <c r="J34" s="9">
        <v>-118752</v>
      </c>
      <c r="K34" s="9">
        <v>-120991</v>
      </c>
      <c r="L34" s="9">
        <v>-122607</v>
      </c>
      <c r="M34" s="9">
        <v>-135182</v>
      </c>
      <c r="N34" s="9">
        <v>-136753</v>
      </c>
      <c r="O34" s="9">
        <f>-116968+1+9371</f>
        <v>-107596</v>
      </c>
      <c r="P34" s="9">
        <f>-73075+9864</f>
        <v>-63211</v>
      </c>
      <c r="Q34" s="372">
        <f>-39467+10474</f>
        <v>-28993</v>
      </c>
      <c r="R34" s="372">
        <f>-28156+9883</f>
        <v>-18273</v>
      </c>
      <c r="S34" s="372">
        <f>-22214+9605</f>
        <v>-12609</v>
      </c>
      <c r="T34" s="372">
        <f>-17103+7347</f>
        <v>-9756</v>
      </c>
      <c r="U34" s="372">
        <v>-8747</v>
      </c>
      <c r="V34" s="423">
        <v>-17199</v>
      </c>
      <c r="W34" s="423">
        <v>-62067</v>
      </c>
      <c r="X34" s="423">
        <v>-166598</v>
      </c>
      <c r="Y34" s="423">
        <v>-291450</v>
      </c>
      <c r="Z34" s="423">
        <v>-388606</v>
      </c>
      <c r="AA34" s="423">
        <v>-439623</v>
      </c>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row>
    <row r="35" spans="1:75" ht="42.75">
      <c r="A35" s="303" t="s">
        <v>239</v>
      </c>
      <c r="B35" s="303" t="s">
        <v>243</v>
      </c>
      <c r="C35" s="9">
        <v>-7225</v>
      </c>
      <c r="D35" s="9">
        <v>-14282</v>
      </c>
      <c r="E35" s="9">
        <v>-19250</v>
      </c>
      <c r="F35" s="9">
        <v>-13610</v>
      </c>
      <c r="G35" s="9">
        <v>-17746</v>
      </c>
      <c r="H35" s="9">
        <v>-17766</v>
      </c>
      <c r="I35" s="9">
        <v>-18853</v>
      </c>
      <c r="J35" s="9">
        <v>-27315</v>
      </c>
      <c r="K35" s="9">
        <v>-29378</v>
      </c>
      <c r="L35" s="9">
        <v>-33560</v>
      </c>
      <c r="M35" s="9">
        <v>-23616</v>
      </c>
      <c r="N35" s="9">
        <v>-10051</v>
      </c>
      <c r="O35" s="9">
        <v>-6829</v>
      </c>
      <c r="P35" s="9">
        <v>-1369</v>
      </c>
      <c r="Q35" s="371">
        <v>329</v>
      </c>
      <c r="R35" s="371">
        <v>469</v>
      </c>
      <c r="S35" s="371">
        <v>614</v>
      </c>
      <c r="T35" s="371">
        <v>847</v>
      </c>
      <c r="U35" s="372">
        <v>758</v>
      </c>
      <c r="V35" s="423">
        <v>-4583</v>
      </c>
      <c r="W35" s="423">
        <v>-19417</v>
      </c>
      <c r="X35" s="423">
        <v>-44822</v>
      </c>
      <c r="Y35" s="423">
        <v>-157010</v>
      </c>
      <c r="Z35" s="423">
        <v>-93752</v>
      </c>
      <c r="AA35" s="423">
        <v>-83101</v>
      </c>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row>
    <row r="36" spans="1:75">
      <c r="A36" s="303" t="s">
        <v>592</v>
      </c>
      <c r="B36" s="303" t="s">
        <v>596</v>
      </c>
      <c r="C36" s="9">
        <v>-10913</v>
      </c>
      <c r="D36" s="9">
        <v>-14626</v>
      </c>
      <c r="E36" s="9">
        <v>-14428</v>
      </c>
      <c r="F36" s="9">
        <v>-14094</v>
      </c>
      <c r="G36" s="9">
        <v>-13305</v>
      </c>
      <c r="H36" s="9">
        <v>-16044</v>
      </c>
      <c r="I36" s="9">
        <v>-13544</v>
      </c>
      <c r="J36" s="9">
        <v>-12208</v>
      </c>
      <c r="K36" s="9">
        <v>-12924</v>
      </c>
      <c r="L36" s="9">
        <v>-15138</v>
      </c>
      <c r="M36" s="9">
        <v>-15278</v>
      </c>
      <c r="N36" s="9">
        <v>-14709</v>
      </c>
      <c r="O36" s="9">
        <v>-11898</v>
      </c>
      <c r="P36" s="9">
        <v>-5661</v>
      </c>
      <c r="Q36" s="371">
        <v>-2077</v>
      </c>
      <c r="R36" s="371">
        <v>-1277</v>
      </c>
      <c r="S36" s="371">
        <v>-781</v>
      </c>
      <c r="T36" s="371">
        <f>-127+117</f>
        <v>-10</v>
      </c>
      <c r="U36" s="372">
        <v>-3634</v>
      </c>
      <c r="V36" s="423">
        <v>-9542</v>
      </c>
      <c r="W36" s="423">
        <v>-18057</v>
      </c>
      <c r="X36" s="423">
        <v>-47555</v>
      </c>
      <c r="Y36" s="423">
        <v>-76281</v>
      </c>
      <c r="Z36" s="423">
        <v>-102617</v>
      </c>
      <c r="AA36" s="423">
        <v>-87090</v>
      </c>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row>
    <row r="37" spans="1:75">
      <c r="A37" s="303" t="s">
        <v>593</v>
      </c>
      <c r="B37" s="303" t="s">
        <v>597</v>
      </c>
      <c r="C37" s="9">
        <v>-12773</v>
      </c>
      <c r="D37" s="9">
        <v>-11739</v>
      </c>
      <c r="E37" s="9">
        <v>-10384</v>
      </c>
      <c r="F37" s="9">
        <v>-11749</v>
      </c>
      <c r="G37" s="9">
        <v>-13262</v>
      </c>
      <c r="H37" s="9">
        <v>-9675</v>
      </c>
      <c r="I37" s="9">
        <v>-14232</v>
      </c>
      <c r="J37" s="9">
        <v>-16187</v>
      </c>
      <c r="K37" s="9">
        <v>-14066</v>
      </c>
      <c r="L37" s="9">
        <v>-17696</v>
      </c>
      <c r="M37" s="9">
        <v>-18754</v>
      </c>
      <c r="N37" s="9">
        <v>-19905</v>
      </c>
      <c r="O37" s="9">
        <v>-23574</v>
      </c>
      <c r="P37" s="9">
        <v>-15662</v>
      </c>
      <c r="Q37" s="371">
        <v>-8907</v>
      </c>
      <c r="R37" s="371">
        <v>-6223</v>
      </c>
      <c r="S37" s="371">
        <v>-6361</v>
      </c>
      <c r="T37" s="371">
        <v>-5883</v>
      </c>
      <c r="U37" s="372">
        <v>-4807</v>
      </c>
      <c r="V37" s="423">
        <v>-9475</v>
      </c>
      <c r="W37" s="423">
        <v>-19341</v>
      </c>
      <c r="X37" s="423">
        <v>-40197</v>
      </c>
      <c r="Y37" s="423">
        <v>-66137</v>
      </c>
      <c r="Z37" s="423">
        <v>-58019</v>
      </c>
      <c r="AA37" s="423">
        <v>-45139</v>
      </c>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28"/>
      <c r="BV37" s="328"/>
      <c r="BW37" s="328"/>
    </row>
    <row r="38" spans="1:75">
      <c r="A38" s="303" t="s">
        <v>240</v>
      </c>
      <c r="B38" s="303" t="s">
        <v>151</v>
      </c>
      <c r="C38" s="9">
        <v>0</v>
      </c>
      <c r="D38" s="9">
        <v>0</v>
      </c>
      <c r="E38" s="9">
        <v>0</v>
      </c>
      <c r="F38" s="9">
        <v>0</v>
      </c>
      <c r="G38" s="9">
        <v>0</v>
      </c>
      <c r="H38" s="9">
        <v>0</v>
      </c>
      <c r="I38" s="9">
        <v>0</v>
      </c>
      <c r="J38" s="9"/>
      <c r="K38" s="9">
        <v>-4480</v>
      </c>
      <c r="L38" s="9">
        <v>-6272</v>
      </c>
      <c r="M38" s="9">
        <v>-5507</v>
      </c>
      <c r="N38" s="9">
        <v>-5339</v>
      </c>
      <c r="O38" s="9">
        <v>-5268</v>
      </c>
      <c r="P38" s="9">
        <v>-5023</v>
      </c>
      <c r="Q38" s="371">
        <v>-4568</v>
      </c>
      <c r="R38" s="371">
        <v>-4093</v>
      </c>
      <c r="S38" s="371">
        <v>-4190</v>
      </c>
      <c r="T38" s="371">
        <v>-3747</v>
      </c>
      <c r="U38" s="372">
        <v>-3477</v>
      </c>
      <c r="V38" s="423">
        <v>-3344</v>
      </c>
      <c r="W38" s="423">
        <v>-3333</v>
      </c>
      <c r="X38" s="423">
        <v>-3745</v>
      </c>
      <c r="Y38" s="423">
        <v>-3534</v>
      </c>
      <c r="Z38" s="423">
        <v>-3772</v>
      </c>
      <c r="AA38" s="423">
        <v>-4411</v>
      </c>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row>
    <row r="39" spans="1:75" ht="28.5">
      <c r="A39" s="303" t="s">
        <v>241</v>
      </c>
      <c r="B39" s="303" t="s">
        <v>244</v>
      </c>
      <c r="C39" s="9">
        <v>-44654</v>
      </c>
      <c r="D39" s="9">
        <v>-49014</v>
      </c>
      <c r="E39" s="9">
        <v>-51094</v>
      </c>
      <c r="F39" s="9">
        <v>-52335</v>
      </c>
      <c r="G39" s="9">
        <v>-50873</v>
      </c>
      <c r="H39" s="9">
        <v>-61865</v>
      </c>
      <c r="I39" s="9">
        <v>-64643</v>
      </c>
      <c r="J39" s="9">
        <v>-69099</v>
      </c>
      <c r="K39" s="9">
        <v>-67527</v>
      </c>
      <c r="L39" s="9">
        <v>-66299</v>
      </c>
      <c r="M39" s="9">
        <v>-68626</v>
      </c>
      <c r="N39" s="9">
        <v>-68507</v>
      </c>
      <c r="O39" s="9">
        <v>-68028</v>
      </c>
      <c r="P39" s="9">
        <v>-50124</v>
      </c>
      <c r="Q39" s="371">
        <v>-42494</v>
      </c>
      <c r="R39" s="371">
        <v>-38181</v>
      </c>
      <c r="S39" s="371">
        <v>-37162</v>
      </c>
      <c r="T39" s="371">
        <v>-37835</v>
      </c>
      <c r="U39" s="372">
        <v>-41379</v>
      </c>
      <c r="V39" s="423">
        <v>-45870</v>
      </c>
      <c r="W39" s="423">
        <v>-67639</v>
      </c>
      <c r="X39" s="423">
        <v>-106357</v>
      </c>
      <c r="Y39" s="423">
        <v>-129171</v>
      </c>
      <c r="Z39" s="423">
        <v>-145484</v>
      </c>
      <c r="AA39" s="423">
        <v>-125257</v>
      </c>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row>
    <row r="40" spans="1:75">
      <c r="A40" s="404" t="s">
        <v>236</v>
      </c>
      <c r="B40" s="404" t="s">
        <v>248</v>
      </c>
      <c r="C40" s="405">
        <v>0</v>
      </c>
      <c r="D40" s="405">
        <v>0</v>
      </c>
      <c r="E40" s="405">
        <v>0</v>
      </c>
      <c r="F40" s="405">
        <v>0</v>
      </c>
      <c r="G40" s="405">
        <v>0</v>
      </c>
      <c r="H40" s="405">
        <v>0</v>
      </c>
      <c r="I40" s="405">
        <v>0</v>
      </c>
      <c r="J40" s="405">
        <v>0</v>
      </c>
      <c r="K40" s="405">
        <v>0</v>
      </c>
      <c r="L40" s="405">
        <v>0</v>
      </c>
      <c r="M40" s="405">
        <v>0</v>
      </c>
      <c r="N40" s="405">
        <v>0</v>
      </c>
      <c r="O40" s="405">
        <v>0</v>
      </c>
      <c r="P40" s="405">
        <v>0</v>
      </c>
      <c r="Q40" s="405">
        <v>0</v>
      </c>
      <c r="R40" s="405">
        <v>0</v>
      </c>
      <c r="S40" s="405">
        <v>-11755</v>
      </c>
      <c r="T40" s="405">
        <v>-12001</v>
      </c>
      <c r="U40" s="372">
        <v>-11539</v>
      </c>
      <c r="V40" s="423">
        <v>-8078</v>
      </c>
      <c r="W40" s="423"/>
      <c r="X40" s="423"/>
      <c r="Y40" s="423"/>
      <c r="Z40" s="423"/>
      <c r="AA40" s="423"/>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c r="BR40" s="328"/>
      <c r="BS40" s="328"/>
      <c r="BT40" s="328"/>
      <c r="BU40" s="328"/>
      <c r="BV40" s="328"/>
      <c r="BW40" s="328"/>
    </row>
    <row r="41" spans="1:75" s="21" customFormat="1">
      <c r="A41" s="337" t="s">
        <v>86</v>
      </c>
      <c r="B41" s="337" t="s">
        <v>1</v>
      </c>
      <c r="C41" s="225">
        <f t="shared" ref="C41:P41" si="41">C2+C32</f>
        <v>1253996</v>
      </c>
      <c r="D41" s="225">
        <f t="shared" si="41"/>
        <v>1302487</v>
      </c>
      <c r="E41" s="225">
        <f t="shared" si="41"/>
        <v>1340966</v>
      </c>
      <c r="F41" s="225">
        <f t="shared" si="41"/>
        <v>1379448</v>
      </c>
      <c r="G41" s="225">
        <f t="shared" si="41"/>
        <v>1389827</v>
      </c>
      <c r="H41" s="225">
        <f t="shared" si="41"/>
        <v>1396207</v>
      </c>
      <c r="I41" s="225">
        <f t="shared" si="41"/>
        <v>1422219</v>
      </c>
      <c r="J41" s="225">
        <f t="shared" si="41"/>
        <v>1534153</v>
      </c>
      <c r="K41" s="225">
        <f t="shared" si="41"/>
        <v>1608600</v>
      </c>
      <c r="L41" s="225">
        <f t="shared" si="41"/>
        <v>1623532</v>
      </c>
      <c r="M41" s="225">
        <f t="shared" si="41"/>
        <v>1701034</v>
      </c>
      <c r="N41" s="225">
        <f t="shared" si="41"/>
        <v>1647003</v>
      </c>
      <c r="O41" s="225">
        <f t="shared" si="41"/>
        <v>1636313</v>
      </c>
      <c r="P41" s="225">
        <f t="shared" si="41"/>
        <v>1458435</v>
      </c>
      <c r="Q41" s="375">
        <f t="shared" ref="Q41:V41" si="42">Q2+Q32</f>
        <v>1382682</v>
      </c>
      <c r="R41" s="375">
        <f t="shared" si="42"/>
        <v>1410719</v>
      </c>
      <c r="S41" s="375">
        <f t="shared" si="42"/>
        <v>1376164</v>
      </c>
      <c r="T41" s="375">
        <f t="shared" si="42"/>
        <v>1410371</v>
      </c>
      <c r="U41" s="375">
        <f t="shared" si="42"/>
        <v>1443413</v>
      </c>
      <c r="V41" s="375">
        <f t="shared" si="42"/>
        <v>1732198</v>
      </c>
      <c r="W41" s="375">
        <v>2243949</v>
      </c>
      <c r="X41" s="375">
        <v>2934845</v>
      </c>
      <c r="Y41" s="375">
        <v>1640703</v>
      </c>
      <c r="Z41" s="375">
        <v>2832810</v>
      </c>
      <c r="AA41" s="375">
        <v>3092291</v>
      </c>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328"/>
      <c r="BE41" s="328"/>
      <c r="BF41" s="328"/>
      <c r="BG41" s="328"/>
      <c r="BH41" s="328"/>
      <c r="BI41" s="328"/>
      <c r="BJ41" s="328"/>
      <c r="BK41" s="328"/>
      <c r="BL41" s="328"/>
      <c r="BM41" s="328"/>
      <c r="BN41" s="328"/>
      <c r="BO41" s="328"/>
      <c r="BP41" s="328"/>
      <c r="BQ41" s="328"/>
      <c r="BR41" s="328"/>
      <c r="BS41" s="328"/>
      <c r="BT41" s="328"/>
      <c r="BU41" s="328"/>
      <c r="BV41" s="328"/>
      <c r="BW41" s="328"/>
    </row>
    <row r="42" spans="1:75" ht="12.6" customHeight="1">
      <c r="Q42" s="376"/>
      <c r="R42" s="376"/>
      <c r="S42" s="376"/>
      <c r="T42" s="376"/>
      <c r="U42" s="376"/>
      <c r="V42" s="376"/>
      <c r="W42" s="426"/>
      <c r="X42" s="426"/>
      <c r="Y42" s="426"/>
      <c r="Z42" s="426"/>
      <c r="AA42" s="426"/>
    </row>
    <row r="43" spans="1:75">
      <c r="O43" s="486"/>
      <c r="P43" s="486"/>
      <c r="Q43" s="486"/>
      <c r="R43" s="486"/>
      <c r="S43" s="486"/>
      <c r="T43" s="486"/>
      <c r="U43" s="486"/>
      <c r="V43" s="486"/>
      <c r="W43" s="486"/>
      <c r="X43" s="486"/>
      <c r="Y43" s="486"/>
      <c r="Z43" s="486"/>
      <c r="AA43" s="486"/>
    </row>
    <row r="44" spans="1:75">
      <c r="Q44" s="376"/>
      <c r="R44" s="376"/>
      <c r="S44" s="376"/>
      <c r="T44" s="376"/>
      <c r="U44" s="376"/>
      <c r="V44" s="376"/>
      <c r="W44" s="426"/>
      <c r="X44" s="426"/>
      <c r="Y44" s="426"/>
    </row>
    <row r="45" spans="1:75">
      <c r="Q45" s="376"/>
      <c r="R45" s="376"/>
      <c r="S45" s="376"/>
      <c r="T45" s="376"/>
      <c r="U45" s="376"/>
      <c r="V45" s="376"/>
      <c r="W45" s="426"/>
      <c r="X45" s="426"/>
      <c r="Y45" s="426"/>
    </row>
    <row r="46" spans="1:75">
      <c r="B46" s="459"/>
      <c r="Q46" s="376"/>
      <c r="R46" s="376"/>
      <c r="S46" s="376"/>
      <c r="T46" s="376"/>
      <c r="U46" s="376"/>
      <c r="V46" s="376"/>
      <c r="W46" s="426"/>
      <c r="X46" s="426"/>
      <c r="Y46" s="426"/>
    </row>
    <row r="47" spans="1:75" ht="18.75">
      <c r="B47" s="458"/>
      <c r="R47" s="369"/>
      <c r="S47" s="369"/>
      <c r="T47" s="376"/>
      <c r="U47" s="376"/>
      <c r="V47" s="376"/>
    </row>
    <row r="48" spans="1:75">
      <c r="B48" s="460"/>
      <c r="T48" s="376"/>
      <c r="U48" s="376"/>
      <c r="V48" s="376"/>
    </row>
    <row r="53" spans="19:22">
      <c r="S53" s="376"/>
      <c r="T53" s="376"/>
      <c r="U53" s="376"/>
      <c r="V53" s="376"/>
    </row>
    <row r="54" spans="19:22">
      <c r="S54" s="369"/>
      <c r="T54" s="369"/>
      <c r="U54" s="369"/>
      <c r="V54" s="369"/>
    </row>
  </sheetData>
  <customSheetViews>
    <customSheetView guid="{5452748D-E1FC-476E-B5F0-1C8C35469D98}">
      <pane xSplit="2" ySplit="2" topLeftCell="Y3" activePane="bottomRight" state="frozen"/>
      <selection pane="bottomRight" activeCell="Y8" sqref="Y8"/>
      <pageMargins left="0.7" right="0.7" top="0.75" bottom="0.75" header="0.3" footer="0.3"/>
      <pageSetup paperSize="9" orientation="portrait" r:id="rId1"/>
    </customSheetView>
    <customSheetView guid="{12F8D032-8143-430B-8DFF-852E8796C402}" topLeftCell="O1">
      <selection activeCell="O1" sqref="O1:Z1048576"/>
      <pageMargins left="0.7" right="0.7" top="0.75" bottom="0.75" header="0.3" footer="0.3"/>
      <pageSetup paperSize="9" orientation="portrait" r:id="rId2"/>
    </customSheetView>
    <customSheetView guid="{899D69CD-4B7E-42BC-9944-5BD922EB798C}">
      <pane xSplit="2" ySplit="2" topLeftCell="N39" activePane="bottomRight" state="frozen"/>
      <selection pane="bottomRight" activeCell="A43" sqref="A43:XFD44"/>
      <pageMargins left="0.7" right="0.7" top="0.75" bottom="0.75" header="0.3" footer="0.3"/>
      <pageSetup paperSize="9" orientation="portrait" r:id="rId3"/>
    </customSheetView>
    <customSheetView guid="{9AF4A83C-CF57-4B40-8A74-6A0EA6C2FE5C}">
      <pane xSplit="2" ySplit="1" topLeftCell="M2" activePane="bottomRight" state="frozen"/>
      <selection pane="bottomRight" activeCell="W5" sqref="W5"/>
      <pageMargins left="0.7" right="0.7" top="0.75" bottom="0.75" header="0.3" footer="0.3"/>
      <pageSetup paperSize="9" orientation="portrait" horizontalDpi="1200" verticalDpi="1200" r:id="rId4"/>
    </customSheetView>
    <customSheetView guid="{687A4863-1825-4D63-B732-E76682E6DE4F}" hiddenColumns="1" topLeftCell="B25">
      <selection activeCell="W40" sqref="W40"/>
      <pageMargins left="0.7" right="0.7" top="0.75" bottom="0.75" header="0.3" footer="0.3"/>
      <pageSetup paperSize="9" orientation="portrait" r:id="rId5"/>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25FAB884-5E17-4008-8139-33D910C7DEFE}">
      <selection activeCell="A40" sqref="A40:XFD40"/>
      <pageMargins left="0.7" right="0.7" top="0.75" bottom="0.75" header="0.3" footer="0.3"/>
      <pageSetup paperSize="9" orientation="portrait" r:id="rId6"/>
    </customSheetView>
    <customSheetView guid="{22F3E99A-96C8-445F-81B2-67262F695A36}">
      <pane xSplit="2" ySplit="2" topLeftCell="W33" activePane="bottomRight" state="frozen"/>
      <selection pane="bottomRight" activeCell="AB31" sqref="AB31"/>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1"/>
  <sheetViews>
    <sheetView showGridLines="0" showRuler="0" zoomScale="90" zoomScaleNormal="90" workbookViewId="0">
      <pane xSplit="2" ySplit="2" topLeftCell="S3" activePane="bottomRight" state="frozen"/>
      <selection pane="topRight" activeCell="C1" sqref="C1"/>
      <selection pane="bottomLeft" activeCell="A3" sqref="A3"/>
      <selection pane="bottomRight" activeCell="A22" sqref="A22"/>
    </sheetView>
  </sheetViews>
  <sheetFormatPr defaultColWidth="9.42578125" defaultRowHeight="12" customHeight="1"/>
  <cols>
    <col min="1" max="1" width="50.5703125" style="6" customWidth="1"/>
    <col min="2" max="2" width="51.5703125" style="6" customWidth="1"/>
    <col min="3" max="4" width="9.42578125" style="6" customWidth="1"/>
    <col min="5" max="5" width="9.5703125" style="6" customWidth="1"/>
    <col min="6" max="7" width="9.42578125" style="6" customWidth="1"/>
    <col min="8" max="8" width="9.5703125" style="6" customWidth="1"/>
    <col min="9" max="9" width="9.42578125" style="6" customWidth="1"/>
    <col min="10" max="10" width="9.5703125" style="6" customWidth="1"/>
    <col min="11" max="11" width="9.5703125" style="281" customWidth="1"/>
    <col min="12" max="18" width="9.5703125" style="6" customWidth="1"/>
    <col min="19" max="19" width="10.42578125" style="6" bestFit="1" customWidth="1"/>
    <col min="20" max="24" width="11.42578125" style="6" customWidth="1"/>
    <col min="25" max="27" width="11.7109375" style="6" customWidth="1"/>
    <col min="28" max="16384" width="9.42578125" style="6"/>
  </cols>
  <sheetData>
    <row r="1" spans="1:28" ht="15" customHeight="1" thickBot="1">
      <c r="C1" s="406"/>
      <c r="D1" s="406"/>
      <c r="E1" s="406"/>
      <c r="F1" s="406"/>
      <c r="G1" s="406"/>
      <c r="H1" s="406"/>
      <c r="I1" s="406"/>
      <c r="J1" s="406"/>
      <c r="K1" s="406"/>
      <c r="L1" s="406"/>
      <c r="M1" s="406"/>
      <c r="N1" s="406"/>
      <c r="O1" s="406"/>
      <c r="P1" s="406"/>
      <c r="Q1" s="406"/>
      <c r="R1" s="406"/>
      <c r="S1" s="338"/>
      <c r="T1" s="442"/>
      <c r="U1" s="442"/>
      <c r="V1" s="442"/>
      <c r="W1" s="442"/>
      <c r="X1" s="442"/>
      <c r="Y1" s="442"/>
      <c r="Z1" s="442"/>
      <c r="AA1" s="442"/>
    </row>
    <row r="2" spans="1:28" ht="15" customHeight="1" thickBot="1">
      <c r="A2" s="325" t="s">
        <v>87</v>
      </c>
      <c r="B2" s="325" t="s">
        <v>2</v>
      </c>
      <c r="C2" s="338" t="s">
        <v>180</v>
      </c>
      <c r="D2" s="338" t="s">
        <v>181</v>
      </c>
      <c r="E2" s="338" t="s">
        <v>182</v>
      </c>
      <c r="F2" s="338" t="s">
        <v>183</v>
      </c>
      <c r="G2" s="338" t="s">
        <v>184</v>
      </c>
      <c r="H2" s="338" t="s">
        <v>185</v>
      </c>
      <c r="I2" s="338" t="s">
        <v>186</v>
      </c>
      <c r="J2" s="338" t="s">
        <v>187</v>
      </c>
      <c r="K2" s="338" t="s">
        <v>188</v>
      </c>
      <c r="L2" s="338" t="s">
        <v>189</v>
      </c>
      <c r="M2" s="338" t="s">
        <v>577</v>
      </c>
      <c r="N2" s="338" t="s">
        <v>585</v>
      </c>
      <c r="O2" s="338" t="s">
        <v>611</v>
      </c>
      <c r="P2" s="338" t="s">
        <v>615</v>
      </c>
      <c r="Q2" s="338" t="s">
        <v>626</v>
      </c>
      <c r="R2" s="338" t="s">
        <v>637</v>
      </c>
      <c r="S2" s="338" t="s">
        <v>641</v>
      </c>
      <c r="T2" s="442" t="s">
        <v>646</v>
      </c>
      <c r="U2" s="442" t="s">
        <v>649</v>
      </c>
      <c r="V2" s="442" t="s">
        <v>661</v>
      </c>
      <c r="W2" s="442" t="s">
        <v>690</v>
      </c>
      <c r="X2" s="442" t="s">
        <v>699</v>
      </c>
      <c r="Y2" s="442" t="s">
        <v>706</v>
      </c>
      <c r="Z2" s="442" t="s">
        <v>711</v>
      </c>
      <c r="AA2" s="442" t="s">
        <v>746</v>
      </c>
    </row>
    <row r="3" spans="1:28" ht="15" customHeight="1">
      <c r="A3" s="339" t="s">
        <v>190</v>
      </c>
      <c r="B3" s="339" t="s">
        <v>191</v>
      </c>
      <c r="C3" s="340">
        <v>83361</v>
      </c>
      <c r="D3" s="340">
        <v>85518</v>
      </c>
      <c r="E3" s="340">
        <v>83848</v>
      </c>
      <c r="F3" s="340">
        <v>85579</v>
      </c>
      <c r="G3" s="340">
        <v>81499</v>
      </c>
      <c r="H3" s="340">
        <v>80399</v>
      </c>
      <c r="I3" s="340">
        <v>78480</v>
      </c>
      <c r="J3" s="340">
        <v>82879</v>
      </c>
      <c r="K3" s="340">
        <v>81089</v>
      </c>
      <c r="L3" s="340">
        <v>81656</v>
      </c>
      <c r="M3" s="340">
        <v>82570</v>
      </c>
      <c r="N3" s="340">
        <v>81656</v>
      </c>
      <c r="O3" s="340">
        <v>79707</v>
      </c>
      <c r="P3" s="340">
        <v>73557</v>
      </c>
      <c r="Q3" s="340">
        <v>78479</v>
      </c>
      <c r="R3" s="340">
        <v>80906</v>
      </c>
      <c r="S3" s="340">
        <v>97970</v>
      </c>
      <c r="T3" s="443">
        <v>94908</v>
      </c>
      <c r="U3" s="443">
        <v>102230</v>
      </c>
      <c r="V3" s="443">
        <v>104214</v>
      </c>
      <c r="W3" s="443">
        <v>118104</v>
      </c>
      <c r="X3" s="443">
        <v>107116</v>
      </c>
      <c r="Y3" s="443">
        <v>99822</v>
      </c>
      <c r="Z3" s="443">
        <v>97027</v>
      </c>
      <c r="AA3" s="443">
        <v>93563</v>
      </c>
    </row>
    <row r="4" spans="1:28" ht="26.1" customHeight="1">
      <c r="A4" s="341" t="s">
        <v>558</v>
      </c>
      <c r="B4" s="341" t="s">
        <v>559</v>
      </c>
      <c r="C4" s="340">
        <f>72258+5982</f>
        <v>78240</v>
      </c>
      <c r="D4" s="340">
        <f>77780+4018</f>
        <v>81798</v>
      </c>
      <c r="E4" s="340">
        <f>82910+4224</f>
        <v>87134</v>
      </c>
      <c r="F4" s="340">
        <f>83177+6015</f>
        <v>89192</v>
      </c>
      <c r="G4" s="340">
        <f>80684+3733</f>
        <v>84417</v>
      </c>
      <c r="H4" s="340">
        <f>91124+3777</f>
        <v>94901</v>
      </c>
      <c r="I4" s="340">
        <f>90513+4213</f>
        <v>94726</v>
      </c>
      <c r="J4" s="340">
        <f>104858+5981</f>
        <v>110839</v>
      </c>
      <c r="K4" s="340">
        <f>96816+3890</f>
        <v>100706</v>
      </c>
      <c r="L4" s="340">
        <v>99012</v>
      </c>
      <c r="M4" s="340">
        <v>102697</v>
      </c>
      <c r="N4" s="340">
        <v>122720</v>
      </c>
      <c r="O4" s="340">
        <v>93088</v>
      </c>
      <c r="P4" s="340">
        <v>97888</v>
      </c>
      <c r="Q4" s="340">
        <v>109844</v>
      </c>
      <c r="R4" s="340">
        <v>104398</v>
      </c>
      <c r="S4" s="340">
        <v>113117</v>
      </c>
      <c r="T4" s="443">
        <v>95712</v>
      </c>
      <c r="U4" s="443">
        <v>110256</v>
      </c>
      <c r="V4" s="443">
        <v>120343</v>
      </c>
      <c r="W4" s="443">
        <v>107494</v>
      </c>
      <c r="X4" s="443">
        <v>117590</v>
      </c>
      <c r="Y4" s="443">
        <v>123324</v>
      </c>
      <c r="Z4" s="443">
        <v>111112</v>
      </c>
      <c r="AA4" s="443">
        <v>118529</v>
      </c>
    </row>
    <row r="5" spans="1:28" ht="15" customHeight="1">
      <c r="A5" s="339" t="s">
        <v>192</v>
      </c>
      <c r="B5" s="339" t="s">
        <v>193</v>
      </c>
      <c r="C5" s="340">
        <v>12788</v>
      </c>
      <c r="D5" s="340">
        <v>11831</v>
      </c>
      <c r="E5" s="340">
        <v>16345</v>
      </c>
      <c r="F5" s="340">
        <v>19339</v>
      </c>
      <c r="G5" s="340">
        <v>14821</v>
      </c>
      <c r="H5" s="340">
        <v>14935</v>
      </c>
      <c r="I5" s="340">
        <v>14740</v>
      </c>
      <c r="J5" s="340">
        <v>26026</v>
      </c>
      <c r="K5" s="340">
        <v>17391</v>
      </c>
      <c r="L5" s="340">
        <v>16853</v>
      </c>
      <c r="M5" s="340">
        <v>17837</v>
      </c>
      <c r="N5" s="340">
        <v>20337</v>
      </c>
      <c r="O5" s="340">
        <v>23810</v>
      </c>
      <c r="P5" s="340">
        <v>18452</v>
      </c>
      <c r="Q5" s="340">
        <v>23531</v>
      </c>
      <c r="R5" s="340">
        <v>26188</v>
      </c>
      <c r="S5" s="340">
        <v>26049</v>
      </c>
      <c r="T5" s="443">
        <v>26589</v>
      </c>
      <c r="U5" s="443">
        <v>30028</v>
      </c>
      <c r="V5" s="443">
        <v>28816</v>
      </c>
      <c r="W5" s="443">
        <v>26858</v>
      </c>
      <c r="X5" s="443">
        <v>25539</v>
      </c>
      <c r="Y5" s="443">
        <v>30827</v>
      </c>
      <c r="Z5" s="443">
        <v>30470</v>
      </c>
      <c r="AA5" s="443">
        <v>28259</v>
      </c>
    </row>
    <row r="6" spans="1:28" ht="15" customHeight="1">
      <c r="A6" s="339" t="s">
        <v>194</v>
      </c>
      <c r="B6" s="339" t="s">
        <v>195</v>
      </c>
      <c r="C6" s="340">
        <v>78131</v>
      </c>
      <c r="D6" s="340">
        <v>84907</v>
      </c>
      <c r="E6" s="340">
        <v>91823</v>
      </c>
      <c r="F6" s="340">
        <v>91195</v>
      </c>
      <c r="G6" s="340">
        <v>89091</v>
      </c>
      <c r="H6" s="340">
        <v>100549</v>
      </c>
      <c r="I6" s="340">
        <v>96500</v>
      </c>
      <c r="J6" s="340">
        <v>109843</v>
      </c>
      <c r="K6" s="340">
        <v>106851</v>
      </c>
      <c r="L6" s="340">
        <v>113794</v>
      </c>
      <c r="M6" s="340">
        <v>111614</v>
      </c>
      <c r="N6" s="340">
        <v>110458</v>
      </c>
      <c r="O6" s="340">
        <v>121539</v>
      </c>
      <c r="P6" s="340">
        <v>104174</v>
      </c>
      <c r="Q6" s="340">
        <v>116339</v>
      </c>
      <c r="R6" s="340">
        <v>126765</v>
      </c>
      <c r="S6" s="340">
        <v>119814</v>
      </c>
      <c r="T6" s="443">
        <v>136633</v>
      </c>
      <c r="U6" s="443">
        <v>153602</v>
      </c>
      <c r="V6" s="443">
        <v>162524</v>
      </c>
      <c r="W6" s="443">
        <v>182755</v>
      </c>
      <c r="X6" s="443">
        <v>177671</v>
      </c>
      <c r="Y6" s="443">
        <v>180839</v>
      </c>
      <c r="Z6" s="443">
        <v>189148</v>
      </c>
      <c r="AA6" s="443">
        <v>181526</v>
      </c>
    </row>
    <row r="7" spans="1:28" ht="15" customHeight="1">
      <c r="A7" s="339" t="s">
        <v>644</v>
      </c>
      <c r="B7" s="339"/>
      <c r="C7" s="340">
        <v>58283</v>
      </c>
      <c r="D7" s="340">
        <v>61020</v>
      </c>
      <c r="E7" s="340">
        <v>61082</v>
      </c>
      <c r="F7" s="340">
        <v>66173</v>
      </c>
      <c r="G7" s="340">
        <v>59720</v>
      </c>
      <c r="H7" s="340">
        <v>60289</v>
      </c>
      <c r="I7" s="340">
        <v>62076</v>
      </c>
      <c r="J7" s="340">
        <v>63190</v>
      </c>
      <c r="K7" s="340">
        <v>58789</v>
      </c>
      <c r="L7" s="340">
        <v>59649</v>
      </c>
      <c r="M7" s="340">
        <v>60854</v>
      </c>
      <c r="N7" s="340">
        <v>59516</v>
      </c>
      <c r="O7" s="340">
        <v>53593</v>
      </c>
      <c r="P7" s="340">
        <v>49638</v>
      </c>
      <c r="Q7" s="340">
        <v>57203</v>
      </c>
      <c r="R7" s="340">
        <v>62657</v>
      </c>
      <c r="S7" s="340">
        <v>58462</v>
      </c>
      <c r="T7" s="443">
        <v>60311</v>
      </c>
      <c r="U7" s="443">
        <v>63547</v>
      </c>
      <c r="V7" s="443">
        <v>66343</v>
      </c>
      <c r="W7" s="443">
        <v>63147</v>
      </c>
      <c r="X7" s="443">
        <v>66850</v>
      </c>
      <c r="Y7" s="443">
        <v>66047</v>
      </c>
      <c r="Z7" s="443">
        <v>71955</v>
      </c>
      <c r="AA7" s="443">
        <v>68443</v>
      </c>
    </row>
    <row r="8" spans="1:28" ht="15" customHeight="1">
      <c r="A8" s="339" t="s">
        <v>654</v>
      </c>
      <c r="B8" s="339" t="s">
        <v>642</v>
      </c>
      <c r="C8" s="340">
        <v>68751</v>
      </c>
      <c r="D8" s="340">
        <v>71455</v>
      </c>
      <c r="E8" s="340">
        <v>101339</v>
      </c>
      <c r="F8" s="340">
        <v>88892</v>
      </c>
      <c r="G8" s="340">
        <v>73537</v>
      </c>
      <c r="H8" s="340">
        <v>95008</v>
      </c>
      <c r="I8" s="340">
        <v>74282</v>
      </c>
      <c r="J8" s="340">
        <v>86594</v>
      </c>
      <c r="K8" s="340">
        <v>76340</v>
      </c>
      <c r="L8" s="340">
        <v>95744</v>
      </c>
      <c r="M8" s="340">
        <v>83041</v>
      </c>
      <c r="N8" s="340">
        <v>81846</v>
      </c>
      <c r="O8" s="340">
        <v>78588</v>
      </c>
      <c r="P8" s="340">
        <v>76146</v>
      </c>
      <c r="Q8" s="340">
        <v>91268</v>
      </c>
      <c r="R8" s="340">
        <v>92474</v>
      </c>
      <c r="S8" s="340">
        <v>85235</v>
      </c>
      <c r="T8" s="443">
        <v>87008</v>
      </c>
      <c r="U8" s="443">
        <v>83503</v>
      </c>
      <c r="V8" s="443">
        <f>88070-38</f>
        <v>88032</v>
      </c>
      <c r="W8" s="443">
        <v>84562</v>
      </c>
      <c r="X8" s="443">
        <v>98752</v>
      </c>
      <c r="Y8" s="443">
        <v>114044</v>
      </c>
      <c r="Z8" s="443">
        <v>102313</v>
      </c>
      <c r="AA8" s="443">
        <v>94436</v>
      </c>
    </row>
    <row r="9" spans="1:28" ht="15" customHeight="1">
      <c r="A9" s="339" t="s">
        <v>197</v>
      </c>
      <c r="B9" s="339" t="s">
        <v>198</v>
      </c>
      <c r="C9" s="340">
        <v>40029</v>
      </c>
      <c r="D9" s="340">
        <v>42160</v>
      </c>
      <c r="E9" s="340">
        <v>42806</v>
      </c>
      <c r="F9" s="340">
        <v>44553</v>
      </c>
      <c r="G9" s="340">
        <v>43118</v>
      </c>
      <c r="H9" s="340">
        <v>42142</v>
      </c>
      <c r="I9" s="340">
        <v>42153</v>
      </c>
      <c r="J9" s="340">
        <v>46848</v>
      </c>
      <c r="K9" s="340">
        <v>44401</v>
      </c>
      <c r="L9" s="340">
        <v>45249</v>
      </c>
      <c r="M9" s="340">
        <v>46451</v>
      </c>
      <c r="N9" s="340">
        <v>49578</v>
      </c>
      <c r="O9" s="340">
        <v>34740</v>
      </c>
      <c r="P9" s="340">
        <v>39290</v>
      </c>
      <c r="Q9" s="340">
        <v>36757</v>
      </c>
      <c r="R9" s="340">
        <v>38163</v>
      </c>
      <c r="S9" s="340">
        <v>35343</v>
      </c>
      <c r="T9" s="443">
        <v>35663</v>
      </c>
      <c r="U9" s="443">
        <v>37211</v>
      </c>
      <c r="V9" s="443">
        <v>35020</v>
      </c>
      <c r="W9" s="443">
        <v>33490</v>
      </c>
      <c r="X9" s="443">
        <v>35542</v>
      </c>
      <c r="Y9" s="443">
        <v>38387</v>
      </c>
      <c r="Z9" s="443">
        <v>35163</v>
      </c>
      <c r="AA9" s="443">
        <v>34638</v>
      </c>
    </row>
    <row r="10" spans="1:28" ht="15" customHeight="1">
      <c r="A10" s="339" t="s">
        <v>54</v>
      </c>
      <c r="B10" s="339" t="s">
        <v>43</v>
      </c>
      <c r="C10" s="340">
        <v>3856</v>
      </c>
      <c r="D10" s="340">
        <v>3042</v>
      </c>
      <c r="E10" s="340">
        <v>1626</v>
      </c>
      <c r="F10" s="340">
        <v>1206</v>
      </c>
      <c r="G10" s="340">
        <v>863</v>
      </c>
      <c r="H10" s="340">
        <v>683</v>
      </c>
      <c r="I10" s="340">
        <v>272</v>
      </c>
      <c r="J10" s="340">
        <v>2973</v>
      </c>
      <c r="K10" s="340">
        <v>1713</v>
      </c>
      <c r="L10" s="340">
        <v>1439</v>
      </c>
      <c r="M10" s="340">
        <v>1390</v>
      </c>
      <c r="N10" s="340">
        <v>16407</v>
      </c>
      <c r="O10" s="340">
        <v>4245</v>
      </c>
      <c r="P10" s="340">
        <v>3098</v>
      </c>
      <c r="Q10" s="340">
        <v>4395</v>
      </c>
      <c r="R10" s="340">
        <v>4393</v>
      </c>
      <c r="S10" s="340">
        <v>4726</v>
      </c>
      <c r="T10" s="443">
        <v>4354</v>
      </c>
      <c r="U10" s="443">
        <v>5397</v>
      </c>
      <c r="V10" s="443">
        <v>5379</v>
      </c>
      <c r="W10" s="443">
        <v>5316</v>
      </c>
      <c r="X10" s="443">
        <v>4165</v>
      </c>
      <c r="Y10" s="443">
        <v>2488</v>
      </c>
      <c r="Z10" s="443">
        <v>4621</v>
      </c>
      <c r="AA10" s="443">
        <v>3837</v>
      </c>
    </row>
    <row r="11" spans="1:28" ht="15" customHeight="1">
      <c r="A11" s="339" t="s">
        <v>199</v>
      </c>
      <c r="B11" s="339" t="s">
        <v>200</v>
      </c>
      <c r="C11" s="340">
        <v>69065</v>
      </c>
      <c r="D11" s="340">
        <v>74900</v>
      </c>
      <c r="E11" s="340">
        <v>79928</v>
      </c>
      <c r="F11" s="340">
        <v>82582</v>
      </c>
      <c r="G11" s="340">
        <v>81201</v>
      </c>
      <c r="H11" s="340">
        <v>79986</v>
      </c>
      <c r="I11" s="340">
        <v>77014</v>
      </c>
      <c r="J11" s="340">
        <v>72176</v>
      </c>
      <c r="K11" s="340">
        <v>67785</v>
      </c>
      <c r="L11" s="340">
        <v>69875</v>
      </c>
      <c r="M11" s="340">
        <v>72832</v>
      </c>
      <c r="N11" s="340">
        <v>74557</v>
      </c>
      <c r="O11" s="340">
        <v>70264</v>
      </c>
      <c r="P11" s="340">
        <v>52775</v>
      </c>
      <c r="Q11" s="340">
        <v>60320</v>
      </c>
      <c r="R11" s="340">
        <v>64741</v>
      </c>
      <c r="S11" s="340">
        <v>67122</v>
      </c>
      <c r="T11" s="443">
        <v>70966</v>
      </c>
      <c r="U11" s="443">
        <v>77947</v>
      </c>
      <c r="V11" s="443">
        <v>76421</v>
      </c>
      <c r="W11" s="443">
        <v>58451</v>
      </c>
      <c r="X11" s="443">
        <v>47729</v>
      </c>
      <c r="Y11" s="443">
        <v>46348</v>
      </c>
      <c r="Z11" s="443">
        <v>48394</v>
      </c>
      <c r="AA11" s="443">
        <v>45478</v>
      </c>
    </row>
    <row r="12" spans="1:28" ht="15" customHeight="1">
      <c r="A12" s="339" t="s">
        <v>55</v>
      </c>
      <c r="B12" s="339" t="s">
        <v>201</v>
      </c>
      <c r="C12" s="340">
        <v>51481</v>
      </c>
      <c r="D12" s="340">
        <v>56656</v>
      </c>
      <c r="E12" s="340">
        <v>54544</v>
      </c>
      <c r="F12" s="340">
        <v>50891</v>
      </c>
      <c r="G12" s="340">
        <v>50144</v>
      </c>
      <c r="H12" s="340">
        <v>54189</v>
      </c>
      <c r="I12" s="340">
        <v>47318</v>
      </c>
      <c r="J12" s="340">
        <v>39261</v>
      </c>
      <c r="K12" s="340">
        <v>48711</v>
      </c>
      <c r="L12" s="340">
        <v>57827</v>
      </c>
      <c r="M12" s="340">
        <v>57861</v>
      </c>
      <c r="N12" s="340">
        <v>58128</v>
      </c>
      <c r="O12" s="340">
        <v>60310</v>
      </c>
      <c r="P12" s="340">
        <v>48450</v>
      </c>
      <c r="Q12" s="340">
        <v>57028</v>
      </c>
      <c r="R12" s="340">
        <v>54771</v>
      </c>
      <c r="S12" s="340">
        <v>53466</v>
      </c>
      <c r="T12" s="443">
        <v>56910</v>
      </c>
      <c r="U12" s="443">
        <v>63822</v>
      </c>
      <c r="V12" s="443">
        <v>53144</v>
      </c>
      <c r="W12" s="443">
        <v>61258</v>
      </c>
      <c r="X12" s="443">
        <v>63432</v>
      </c>
      <c r="Y12" s="443">
        <v>64228</v>
      </c>
      <c r="Z12" s="443">
        <v>57486</v>
      </c>
      <c r="AA12" s="443">
        <v>60378</v>
      </c>
    </row>
    <row r="13" spans="1:28" ht="15" customHeight="1">
      <c r="A13" s="339" t="s">
        <v>111</v>
      </c>
      <c r="B13" s="339" t="s">
        <v>110</v>
      </c>
      <c r="C13" s="340">
        <v>22069</v>
      </c>
      <c r="D13" s="340">
        <v>22670</v>
      </c>
      <c r="E13" s="340">
        <v>26344</v>
      </c>
      <c r="F13" s="340">
        <v>17046</v>
      </c>
      <c r="G13" s="340">
        <v>18132</v>
      </c>
      <c r="H13" s="340">
        <v>19072</v>
      </c>
      <c r="I13" s="340">
        <v>14722</v>
      </c>
      <c r="J13" s="340">
        <v>16524</v>
      </c>
      <c r="K13" s="340">
        <v>18716</v>
      </c>
      <c r="L13" s="340">
        <v>13005</v>
      </c>
      <c r="M13" s="340">
        <v>16001</v>
      </c>
      <c r="N13" s="340">
        <v>11908</v>
      </c>
      <c r="O13" s="340">
        <v>28275</v>
      </c>
      <c r="P13" s="340">
        <v>34127</v>
      </c>
      <c r="Q13" s="340">
        <v>27202</v>
      </c>
      <c r="R13" s="340">
        <v>41785</v>
      </c>
      <c r="S13" s="340">
        <v>44790</v>
      </c>
      <c r="T13" s="443">
        <v>29860</v>
      </c>
      <c r="U13" s="443">
        <v>23110</v>
      </c>
      <c r="V13" s="443">
        <v>31019</v>
      </c>
      <c r="W13" s="443">
        <v>44594</v>
      </c>
      <c r="X13" s="443">
        <v>27867</v>
      </c>
      <c r="Y13" s="443">
        <v>27873</v>
      </c>
      <c r="Z13" s="443">
        <v>29801</v>
      </c>
      <c r="AA13" s="443">
        <v>36242</v>
      </c>
    </row>
    <row r="14" spans="1:28" ht="15" customHeight="1">
      <c r="A14" s="339" t="s">
        <v>202</v>
      </c>
      <c r="B14" s="339" t="s">
        <v>203</v>
      </c>
      <c r="C14" s="340">
        <v>3974</v>
      </c>
      <c r="D14" s="340">
        <v>4117</v>
      </c>
      <c r="E14" s="340">
        <v>3720</v>
      </c>
      <c r="F14" s="340">
        <v>4418</v>
      </c>
      <c r="G14" s="340">
        <v>4372</v>
      </c>
      <c r="H14" s="340">
        <v>4647</v>
      </c>
      <c r="I14" s="340">
        <v>5021</v>
      </c>
      <c r="J14" s="340">
        <v>5877</v>
      </c>
      <c r="K14" s="340">
        <v>6277</v>
      </c>
      <c r="L14" s="340">
        <v>5998</v>
      </c>
      <c r="M14" s="340">
        <v>6576</v>
      </c>
      <c r="N14" s="340">
        <v>5780</v>
      </c>
      <c r="O14" s="340">
        <v>6455</v>
      </c>
      <c r="P14" s="340">
        <v>5082</v>
      </c>
      <c r="Q14" s="340">
        <v>5750</v>
      </c>
      <c r="R14" s="340">
        <v>5590</v>
      </c>
      <c r="S14" s="340">
        <v>6012</v>
      </c>
      <c r="T14" s="443">
        <v>6210</v>
      </c>
      <c r="U14" s="443">
        <v>6188</v>
      </c>
      <c r="V14" s="443">
        <v>4613</v>
      </c>
      <c r="W14" s="443">
        <v>5625</v>
      </c>
      <c r="X14" s="443">
        <v>7379</v>
      </c>
      <c r="Y14" s="443">
        <v>7379</v>
      </c>
      <c r="Z14" s="443">
        <v>8357</v>
      </c>
      <c r="AA14" s="443">
        <v>7247</v>
      </c>
    </row>
    <row r="15" spans="1:28" ht="15" customHeight="1">
      <c r="A15" s="339" t="s">
        <v>204</v>
      </c>
      <c r="B15" s="339" t="s">
        <v>205</v>
      </c>
      <c r="C15" s="340">
        <v>997</v>
      </c>
      <c r="D15" s="340">
        <v>7807</v>
      </c>
      <c r="E15" s="340">
        <v>3951</v>
      </c>
      <c r="F15" s="340">
        <v>1747</v>
      </c>
      <c r="G15" s="340">
        <v>3058</v>
      </c>
      <c r="H15" s="340">
        <v>2827</v>
      </c>
      <c r="I15" s="340">
        <v>1438</v>
      </c>
      <c r="J15" s="340">
        <v>1200</v>
      </c>
      <c r="K15" s="340">
        <v>1034</v>
      </c>
      <c r="L15" s="340">
        <v>964</v>
      </c>
      <c r="M15" s="340">
        <v>2505</v>
      </c>
      <c r="N15" s="340">
        <v>2061</v>
      </c>
      <c r="O15" s="340">
        <v>7222</v>
      </c>
      <c r="P15" s="340">
        <v>958</v>
      </c>
      <c r="Q15" s="340">
        <v>638</v>
      </c>
      <c r="R15" s="340">
        <v>1751</v>
      </c>
      <c r="S15" s="340">
        <v>5387</v>
      </c>
      <c r="T15" s="443">
        <v>15353</v>
      </c>
      <c r="U15" s="443">
        <v>1385</v>
      </c>
      <c r="V15" s="443">
        <v>489</v>
      </c>
      <c r="W15" s="443">
        <v>2589</v>
      </c>
      <c r="X15" s="443">
        <v>2651</v>
      </c>
      <c r="Y15" s="443">
        <v>4182</v>
      </c>
      <c r="Z15" s="443">
        <v>5056</v>
      </c>
      <c r="AA15" s="443">
        <v>8040</v>
      </c>
    </row>
    <row r="16" spans="1:28" s="281" customFormat="1" ht="15" customHeight="1">
      <c r="A16" s="342"/>
      <c r="B16" s="342" t="s">
        <v>42</v>
      </c>
      <c r="C16" s="343">
        <f t="shared" ref="C16:R16" si="0">SUM(C3:C15)</f>
        <v>571025</v>
      </c>
      <c r="D16" s="343">
        <f t="shared" si="0"/>
        <v>607881</v>
      </c>
      <c r="E16" s="343">
        <f t="shared" si="0"/>
        <v>654490</v>
      </c>
      <c r="F16" s="343">
        <f t="shared" si="0"/>
        <v>642813</v>
      </c>
      <c r="G16" s="343">
        <f t="shared" si="0"/>
        <v>603973</v>
      </c>
      <c r="H16" s="343">
        <f t="shared" si="0"/>
        <v>649627</v>
      </c>
      <c r="I16" s="343">
        <f t="shared" si="0"/>
        <v>608742</v>
      </c>
      <c r="J16" s="343">
        <f t="shared" si="0"/>
        <v>664230</v>
      </c>
      <c r="K16" s="343">
        <f t="shared" si="0"/>
        <v>629803</v>
      </c>
      <c r="L16" s="343">
        <f t="shared" si="0"/>
        <v>661065</v>
      </c>
      <c r="M16" s="343">
        <f t="shared" si="0"/>
        <v>662229</v>
      </c>
      <c r="N16" s="343">
        <f t="shared" si="0"/>
        <v>694952</v>
      </c>
      <c r="O16" s="343">
        <f t="shared" si="0"/>
        <v>661836</v>
      </c>
      <c r="P16" s="343">
        <f t="shared" si="0"/>
        <v>603635</v>
      </c>
      <c r="Q16" s="343">
        <f t="shared" si="0"/>
        <v>668754</v>
      </c>
      <c r="R16" s="343">
        <f t="shared" si="0"/>
        <v>704582</v>
      </c>
      <c r="S16" s="343">
        <f t="shared" ref="S16:V16" si="1">SUM(S3:S15)</f>
        <v>717493</v>
      </c>
      <c r="T16" s="444">
        <f t="shared" si="1"/>
        <v>720477</v>
      </c>
      <c r="U16" s="444">
        <f t="shared" si="1"/>
        <v>758226</v>
      </c>
      <c r="V16" s="444">
        <f t="shared" si="1"/>
        <v>776357</v>
      </c>
      <c r="W16" s="444">
        <v>794243</v>
      </c>
      <c r="X16" s="444">
        <v>782283</v>
      </c>
      <c r="Y16" s="444">
        <v>805788</v>
      </c>
      <c r="Z16" s="444">
        <v>790903</v>
      </c>
      <c r="AA16" s="444">
        <v>780616</v>
      </c>
      <c r="AB16" s="6"/>
    </row>
    <row r="17" spans="1:27" ht="19.350000000000001" customHeight="1" thickBot="1">
      <c r="A17" s="344" t="s">
        <v>88</v>
      </c>
      <c r="B17" s="344" t="s">
        <v>208</v>
      </c>
      <c r="C17" s="338"/>
      <c r="D17" s="338"/>
      <c r="E17" s="338"/>
      <c r="F17" s="338"/>
      <c r="G17" s="338"/>
      <c r="H17" s="338"/>
      <c r="I17" s="338"/>
      <c r="J17" s="338"/>
      <c r="K17" s="338"/>
      <c r="L17" s="338"/>
      <c r="M17" s="345"/>
      <c r="N17" s="345"/>
      <c r="O17" s="345"/>
      <c r="P17" s="345"/>
      <c r="Q17" s="345"/>
      <c r="R17" s="345"/>
      <c r="S17" s="497">
        <f>'P&amp;L'!S9-S16</f>
        <v>0</v>
      </c>
      <c r="T17" s="497">
        <f>'P&amp;L'!T9-T16</f>
        <v>0</v>
      </c>
      <c r="U17" s="497">
        <f>'P&amp;L'!U9-U16</f>
        <v>0</v>
      </c>
      <c r="V17" s="497">
        <f>'P&amp;L'!V9-V16</f>
        <v>0</v>
      </c>
      <c r="W17" s="497">
        <v>0</v>
      </c>
      <c r="X17" s="497">
        <v>0</v>
      </c>
      <c r="Y17" s="497">
        <v>0</v>
      </c>
      <c r="Z17" s="497">
        <v>0</v>
      </c>
      <c r="AA17" s="497">
        <v>0</v>
      </c>
    </row>
    <row r="18" spans="1:27" ht="15" customHeight="1">
      <c r="A18" s="339" t="s">
        <v>190</v>
      </c>
      <c r="B18" s="339" t="s">
        <v>191</v>
      </c>
      <c r="C18" s="340">
        <v>-195</v>
      </c>
      <c r="D18" s="340">
        <v>-165</v>
      </c>
      <c r="E18" s="340">
        <v>-150</v>
      </c>
      <c r="F18" s="340">
        <v>-175</v>
      </c>
      <c r="G18" s="340">
        <v>-185</v>
      </c>
      <c r="H18" s="340">
        <v>-370</v>
      </c>
      <c r="I18" s="340">
        <v>-2809</v>
      </c>
      <c r="J18" s="340">
        <v>-2450</v>
      </c>
      <c r="K18" s="340">
        <v>-241</v>
      </c>
      <c r="L18" s="340">
        <v>-281</v>
      </c>
      <c r="M18" s="340">
        <v>-861</v>
      </c>
      <c r="N18" s="340">
        <v>-984</v>
      </c>
      <c r="O18" s="340">
        <v>-709</v>
      </c>
      <c r="P18" s="340">
        <v>-530</v>
      </c>
      <c r="Q18" s="340">
        <v>-1042</v>
      </c>
      <c r="R18" s="340">
        <v>-1193</v>
      </c>
      <c r="S18" s="340">
        <v>-1233</v>
      </c>
      <c r="T18" s="443">
        <v>-1424</v>
      </c>
      <c r="U18" s="443">
        <v>-1586</v>
      </c>
      <c r="V18" s="443">
        <v>-2216</v>
      </c>
      <c r="W18" s="495">
        <v>-4006</v>
      </c>
      <c r="X18" s="495">
        <v>-5814</v>
      </c>
      <c r="Y18" s="496">
        <v>-4232</v>
      </c>
      <c r="Z18" s="496">
        <v>-6576</v>
      </c>
      <c r="AA18" s="496">
        <v>-3739</v>
      </c>
    </row>
    <row r="19" spans="1:27" ht="15" customHeight="1">
      <c r="A19" s="339" t="s">
        <v>209</v>
      </c>
      <c r="B19" s="339" t="s">
        <v>210</v>
      </c>
      <c r="C19" s="340">
        <v>-19307</v>
      </c>
      <c r="D19" s="340">
        <v>-31097</v>
      </c>
      <c r="E19" s="340">
        <v>-20120</v>
      </c>
      <c r="F19" s="340">
        <v>-27811</v>
      </c>
      <c r="G19" s="340">
        <v>-11773</v>
      </c>
      <c r="H19" s="340">
        <v>-20883</v>
      </c>
      <c r="I19" s="340">
        <v>-12654</v>
      </c>
      <c r="J19" s="340">
        <v>-68176</v>
      </c>
      <c r="K19" s="340">
        <v>-22419</v>
      </c>
      <c r="L19" s="340">
        <v>-34245</v>
      </c>
      <c r="M19" s="340">
        <v>-26283</v>
      </c>
      <c r="N19" s="340">
        <v>-33782</v>
      </c>
      <c r="O19" s="340">
        <v>-28684</v>
      </c>
      <c r="P19" s="340">
        <v>-16229</v>
      </c>
      <c r="Q19" s="340">
        <v>-8599</v>
      </c>
      <c r="R19" s="340">
        <v>-23582</v>
      </c>
      <c r="S19" s="340">
        <v>-16178</v>
      </c>
      <c r="T19" s="443">
        <v>-25481</v>
      </c>
      <c r="U19" s="443">
        <v>-30695</v>
      </c>
      <c r="V19" s="443">
        <v>-24009</v>
      </c>
      <c r="W19" s="443">
        <v>-23715</v>
      </c>
      <c r="X19" s="443">
        <v>-23402</v>
      </c>
      <c r="Y19" s="487">
        <v>-17926</v>
      </c>
      <c r="Z19" s="487">
        <v>-17721</v>
      </c>
      <c r="AA19" s="487">
        <v>-17238</v>
      </c>
    </row>
    <row r="20" spans="1:27" ht="15" customHeight="1">
      <c r="A20" s="339" t="s">
        <v>192</v>
      </c>
      <c r="B20" s="339" t="s">
        <v>193</v>
      </c>
      <c r="C20" s="340">
        <v>-564</v>
      </c>
      <c r="D20" s="340">
        <v>-639</v>
      </c>
      <c r="E20" s="340">
        <v>-590</v>
      </c>
      <c r="F20" s="340">
        <f>-3198-C20-D20-E20</f>
        <v>-1405</v>
      </c>
      <c r="G20" s="340">
        <v>-608</v>
      </c>
      <c r="H20" s="340">
        <f>-2399-G20</f>
        <v>-1791</v>
      </c>
      <c r="I20" s="340">
        <f>-4476-G20-H20</f>
        <v>-2077</v>
      </c>
      <c r="J20" s="340">
        <f>-8918-G20-H20-I20</f>
        <v>-4442</v>
      </c>
      <c r="K20" s="340">
        <v>-2899</v>
      </c>
      <c r="L20" s="340">
        <v>-3858</v>
      </c>
      <c r="M20" s="340">
        <v>-1791</v>
      </c>
      <c r="N20" s="340">
        <v>-18136</v>
      </c>
      <c r="O20" s="340">
        <v>-13198</v>
      </c>
      <c r="P20" s="340">
        <v>-12733</v>
      </c>
      <c r="Q20" s="340">
        <v>-15759</v>
      </c>
      <c r="R20" s="340">
        <v>-13887</v>
      </c>
      <c r="S20" s="340">
        <v>-15020</v>
      </c>
      <c r="T20" s="443">
        <v>-14366</v>
      </c>
      <c r="U20" s="443">
        <v>-14659</v>
      </c>
      <c r="V20" s="443">
        <v>-14606</v>
      </c>
      <c r="W20" s="443">
        <v>-16638</v>
      </c>
      <c r="X20" s="443">
        <v>-24353</v>
      </c>
      <c r="Y20" s="487">
        <v>-20482</v>
      </c>
      <c r="Z20" s="487">
        <v>-19553</v>
      </c>
      <c r="AA20" s="487">
        <v>-20270</v>
      </c>
    </row>
    <row r="21" spans="1:27" ht="15" customHeight="1">
      <c r="A21" s="339" t="s">
        <v>644</v>
      </c>
      <c r="B21" s="339"/>
      <c r="C21" s="340">
        <v>-12346</v>
      </c>
      <c r="D21" s="340">
        <v>-12304</v>
      </c>
      <c r="E21" s="340">
        <v>-13178</v>
      </c>
      <c r="F21" s="340">
        <v>-14003</v>
      </c>
      <c r="G21" s="340">
        <v>-11268</v>
      </c>
      <c r="H21" s="340">
        <v>-12497</v>
      </c>
      <c r="I21" s="340">
        <v>-12343</v>
      </c>
      <c r="J21" s="340">
        <v>-11908</v>
      </c>
      <c r="K21" s="340">
        <v>-9844</v>
      </c>
      <c r="L21" s="340">
        <v>-10967</v>
      </c>
      <c r="M21" s="340">
        <v>-10573</v>
      </c>
      <c r="N21" s="340">
        <v>-13787</v>
      </c>
      <c r="O21" s="340">
        <v>-12626</v>
      </c>
      <c r="P21" s="340">
        <v>-13360</v>
      </c>
      <c r="Q21" s="340">
        <v>-13657</v>
      </c>
      <c r="R21" s="340">
        <v>-15497</v>
      </c>
      <c r="S21" s="340">
        <v>-12561</v>
      </c>
      <c r="T21" s="443">
        <v>-13738</v>
      </c>
      <c r="U21" s="443">
        <v>-15491</v>
      </c>
      <c r="V21" s="443">
        <v>-17944</v>
      </c>
      <c r="W21" s="443">
        <v>-14353</v>
      </c>
      <c r="X21" s="443">
        <v>-18405</v>
      </c>
      <c r="Y21" s="487">
        <v>-18861</v>
      </c>
      <c r="Z21" s="487">
        <v>-22692</v>
      </c>
      <c r="AA21" s="487">
        <v>-17759</v>
      </c>
    </row>
    <row r="22" spans="1:27" ht="15" customHeight="1">
      <c r="A22" s="339" t="s">
        <v>655</v>
      </c>
      <c r="B22" s="339" t="s">
        <v>642</v>
      </c>
      <c r="C22" s="340">
        <v>-26239</v>
      </c>
      <c r="D22" s="340">
        <v>-27778</v>
      </c>
      <c r="E22" s="340">
        <v>-56218</v>
      </c>
      <c r="F22" s="340">
        <v>-42235</v>
      </c>
      <c r="G22" s="340">
        <v>-27583</v>
      </c>
      <c r="H22" s="340">
        <v>-47120</v>
      </c>
      <c r="I22" s="340">
        <v>-27091</v>
      </c>
      <c r="J22" s="340">
        <v>-38452</v>
      </c>
      <c r="K22" s="340">
        <v>-30812</v>
      </c>
      <c r="L22" s="340">
        <v>-46330</v>
      </c>
      <c r="M22" s="340">
        <v>-32529</v>
      </c>
      <c r="N22" s="340">
        <v>-33022</v>
      </c>
      <c r="O22" s="340">
        <v>-30654</v>
      </c>
      <c r="P22" s="340">
        <v>-27009</v>
      </c>
      <c r="Q22" s="340">
        <v>-34942</v>
      </c>
      <c r="R22" s="340">
        <v>-31321</v>
      </c>
      <c r="S22" s="340">
        <v>-21098</v>
      </c>
      <c r="T22" s="443">
        <v>-24503</v>
      </c>
      <c r="U22" s="443">
        <v>-19049</v>
      </c>
      <c r="V22" s="443">
        <v>-25588</v>
      </c>
      <c r="W22" s="443">
        <v>-20335</v>
      </c>
      <c r="X22" s="443">
        <v>-30510</v>
      </c>
      <c r="Y22" s="487">
        <v>-24588</v>
      </c>
      <c r="Z22" s="487">
        <v>-41243</v>
      </c>
      <c r="AA22" s="487">
        <v>-7476</v>
      </c>
    </row>
    <row r="23" spans="1:27" ht="15" customHeight="1">
      <c r="A23" s="339" t="s">
        <v>197</v>
      </c>
      <c r="B23" s="339" t="s">
        <v>198</v>
      </c>
      <c r="C23" s="340">
        <v>-8923</v>
      </c>
      <c r="D23" s="340">
        <v>-9623</v>
      </c>
      <c r="E23" s="340">
        <v>-5523</v>
      </c>
      <c r="F23" s="340">
        <v>-9191</v>
      </c>
      <c r="G23" s="340">
        <v>-8706</v>
      </c>
      <c r="H23" s="340">
        <v>-10189</v>
      </c>
      <c r="I23" s="340">
        <v>-9230</v>
      </c>
      <c r="J23" s="340">
        <v>-10451</v>
      </c>
      <c r="K23" s="340">
        <v>-9122</v>
      </c>
      <c r="L23" s="340">
        <v>-10125</v>
      </c>
      <c r="M23" s="340">
        <v>-10119</v>
      </c>
      <c r="N23" s="340">
        <v>-10530</v>
      </c>
      <c r="O23" s="340">
        <v>-1522</v>
      </c>
      <c r="P23" s="340">
        <v>-6983</v>
      </c>
      <c r="Q23" s="340">
        <v>-6302</v>
      </c>
      <c r="R23" s="340">
        <v>-4183</v>
      </c>
      <c r="S23" s="340">
        <v>-3019</v>
      </c>
      <c r="T23" s="443">
        <v>-3411</v>
      </c>
      <c r="U23" s="443">
        <v>-3347</v>
      </c>
      <c r="V23" s="443">
        <v>-3402</v>
      </c>
      <c r="W23" s="443">
        <v>-2678</v>
      </c>
      <c r="X23" s="443">
        <v>-6655</v>
      </c>
      <c r="Y23" s="487">
        <v>-6033</v>
      </c>
      <c r="Z23" s="487">
        <v>-7340</v>
      </c>
      <c r="AA23" s="487">
        <v>-3004</v>
      </c>
    </row>
    <row r="24" spans="1:27" ht="15" customHeight="1">
      <c r="A24" s="339" t="s">
        <v>111</v>
      </c>
      <c r="B24" s="339" t="s">
        <v>110</v>
      </c>
      <c r="C24" s="340">
        <v>-3172</v>
      </c>
      <c r="D24" s="340">
        <v>-2739</v>
      </c>
      <c r="E24" s="340">
        <v>-2616</v>
      </c>
      <c r="F24" s="340">
        <v>-2648</v>
      </c>
      <c r="G24" s="340">
        <v>-2731</v>
      </c>
      <c r="H24" s="340">
        <v>-2388</v>
      </c>
      <c r="I24" s="340">
        <v>-2192</v>
      </c>
      <c r="J24" s="340">
        <v>-2283</v>
      </c>
      <c r="K24" s="340">
        <v>-2503</v>
      </c>
      <c r="L24" s="340">
        <v>-1783</v>
      </c>
      <c r="M24" s="340">
        <v>-2068</v>
      </c>
      <c r="N24" s="340">
        <v>-1944</v>
      </c>
      <c r="O24" s="340">
        <v>-3614</v>
      </c>
      <c r="P24" s="340">
        <v>-5900</v>
      </c>
      <c r="Q24" s="340">
        <v>-4043</v>
      </c>
      <c r="R24" s="340">
        <v>-5331</v>
      </c>
      <c r="S24" s="340">
        <v>-5322</v>
      </c>
      <c r="T24" s="443">
        <v>-3595</v>
      </c>
      <c r="U24" s="443">
        <v>-3253</v>
      </c>
      <c r="V24" s="443">
        <v>-4328</v>
      </c>
      <c r="W24" s="443">
        <v>-4983</v>
      </c>
      <c r="X24" s="443">
        <v>-3174</v>
      </c>
      <c r="Y24" s="487">
        <v>-3453</v>
      </c>
      <c r="Z24" s="487">
        <v>-3112</v>
      </c>
      <c r="AA24" s="487">
        <v>-3729</v>
      </c>
    </row>
    <row r="25" spans="1:27" ht="13.35" customHeight="1">
      <c r="A25" s="339" t="s">
        <v>211</v>
      </c>
      <c r="B25" s="339" t="s">
        <v>200</v>
      </c>
      <c r="C25" s="340">
        <v>-1630</v>
      </c>
      <c r="D25" s="340">
        <v>-1620</v>
      </c>
      <c r="E25" s="340">
        <v>-1618</v>
      </c>
      <c r="F25" s="340">
        <v>-1740</v>
      </c>
      <c r="G25" s="340">
        <v>-1829</v>
      </c>
      <c r="H25" s="340">
        <v>-1799</v>
      </c>
      <c r="I25" s="340">
        <v>-1512</v>
      </c>
      <c r="J25" s="340">
        <v>-1828</v>
      </c>
      <c r="K25" s="340">
        <v>-2139</v>
      </c>
      <c r="L25" s="340">
        <v>-1480</v>
      </c>
      <c r="M25" s="340">
        <v>-2017</v>
      </c>
      <c r="N25" s="340">
        <v>-5761</v>
      </c>
      <c r="O25" s="340">
        <v>-6001</v>
      </c>
      <c r="P25" s="340">
        <v>-5084</v>
      </c>
      <c r="Q25" s="340">
        <v>-5055</v>
      </c>
      <c r="R25" s="340">
        <v>-5488</v>
      </c>
      <c r="S25" s="340">
        <v>-5508</v>
      </c>
      <c r="T25" s="443">
        <v>-5615</v>
      </c>
      <c r="U25" s="443">
        <v>-5524</v>
      </c>
      <c r="V25" s="443">
        <v>-6137</v>
      </c>
      <c r="W25" s="443">
        <v>-5620</v>
      </c>
      <c r="X25" s="443">
        <v>-2868</v>
      </c>
      <c r="Y25" s="487">
        <v>-691</v>
      </c>
      <c r="Z25" s="487">
        <v>-1268</v>
      </c>
      <c r="AA25" s="487">
        <v>-1281</v>
      </c>
    </row>
    <row r="26" spans="1:27" ht="15" customHeight="1">
      <c r="A26" s="339" t="s">
        <v>55</v>
      </c>
      <c r="B26" s="339" t="s">
        <v>201</v>
      </c>
      <c r="C26" s="340">
        <v>-2140</v>
      </c>
      <c r="D26" s="340">
        <v>-2489</v>
      </c>
      <c r="E26" s="340">
        <v>-6266</v>
      </c>
      <c r="F26" s="340">
        <v>-3876</v>
      </c>
      <c r="G26" s="340">
        <v>-2209</v>
      </c>
      <c r="H26" s="340">
        <v>-1950</v>
      </c>
      <c r="I26" s="340">
        <v>-2157</v>
      </c>
      <c r="J26" s="340">
        <v>-2153</v>
      </c>
      <c r="K26" s="340">
        <v>-5138</v>
      </c>
      <c r="L26" s="340">
        <v>-5187</v>
      </c>
      <c r="M26" s="340">
        <v>-4634</v>
      </c>
      <c r="N26" s="340">
        <v>-4775</v>
      </c>
      <c r="O26" s="340">
        <v>-4340</v>
      </c>
      <c r="P26" s="340">
        <v>-4589</v>
      </c>
      <c r="Q26" s="340">
        <v>-4233</v>
      </c>
      <c r="R26" s="340">
        <v>-4370</v>
      </c>
      <c r="S26" s="340">
        <v>-4149</v>
      </c>
      <c r="T26" s="443">
        <v>-4489</v>
      </c>
      <c r="U26" s="443">
        <v>-4461</v>
      </c>
      <c r="V26" s="443">
        <v>-4681</v>
      </c>
      <c r="W26" s="443">
        <v>-4430</v>
      </c>
      <c r="X26" s="443">
        <v>-4460</v>
      </c>
      <c r="Y26" s="487">
        <v>-4171</v>
      </c>
      <c r="Z26" s="487">
        <v>-4047</v>
      </c>
      <c r="AA26" s="487">
        <v>-3614</v>
      </c>
    </row>
    <row r="27" spans="1:27" ht="15" customHeight="1">
      <c r="A27" s="339" t="s">
        <v>54</v>
      </c>
      <c r="B27" s="339" t="s">
        <v>43</v>
      </c>
      <c r="C27" s="340">
        <v>-5805</v>
      </c>
      <c r="D27" s="340">
        <v>-5832</v>
      </c>
      <c r="E27" s="340">
        <v>-5811</v>
      </c>
      <c r="F27" s="340">
        <v>-4130</v>
      </c>
      <c r="G27" s="340">
        <v>-5309</v>
      </c>
      <c r="H27" s="340">
        <v>-4955</v>
      </c>
      <c r="I27" s="340">
        <v>-4486</v>
      </c>
      <c r="J27" s="340">
        <v>-3058</v>
      </c>
      <c r="K27" s="340">
        <v>-2826</v>
      </c>
      <c r="L27" s="340">
        <v>-2205</v>
      </c>
      <c r="M27" s="340">
        <v>-2130</v>
      </c>
      <c r="N27" s="340">
        <v>-3513</v>
      </c>
      <c r="O27" s="340">
        <v>-2307</v>
      </c>
      <c r="P27" s="340">
        <v>-2139</v>
      </c>
      <c r="Q27" s="340">
        <v>-3446</v>
      </c>
      <c r="R27" s="340">
        <v>-3343</v>
      </c>
      <c r="S27" s="340">
        <v>-3129</v>
      </c>
      <c r="T27" s="443">
        <v>-3413</v>
      </c>
      <c r="U27" s="443">
        <v>-3159</v>
      </c>
      <c r="V27" s="443">
        <v>-3369</v>
      </c>
      <c r="W27" s="443">
        <v>-2268</v>
      </c>
      <c r="X27" s="443">
        <v>-1990</v>
      </c>
      <c r="Y27" s="487">
        <v>-1951</v>
      </c>
      <c r="Z27" s="487">
        <v>-1762</v>
      </c>
      <c r="AA27" s="487">
        <v>-2022</v>
      </c>
    </row>
    <row r="28" spans="1:27" ht="15" customHeight="1">
      <c r="A28" s="339" t="s">
        <v>202</v>
      </c>
      <c r="B28" s="339" t="s">
        <v>203</v>
      </c>
      <c r="C28" s="340">
        <v>-5967</v>
      </c>
      <c r="D28" s="340">
        <v>-7008</v>
      </c>
      <c r="E28" s="340">
        <v>-6769</v>
      </c>
      <c r="F28" s="340">
        <v>-7440</v>
      </c>
      <c r="G28" s="340">
        <v>-7044</v>
      </c>
      <c r="H28" s="340">
        <v>-6451</v>
      </c>
      <c r="I28" s="340">
        <v>-6894</v>
      </c>
      <c r="J28" s="340">
        <v>-6933</v>
      </c>
      <c r="K28" s="340">
        <v>-7564</v>
      </c>
      <c r="L28" s="340">
        <v>-7575</v>
      </c>
      <c r="M28" s="340">
        <v>-7424</v>
      </c>
      <c r="N28" s="340">
        <v>-7864</v>
      </c>
      <c r="O28" s="340">
        <v>-7287</v>
      </c>
      <c r="P28" s="340">
        <v>-6532</v>
      </c>
      <c r="Q28" s="340">
        <v>-6759</v>
      </c>
      <c r="R28" s="340">
        <v>-8766</v>
      </c>
      <c r="S28" s="340">
        <v>-8030</v>
      </c>
      <c r="T28" s="443">
        <v>-8008</v>
      </c>
      <c r="U28" s="443">
        <v>-8142</v>
      </c>
      <c r="V28" s="443">
        <v>-9803</v>
      </c>
      <c r="W28" s="443">
        <v>-10180</v>
      </c>
      <c r="X28" s="443">
        <v>-12016</v>
      </c>
      <c r="Y28" s="487">
        <v>-11185</v>
      </c>
      <c r="Z28" s="487">
        <v>-12578</v>
      </c>
      <c r="AA28" s="487">
        <v>-11522</v>
      </c>
    </row>
    <row r="29" spans="1:27" ht="15" customHeight="1">
      <c r="A29" s="339" t="s">
        <v>212</v>
      </c>
      <c r="B29" s="339" t="s">
        <v>213</v>
      </c>
      <c r="C29" s="340">
        <v>-1801</v>
      </c>
      <c r="D29" s="340">
        <v>-3050</v>
      </c>
      <c r="E29" s="340">
        <v>-3405</v>
      </c>
      <c r="F29" s="340">
        <v>-3662</v>
      </c>
      <c r="G29" s="340">
        <v>-2112</v>
      </c>
      <c r="H29" s="340">
        <v>-2403</v>
      </c>
      <c r="I29" s="340">
        <v>-2359</v>
      </c>
      <c r="J29" s="340">
        <v>-2470</v>
      </c>
      <c r="K29" s="340">
        <v>-2314</v>
      </c>
      <c r="L29" s="340">
        <v>-2153</v>
      </c>
      <c r="M29" s="340">
        <v>-2257</v>
      </c>
      <c r="N29" s="340">
        <v>-2188</v>
      </c>
      <c r="O29" s="340">
        <v>-2099</v>
      </c>
      <c r="P29" s="340">
        <v>-2575</v>
      </c>
      <c r="Q29" s="340">
        <v>-2628</v>
      </c>
      <c r="R29" s="340">
        <v>-2928</v>
      </c>
      <c r="S29" s="340">
        <v>-2124</v>
      </c>
      <c r="T29" s="443">
        <v>-2709</v>
      </c>
      <c r="U29" s="443">
        <v>-2554</v>
      </c>
      <c r="V29" s="443">
        <v>-3132</v>
      </c>
      <c r="W29" s="443">
        <v>-6004</v>
      </c>
      <c r="X29" s="443">
        <v>-3112</v>
      </c>
      <c r="Y29" s="487">
        <v>-3571</v>
      </c>
      <c r="Z29" s="487">
        <v>-4183</v>
      </c>
      <c r="AA29" s="487">
        <v>-3428</v>
      </c>
    </row>
    <row r="30" spans="1:27" ht="15" customHeight="1">
      <c r="A30" s="339" t="s">
        <v>206</v>
      </c>
      <c r="B30" s="339" t="s">
        <v>207</v>
      </c>
      <c r="C30" s="340">
        <f>-8307-C20</f>
        <v>-7743</v>
      </c>
      <c r="D30" s="340">
        <f>-8534-D20</f>
        <v>-7895</v>
      </c>
      <c r="E30" s="340">
        <f>-5911-E20</f>
        <v>-5321</v>
      </c>
      <c r="F30" s="340">
        <f>-10516-F20</f>
        <v>-9111</v>
      </c>
      <c r="G30" s="340">
        <f>-8111-G20</f>
        <v>-7503</v>
      </c>
      <c r="H30" s="340">
        <f>-8862-H20</f>
        <v>-7071</v>
      </c>
      <c r="I30" s="340">
        <f>-9365-I20</f>
        <v>-7288</v>
      </c>
      <c r="J30" s="340">
        <f>-16791-J20</f>
        <v>-12349</v>
      </c>
      <c r="K30" s="340">
        <f>-14819-K20</f>
        <v>-11920</v>
      </c>
      <c r="L30" s="340">
        <v>-12519</v>
      </c>
      <c r="M30" s="340">
        <v>-15496</v>
      </c>
      <c r="N30" s="340">
        <v>-16960</v>
      </c>
      <c r="O30" s="340">
        <f>-10100-451</f>
        <v>-10551</v>
      </c>
      <c r="P30" s="340">
        <f>-7211-930</f>
        <v>-8141</v>
      </c>
      <c r="Q30" s="340">
        <v>-9559</v>
      </c>
      <c r="R30" s="340">
        <v>-15392</v>
      </c>
      <c r="S30" s="340">
        <v>-8848</v>
      </c>
      <c r="T30" s="443">
        <v>-9645</v>
      </c>
      <c r="U30" s="443">
        <v>-11453</v>
      </c>
      <c r="V30" s="443">
        <v>-16262</v>
      </c>
      <c r="W30" s="443">
        <v>-18306</v>
      </c>
      <c r="X30" s="443">
        <v>-24823</v>
      </c>
      <c r="Y30" s="487">
        <v>-22842</v>
      </c>
      <c r="Z30" s="487">
        <v>-29640</v>
      </c>
      <c r="AA30" s="487">
        <v>-23139</v>
      </c>
    </row>
    <row r="31" spans="1:27" s="281" customFormat="1" ht="15" customHeight="1">
      <c r="A31" s="342"/>
      <c r="B31" s="342" t="s">
        <v>42</v>
      </c>
      <c r="C31" s="343">
        <f t="shared" ref="C31:R31" si="2">SUM(C18:C30)</f>
        <v>-95832</v>
      </c>
      <c r="D31" s="343">
        <f t="shared" si="2"/>
        <v>-112239</v>
      </c>
      <c r="E31" s="343">
        <f t="shared" si="2"/>
        <v>-127585</v>
      </c>
      <c r="F31" s="343">
        <f t="shared" si="2"/>
        <v>-127427</v>
      </c>
      <c r="G31" s="343">
        <f t="shared" si="2"/>
        <v>-88860</v>
      </c>
      <c r="H31" s="343">
        <f t="shared" si="2"/>
        <v>-119867</v>
      </c>
      <c r="I31" s="343">
        <f t="shared" si="2"/>
        <v>-93092</v>
      </c>
      <c r="J31" s="343">
        <f t="shared" si="2"/>
        <v>-166953</v>
      </c>
      <c r="K31" s="343">
        <f t="shared" si="2"/>
        <v>-109741</v>
      </c>
      <c r="L31" s="343">
        <f t="shared" si="2"/>
        <v>-138708</v>
      </c>
      <c r="M31" s="343">
        <f t="shared" si="2"/>
        <v>-118182</v>
      </c>
      <c r="N31" s="343">
        <f t="shared" si="2"/>
        <v>-153246</v>
      </c>
      <c r="O31" s="343">
        <f t="shared" si="2"/>
        <v>-123592</v>
      </c>
      <c r="P31" s="343">
        <f t="shared" si="2"/>
        <v>-111804</v>
      </c>
      <c r="Q31" s="343">
        <f t="shared" si="2"/>
        <v>-116024</v>
      </c>
      <c r="R31" s="343">
        <f t="shared" si="2"/>
        <v>-135281</v>
      </c>
      <c r="S31" s="343">
        <f t="shared" ref="S31:V31" si="3">SUM(S18:S30)</f>
        <v>-106219</v>
      </c>
      <c r="T31" s="445">
        <f t="shared" si="3"/>
        <v>-120397</v>
      </c>
      <c r="U31" s="445">
        <f t="shared" si="3"/>
        <v>-123373</v>
      </c>
      <c r="V31" s="445">
        <f t="shared" si="3"/>
        <v>-135477</v>
      </c>
      <c r="W31" s="445">
        <v>-133516</v>
      </c>
      <c r="X31" s="445">
        <v>-161582</v>
      </c>
      <c r="Y31" s="445">
        <v>-139986</v>
      </c>
      <c r="Z31" s="445">
        <v>-171715</v>
      </c>
      <c r="AA31" s="445">
        <v>-118221</v>
      </c>
    </row>
    <row r="32" spans="1:27" ht="15" customHeight="1">
      <c r="P32" s="281"/>
      <c r="Q32" s="281"/>
      <c r="R32" s="281"/>
      <c r="S32" s="376">
        <f>S31-'P&amp;L'!S10</f>
        <v>0</v>
      </c>
      <c r="T32" s="376">
        <f>T31-'P&amp;L'!T10</f>
        <v>0</v>
      </c>
      <c r="U32" s="376">
        <f>U31-'P&amp;L'!U10</f>
        <v>0</v>
      </c>
      <c r="V32" s="376">
        <f>V31-'P&amp;L'!V10</f>
        <v>2</v>
      </c>
      <c r="W32" s="376">
        <v>0</v>
      </c>
      <c r="X32" s="376">
        <v>0</v>
      </c>
      <c r="Y32" s="376">
        <v>0</v>
      </c>
      <c r="Z32" s="376">
        <v>0</v>
      </c>
      <c r="AA32" s="376">
        <v>0</v>
      </c>
    </row>
    <row r="33" spans="1:27" ht="15" customHeight="1">
      <c r="A33" s="342" t="s">
        <v>53</v>
      </c>
      <c r="B33" s="342" t="s">
        <v>4</v>
      </c>
      <c r="C33" s="343">
        <f t="shared" ref="C33:S33" si="4">SUM(C16,C31)</f>
        <v>475193</v>
      </c>
      <c r="D33" s="343">
        <f t="shared" si="4"/>
        <v>495642</v>
      </c>
      <c r="E33" s="343">
        <f t="shared" si="4"/>
        <v>526905</v>
      </c>
      <c r="F33" s="343">
        <f t="shared" si="4"/>
        <v>515386</v>
      </c>
      <c r="G33" s="343">
        <f t="shared" si="4"/>
        <v>515113</v>
      </c>
      <c r="H33" s="343">
        <f t="shared" si="4"/>
        <v>529760</v>
      </c>
      <c r="I33" s="343">
        <f t="shared" si="4"/>
        <v>515650</v>
      </c>
      <c r="J33" s="343">
        <f t="shared" si="4"/>
        <v>497277</v>
      </c>
      <c r="K33" s="343">
        <f t="shared" si="4"/>
        <v>520062</v>
      </c>
      <c r="L33" s="343">
        <f t="shared" si="4"/>
        <v>522357</v>
      </c>
      <c r="M33" s="343">
        <f t="shared" si="4"/>
        <v>544047</v>
      </c>
      <c r="N33" s="343">
        <f t="shared" si="4"/>
        <v>541706</v>
      </c>
      <c r="O33" s="343">
        <f t="shared" si="4"/>
        <v>538244</v>
      </c>
      <c r="P33" s="343">
        <f t="shared" si="4"/>
        <v>491831</v>
      </c>
      <c r="Q33" s="343">
        <f t="shared" si="4"/>
        <v>552730</v>
      </c>
      <c r="R33" s="343">
        <f t="shared" si="4"/>
        <v>569301</v>
      </c>
      <c r="S33" s="343">
        <f t="shared" si="4"/>
        <v>611274</v>
      </c>
      <c r="T33" s="444">
        <f t="shared" ref="T33" si="5">SUM(T16,T31)</f>
        <v>600080</v>
      </c>
      <c r="U33" s="444">
        <f t="shared" ref="U33:V33" si="6">SUM(U16,U31)</f>
        <v>634853</v>
      </c>
      <c r="V33" s="444">
        <f t="shared" si="6"/>
        <v>640880</v>
      </c>
      <c r="W33" s="444">
        <v>660727</v>
      </c>
      <c r="X33" s="444">
        <v>620701</v>
      </c>
      <c r="Y33" s="444">
        <v>665802</v>
      </c>
      <c r="Z33" s="444">
        <v>619188</v>
      </c>
      <c r="AA33" s="444">
        <v>662395</v>
      </c>
    </row>
    <row r="34" spans="1:27" ht="15" customHeight="1">
      <c r="C34" s="376"/>
      <c r="D34" s="376"/>
      <c r="E34" s="376"/>
      <c r="F34" s="376"/>
      <c r="G34" s="376"/>
      <c r="H34" s="376"/>
      <c r="I34" s="376"/>
      <c r="J34" s="376"/>
      <c r="K34" s="376"/>
      <c r="L34" s="376"/>
      <c r="M34" s="376"/>
      <c r="N34" s="376"/>
      <c r="O34" s="376"/>
      <c r="P34" s="376"/>
      <c r="Q34" s="376"/>
      <c r="R34" s="376"/>
      <c r="S34" s="397"/>
      <c r="T34" s="446"/>
      <c r="U34" s="446"/>
      <c r="V34" s="446"/>
      <c r="W34" s="446"/>
      <c r="X34" s="446"/>
      <c r="Y34" s="446"/>
      <c r="Z34" s="446"/>
      <c r="AA34" s="446"/>
    </row>
    <row r="35" spans="1:27" ht="15" customHeight="1" thickBot="1">
      <c r="C35" s="346"/>
      <c r="D35" s="338"/>
      <c r="E35" s="338"/>
      <c r="F35" s="338"/>
      <c r="G35" s="338"/>
      <c r="H35" s="338"/>
      <c r="I35" s="338"/>
      <c r="J35" s="338"/>
      <c r="K35" s="338"/>
      <c r="L35" s="338"/>
      <c r="M35" s="338"/>
      <c r="N35" s="338"/>
      <c r="O35" s="338"/>
      <c r="P35" s="338"/>
      <c r="Q35" s="338"/>
      <c r="R35" s="338"/>
      <c r="S35" s="338"/>
      <c r="T35" s="442"/>
      <c r="U35" s="442"/>
      <c r="V35" s="442"/>
      <c r="W35" s="442"/>
      <c r="X35" s="442"/>
      <c r="Y35" s="442"/>
      <c r="Z35" s="442"/>
      <c r="AA35" s="442"/>
    </row>
    <row r="36" spans="1:27" ht="15" customHeight="1" thickBot="1">
      <c r="A36" s="325" t="s">
        <v>53</v>
      </c>
      <c r="B36" s="325" t="s">
        <v>4</v>
      </c>
      <c r="C36" s="347" t="s">
        <v>180</v>
      </c>
      <c r="D36" s="338" t="s">
        <v>181</v>
      </c>
      <c r="E36" s="338" t="s">
        <v>182</v>
      </c>
      <c r="F36" s="338" t="str">
        <f>F2</f>
        <v>IV Q 2017</v>
      </c>
      <c r="G36" s="338" t="str">
        <f>G2</f>
        <v>I Q 2018</v>
      </c>
      <c r="H36" s="338" t="str">
        <f>H2</f>
        <v>II Q 2018</v>
      </c>
      <c r="I36" s="338" t="s">
        <v>186</v>
      </c>
      <c r="J36" s="338" t="str">
        <f>J2</f>
        <v>IV Q 2018</v>
      </c>
      <c r="K36" s="338" t="s">
        <v>188</v>
      </c>
      <c r="L36" s="338" t="s">
        <v>189</v>
      </c>
      <c r="M36" s="338" t="s">
        <v>577</v>
      </c>
      <c r="N36" s="338" t="str">
        <f>N2</f>
        <v>IV Q 2019</v>
      </c>
      <c r="O36" s="338" t="str">
        <f>O2</f>
        <v>I Q 2020</v>
      </c>
      <c r="P36" s="338" t="str">
        <f>P2</f>
        <v>II Q 2020</v>
      </c>
      <c r="Q36" s="338" t="str">
        <f>Q2</f>
        <v>III Q 2020</v>
      </c>
      <c r="R36" s="338" t="str">
        <f>R2</f>
        <v>IV Q 2020</v>
      </c>
      <c r="S36" s="338" t="str">
        <f t="shared" ref="S36" si="7">S2</f>
        <v>I Q 2021</v>
      </c>
      <c r="T36" s="442" t="str">
        <f t="shared" ref="T36" si="8">T2</f>
        <v>II Q 2021</v>
      </c>
      <c r="U36" s="442" t="str">
        <f t="shared" ref="U36:V36" si="9">U2</f>
        <v>III Q 2021</v>
      </c>
      <c r="V36" s="442" t="str">
        <f t="shared" si="9"/>
        <v>IV Q 2021</v>
      </c>
      <c r="W36" s="442" t="s">
        <v>690</v>
      </c>
      <c r="X36" s="442" t="s">
        <v>699</v>
      </c>
      <c r="Y36" s="442" t="s">
        <v>706</v>
      </c>
      <c r="Z36" s="442" t="s">
        <v>711</v>
      </c>
      <c r="AA36" s="442" t="s">
        <v>746</v>
      </c>
    </row>
    <row r="37" spans="1:27" ht="15" customHeight="1">
      <c r="A37" s="339" t="s">
        <v>190</v>
      </c>
      <c r="B37" s="339" t="s">
        <v>191</v>
      </c>
      <c r="C37" s="340">
        <f t="shared" ref="C37:L37" si="10">C3+C18</f>
        <v>83166</v>
      </c>
      <c r="D37" s="340">
        <f t="shared" si="10"/>
        <v>85353</v>
      </c>
      <c r="E37" s="340">
        <f t="shared" si="10"/>
        <v>83698</v>
      </c>
      <c r="F37" s="340">
        <f t="shared" si="10"/>
        <v>85404</v>
      </c>
      <c r="G37" s="340">
        <f t="shared" si="10"/>
        <v>81314</v>
      </c>
      <c r="H37" s="340">
        <f t="shared" si="10"/>
        <v>80029</v>
      </c>
      <c r="I37" s="340">
        <f t="shared" si="10"/>
        <v>75671</v>
      </c>
      <c r="J37" s="340">
        <f t="shared" si="10"/>
        <v>80429</v>
      </c>
      <c r="K37" s="340">
        <f t="shared" si="10"/>
        <v>80848</v>
      </c>
      <c r="L37" s="340">
        <f t="shared" si="10"/>
        <v>81375</v>
      </c>
      <c r="M37" s="340">
        <v>81709</v>
      </c>
      <c r="N37" s="340">
        <v>80673</v>
      </c>
      <c r="O37" s="340">
        <v>78999</v>
      </c>
      <c r="P37" s="340">
        <f t="shared" ref="P37:R39" si="11">P3+P18</f>
        <v>73027</v>
      </c>
      <c r="Q37" s="340">
        <f t="shared" si="11"/>
        <v>77437</v>
      </c>
      <c r="R37" s="340">
        <f t="shared" si="11"/>
        <v>79713</v>
      </c>
      <c r="S37" s="340">
        <f t="shared" ref="S37:T39" si="12">S3+S18</f>
        <v>96737</v>
      </c>
      <c r="T37" s="443">
        <f t="shared" si="12"/>
        <v>93484</v>
      </c>
      <c r="U37" s="443">
        <f t="shared" ref="U37:V39" si="13">U3+U18</f>
        <v>100644</v>
      </c>
      <c r="V37" s="443">
        <f t="shared" si="13"/>
        <v>101998</v>
      </c>
      <c r="W37" s="443">
        <v>114098</v>
      </c>
      <c r="X37" s="443">
        <v>101302</v>
      </c>
      <c r="Y37" s="443">
        <v>95590</v>
      </c>
      <c r="Z37" s="443">
        <v>90451</v>
      </c>
      <c r="AA37" s="443">
        <v>89824</v>
      </c>
    </row>
    <row r="38" spans="1:27" ht="15" customHeight="1">
      <c r="A38" s="339" t="s">
        <v>574</v>
      </c>
      <c r="B38" s="339" t="s">
        <v>559</v>
      </c>
      <c r="C38" s="340">
        <f t="shared" ref="C38:L38" si="14">C4+C19</f>
        <v>58933</v>
      </c>
      <c r="D38" s="340">
        <f t="shared" si="14"/>
        <v>50701</v>
      </c>
      <c r="E38" s="340">
        <f t="shared" si="14"/>
        <v>67014</v>
      </c>
      <c r="F38" s="340">
        <f t="shared" si="14"/>
        <v>61381</v>
      </c>
      <c r="G38" s="340">
        <f t="shared" si="14"/>
        <v>72644</v>
      </c>
      <c r="H38" s="340">
        <f t="shared" si="14"/>
        <v>74018</v>
      </c>
      <c r="I38" s="340">
        <f t="shared" si="14"/>
        <v>82072</v>
      </c>
      <c r="J38" s="340">
        <f t="shared" si="14"/>
        <v>42663</v>
      </c>
      <c r="K38" s="340">
        <f t="shared" si="14"/>
        <v>78287</v>
      </c>
      <c r="L38" s="340">
        <f t="shared" si="14"/>
        <v>64767</v>
      </c>
      <c r="M38" s="340">
        <v>76414</v>
      </c>
      <c r="N38" s="340">
        <v>88937</v>
      </c>
      <c r="O38" s="340">
        <v>64404</v>
      </c>
      <c r="P38" s="340">
        <f t="shared" si="11"/>
        <v>81659</v>
      </c>
      <c r="Q38" s="340">
        <f t="shared" si="11"/>
        <v>101245</v>
      </c>
      <c r="R38" s="340">
        <f t="shared" si="11"/>
        <v>80816</v>
      </c>
      <c r="S38" s="340">
        <f t="shared" si="12"/>
        <v>96939</v>
      </c>
      <c r="T38" s="443">
        <f t="shared" si="12"/>
        <v>70231</v>
      </c>
      <c r="U38" s="443">
        <f t="shared" si="13"/>
        <v>79561</v>
      </c>
      <c r="V38" s="443">
        <f t="shared" si="13"/>
        <v>96334</v>
      </c>
      <c r="W38" s="443">
        <v>83779</v>
      </c>
      <c r="X38" s="443">
        <v>94188</v>
      </c>
      <c r="Y38" s="443">
        <v>105398</v>
      </c>
      <c r="Z38" s="443">
        <v>93391</v>
      </c>
      <c r="AA38" s="443">
        <v>101291</v>
      </c>
    </row>
    <row r="39" spans="1:27" ht="15" customHeight="1">
      <c r="A39" s="339" t="s">
        <v>192</v>
      </c>
      <c r="B39" s="339" t="s">
        <v>193</v>
      </c>
      <c r="C39" s="340">
        <f t="shared" ref="C39:L39" si="15">C5+C20</f>
        <v>12224</v>
      </c>
      <c r="D39" s="340">
        <f t="shared" si="15"/>
        <v>11192</v>
      </c>
      <c r="E39" s="340">
        <f t="shared" si="15"/>
        <v>15755</v>
      </c>
      <c r="F39" s="340">
        <f t="shared" si="15"/>
        <v>17934</v>
      </c>
      <c r="G39" s="340">
        <f t="shared" si="15"/>
        <v>14213</v>
      </c>
      <c r="H39" s="340">
        <f t="shared" si="15"/>
        <v>13144</v>
      </c>
      <c r="I39" s="340">
        <f t="shared" si="15"/>
        <v>12663</v>
      </c>
      <c r="J39" s="340">
        <f t="shared" si="15"/>
        <v>21584</v>
      </c>
      <c r="K39" s="340">
        <f t="shared" si="15"/>
        <v>14492</v>
      </c>
      <c r="L39" s="340">
        <f t="shared" si="15"/>
        <v>12995</v>
      </c>
      <c r="M39" s="340">
        <v>16046</v>
      </c>
      <c r="N39" s="340">
        <v>2201</v>
      </c>
      <c r="O39" s="340">
        <v>10612</v>
      </c>
      <c r="P39" s="340">
        <f t="shared" si="11"/>
        <v>5719</v>
      </c>
      <c r="Q39" s="340">
        <f t="shared" si="11"/>
        <v>7772</v>
      </c>
      <c r="R39" s="340">
        <f t="shared" si="11"/>
        <v>12301</v>
      </c>
      <c r="S39" s="340">
        <f t="shared" si="12"/>
        <v>11029</v>
      </c>
      <c r="T39" s="443">
        <f t="shared" si="12"/>
        <v>12223</v>
      </c>
      <c r="U39" s="443">
        <f t="shared" si="13"/>
        <v>15369</v>
      </c>
      <c r="V39" s="443">
        <f t="shared" si="13"/>
        <v>14210</v>
      </c>
      <c r="W39" s="443">
        <v>10220</v>
      </c>
      <c r="X39" s="443">
        <v>1186</v>
      </c>
      <c r="Y39" s="443">
        <v>10345</v>
      </c>
      <c r="Z39" s="443">
        <v>10917</v>
      </c>
      <c r="AA39" s="443">
        <v>7989</v>
      </c>
    </row>
    <row r="40" spans="1:27" ht="15" customHeight="1">
      <c r="A40" s="339" t="s">
        <v>194</v>
      </c>
      <c r="B40" s="339" t="s">
        <v>195</v>
      </c>
      <c r="C40" s="340">
        <f t="shared" ref="C40:L40" si="16">C6</f>
        <v>78131</v>
      </c>
      <c r="D40" s="340">
        <f t="shared" si="16"/>
        <v>84907</v>
      </c>
      <c r="E40" s="340">
        <f t="shared" si="16"/>
        <v>91823</v>
      </c>
      <c r="F40" s="340">
        <f t="shared" si="16"/>
        <v>91195</v>
      </c>
      <c r="G40" s="340">
        <f t="shared" si="16"/>
        <v>89091</v>
      </c>
      <c r="H40" s="340">
        <f t="shared" si="16"/>
        <v>100549</v>
      </c>
      <c r="I40" s="340">
        <f t="shared" si="16"/>
        <v>96500</v>
      </c>
      <c r="J40" s="340">
        <f t="shared" si="16"/>
        <v>109843</v>
      </c>
      <c r="K40" s="340">
        <f t="shared" si="16"/>
        <v>106851</v>
      </c>
      <c r="L40" s="340">
        <f t="shared" si="16"/>
        <v>113794</v>
      </c>
      <c r="M40" s="340">
        <v>111614</v>
      </c>
      <c r="N40" s="340">
        <v>110458</v>
      </c>
      <c r="O40" s="340">
        <v>121539</v>
      </c>
      <c r="P40" s="340">
        <f t="shared" ref="P40:U40" si="17">P6</f>
        <v>104174</v>
      </c>
      <c r="Q40" s="340">
        <f t="shared" si="17"/>
        <v>116339</v>
      </c>
      <c r="R40" s="340">
        <f t="shared" si="17"/>
        <v>126765</v>
      </c>
      <c r="S40" s="340">
        <f t="shared" si="17"/>
        <v>119814</v>
      </c>
      <c r="T40" s="443">
        <f t="shared" si="17"/>
        <v>136633</v>
      </c>
      <c r="U40" s="443">
        <f t="shared" si="17"/>
        <v>153602</v>
      </c>
      <c r="V40" s="443">
        <f t="shared" ref="V40" si="18">V6</f>
        <v>162524</v>
      </c>
      <c r="W40" s="443">
        <v>182755</v>
      </c>
      <c r="X40" s="443">
        <v>177671</v>
      </c>
      <c r="Y40" s="443">
        <v>180839</v>
      </c>
      <c r="Z40" s="443">
        <v>189148</v>
      </c>
      <c r="AA40" s="443">
        <v>181526</v>
      </c>
    </row>
    <row r="41" spans="1:27" ht="15" customHeight="1">
      <c r="A41" s="339" t="s">
        <v>196</v>
      </c>
      <c r="B41" s="339" t="s">
        <v>565</v>
      </c>
      <c r="C41" s="340">
        <f t="shared" ref="C41:L41" si="19">C7+C21</f>
        <v>45937</v>
      </c>
      <c r="D41" s="340">
        <f t="shared" si="19"/>
        <v>48716</v>
      </c>
      <c r="E41" s="340">
        <f t="shared" si="19"/>
        <v>47904</v>
      </c>
      <c r="F41" s="340">
        <f t="shared" si="19"/>
        <v>52170</v>
      </c>
      <c r="G41" s="340">
        <f t="shared" si="19"/>
        <v>48452</v>
      </c>
      <c r="H41" s="340">
        <f t="shared" si="19"/>
        <v>47792</v>
      </c>
      <c r="I41" s="340">
        <f t="shared" si="19"/>
        <v>49733</v>
      </c>
      <c r="J41" s="340">
        <f t="shared" si="19"/>
        <v>51282</v>
      </c>
      <c r="K41" s="340">
        <f t="shared" si="19"/>
        <v>48945</v>
      </c>
      <c r="L41" s="340">
        <f t="shared" si="19"/>
        <v>48682</v>
      </c>
      <c r="M41" s="340">
        <v>100793</v>
      </c>
      <c r="N41" s="340">
        <v>94553</v>
      </c>
      <c r="O41" s="340">
        <v>88902</v>
      </c>
      <c r="P41" s="340">
        <f t="shared" ref="P41:S43" si="20">P7+P21</f>
        <v>36278</v>
      </c>
      <c r="Q41" s="340">
        <f t="shared" si="20"/>
        <v>43546</v>
      </c>
      <c r="R41" s="340">
        <f t="shared" si="20"/>
        <v>47160</v>
      </c>
      <c r="S41" s="340">
        <f t="shared" ref="S41:V41" si="21">S7+S21</f>
        <v>45901</v>
      </c>
      <c r="T41" s="443">
        <f t="shared" si="21"/>
        <v>46573</v>
      </c>
      <c r="U41" s="443">
        <f t="shared" si="21"/>
        <v>48056</v>
      </c>
      <c r="V41" s="443">
        <f t="shared" si="21"/>
        <v>48399</v>
      </c>
      <c r="W41" s="443">
        <v>48794</v>
      </c>
      <c r="X41" s="443">
        <v>48445</v>
      </c>
      <c r="Y41" s="443">
        <v>47186</v>
      </c>
      <c r="Z41" s="443">
        <v>49263</v>
      </c>
      <c r="AA41" s="443">
        <v>50684</v>
      </c>
    </row>
    <row r="42" spans="1:27" ht="15" customHeight="1">
      <c r="A42" s="339" t="s">
        <v>643</v>
      </c>
      <c r="B42" s="339" t="s">
        <v>642</v>
      </c>
      <c r="C42" s="340">
        <f t="shared" ref="C42:L42" si="22">C8+C22</f>
        <v>42512</v>
      </c>
      <c r="D42" s="340">
        <f t="shared" si="22"/>
        <v>43677</v>
      </c>
      <c r="E42" s="340">
        <f t="shared" si="22"/>
        <v>45121</v>
      </c>
      <c r="F42" s="340">
        <f t="shared" si="22"/>
        <v>46657</v>
      </c>
      <c r="G42" s="340">
        <f t="shared" si="22"/>
        <v>45954</v>
      </c>
      <c r="H42" s="340">
        <f t="shared" si="22"/>
        <v>47888</v>
      </c>
      <c r="I42" s="340">
        <f t="shared" si="22"/>
        <v>47191</v>
      </c>
      <c r="J42" s="340">
        <f t="shared" si="22"/>
        <v>48142</v>
      </c>
      <c r="K42" s="340">
        <f t="shared" si="22"/>
        <v>45528</v>
      </c>
      <c r="L42" s="340">
        <f t="shared" si="22"/>
        <v>49414</v>
      </c>
      <c r="M42" s="340">
        <v>50512</v>
      </c>
      <c r="N42" s="340">
        <v>48824</v>
      </c>
      <c r="O42" s="340">
        <v>47935</v>
      </c>
      <c r="P42" s="340">
        <f t="shared" si="20"/>
        <v>49137</v>
      </c>
      <c r="Q42" s="340">
        <f t="shared" si="20"/>
        <v>56326</v>
      </c>
      <c r="R42" s="340">
        <f t="shared" si="20"/>
        <v>61153</v>
      </c>
      <c r="S42" s="340">
        <f t="shared" si="20"/>
        <v>64137</v>
      </c>
      <c r="T42" s="443">
        <f t="shared" ref="T42" si="23">T8+T22</f>
        <v>62505</v>
      </c>
      <c r="U42" s="443">
        <f t="shared" ref="U42:V43" si="24">U8+U22</f>
        <v>64454</v>
      </c>
      <c r="V42" s="443">
        <f t="shared" si="24"/>
        <v>62444</v>
      </c>
      <c r="W42" s="443">
        <v>64227</v>
      </c>
      <c r="X42" s="443">
        <v>68242</v>
      </c>
      <c r="Y42" s="443">
        <v>89456</v>
      </c>
      <c r="Z42" s="443">
        <v>61070</v>
      </c>
      <c r="AA42" s="443">
        <v>86960</v>
      </c>
    </row>
    <row r="43" spans="1:27" ht="15.6" customHeight="1">
      <c r="A43" s="339" t="s">
        <v>197</v>
      </c>
      <c r="B43" s="339" t="s">
        <v>198</v>
      </c>
      <c r="C43" s="340">
        <f t="shared" ref="C43:L43" si="25">C9+C23</f>
        <v>31106</v>
      </c>
      <c r="D43" s="340">
        <f t="shared" si="25"/>
        <v>32537</v>
      </c>
      <c r="E43" s="340">
        <f t="shared" si="25"/>
        <v>37283</v>
      </c>
      <c r="F43" s="340">
        <f t="shared" si="25"/>
        <v>35362</v>
      </c>
      <c r="G43" s="340">
        <f t="shared" si="25"/>
        <v>34412</v>
      </c>
      <c r="H43" s="340">
        <f t="shared" si="25"/>
        <v>31953</v>
      </c>
      <c r="I43" s="340">
        <f t="shared" si="25"/>
        <v>32923</v>
      </c>
      <c r="J43" s="340">
        <f t="shared" si="25"/>
        <v>36397</v>
      </c>
      <c r="K43" s="340">
        <f t="shared" si="25"/>
        <v>35279</v>
      </c>
      <c r="L43" s="340">
        <f t="shared" si="25"/>
        <v>35124</v>
      </c>
      <c r="M43" s="340">
        <v>36332</v>
      </c>
      <c r="N43" s="340">
        <v>39048</v>
      </c>
      <c r="O43" s="340">
        <v>33218</v>
      </c>
      <c r="P43" s="340">
        <f t="shared" si="20"/>
        <v>32307</v>
      </c>
      <c r="Q43" s="340">
        <f t="shared" si="20"/>
        <v>30455</v>
      </c>
      <c r="R43" s="340">
        <f t="shared" si="20"/>
        <v>33980</v>
      </c>
      <c r="S43" s="340">
        <f t="shared" si="20"/>
        <v>32324</v>
      </c>
      <c r="T43" s="443">
        <f t="shared" ref="T43" si="26">T9+T23</f>
        <v>32252</v>
      </c>
      <c r="U43" s="443">
        <f t="shared" si="24"/>
        <v>33864</v>
      </c>
      <c r="V43" s="443">
        <f t="shared" si="24"/>
        <v>31618</v>
      </c>
      <c r="W43" s="443">
        <v>30812</v>
      </c>
      <c r="X43" s="443">
        <v>28887</v>
      </c>
      <c r="Y43" s="443">
        <v>32354</v>
      </c>
      <c r="Z43" s="443">
        <v>27823</v>
      </c>
      <c r="AA43" s="443">
        <v>31634</v>
      </c>
    </row>
    <row r="44" spans="1:27" ht="15" customHeight="1">
      <c r="A44" s="339" t="s">
        <v>54</v>
      </c>
      <c r="B44" s="339" t="s">
        <v>43</v>
      </c>
      <c r="C44" s="340">
        <f t="shared" ref="C44:L44" si="27">C10+C27</f>
        <v>-1949</v>
      </c>
      <c r="D44" s="340">
        <f t="shared" si="27"/>
        <v>-2790</v>
      </c>
      <c r="E44" s="340">
        <f t="shared" si="27"/>
        <v>-4185</v>
      </c>
      <c r="F44" s="340">
        <f t="shared" si="27"/>
        <v>-2924</v>
      </c>
      <c r="G44" s="340">
        <f t="shared" si="27"/>
        <v>-4446</v>
      </c>
      <c r="H44" s="340">
        <f t="shared" si="27"/>
        <v>-4272</v>
      </c>
      <c r="I44" s="340">
        <f t="shared" si="27"/>
        <v>-4214</v>
      </c>
      <c r="J44" s="340">
        <f t="shared" si="27"/>
        <v>-85</v>
      </c>
      <c r="K44" s="340">
        <f t="shared" si="27"/>
        <v>-1113</v>
      </c>
      <c r="L44" s="340">
        <f t="shared" si="27"/>
        <v>-766</v>
      </c>
      <c r="M44" s="340">
        <v>-740</v>
      </c>
      <c r="N44" s="340">
        <v>12893</v>
      </c>
      <c r="O44" s="340">
        <v>1938</v>
      </c>
      <c r="P44" s="340">
        <f t="shared" ref="P44:U44" si="28">P10+P27</f>
        <v>959</v>
      </c>
      <c r="Q44" s="340">
        <f t="shared" si="28"/>
        <v>949</v>
      </c>
      <c r="R44" s="340">
        <f t="shared" si="28"/>
        <v>1050</v>
      </c>
      <c r="S44" s="340">
        <f t="shared" si="28"/>
        <v>1597</v>
      </c>
      <c r="T44" s="443">
        <f t="shared" si="28"/>
        <v>941</v>
      </c>
      <c r="U44" s="443">
        <f t="shared" si="28"/>
        <v>2238</v>
      </c>
      <c r="V44" s="443">
        <f t="shared" ref="V44" si="29">V10+V27</f>
        <v>2010</v>
      </c>
      <c r="W44" s="443">
        <v>3048</v>
      </c>
      <c r="X44" s="443">
        <v>2175</v>
      </c>
      <c r="Y44" s="443">
        <v>537</v>
      </c>
      <c r="Z44" s="443">
        <v>2859</v>
      </c>
      <c r="AA44" s="443">
        <v>1815</v>
      </c>
    </row>
    <row r="45" spans="1:27" ht="15" customHeight="1">
      <c r="A45" s="339" t="s">
        <v>199</v>
      </c>
      <c r="B45" s="339" t="s">
        <v>200</v>
      </c>
      <c r="C45" s="340">
        <f t="shared" ref="C45:L45" si="30">C11+C25</f>
        <v>67435</v>
      </c>
      <c r="D45" s="340">
        <f t="shared" si="30"/>
        <v>73280</v>
      </c>
      <c r="E45" s="340">
        <f t="shared" si="30"/>
        <v>78310</v>
      </c>
      <c r="F45" s="340">
        <f t="shared" si="30"/>
        <v>80842</v>
      </c>
      <c r="G45" s="340">
        <f t="shared" si="30"/>
        <v>79372</v>
      </c>
      <c r="H45" s="340">
        <f t="shared" si="30"/>
        <v>78187</v>
      </c>
      <c r="I45" s="340">
        <f t="shared" si="30"/>
        <v>75502</v>
      </c>
      <c r="J45" s="340">
        <f t="shared" si="30"/>
        <v>70348</v>
      </c>
      <c r="K45" s="340">
        <f t="shared" si="30"/>
        <v>65646</v>
      </c>
      <c r="L45" s="340">
        <f t="shared" si="30"/>
        <v>68395</v>
      </c>
      <c r="M45" s="340">
        <v>70815</v>
      </c>
      <c r="N45" s="340">
        <v>68795</v>
      </c>
      <c r="O45" s="340">
        <v>64262</v>
      </c>
      <c r="P45" s="340">
        <f t="shared" ref="P45:R46" si="31">P11+P25</f>
        <v>47691</v>
      </c>
      <c r="Q45" s="340">
        <f t="shared" si="31"/>
        <v>55265</v>
      </c>
      <c r="R45" s="340">
        <f t="shared" si="31"/>
        <v>59253</v>
      </c>
      <c r="S45" s="340">
        <f t="shared" ref="S45:U46" si="32">S11+S25</f>
        <v>61614</v>
      </c>
      <c r="T45" s="443">
        <f t="shared" si="32"/>
        <v>65351</v>
      </c>
      <c r="U45" s="443">
        <f t="shared" si="32"/>
        <v>72423</v>
      </c>
      <c r="V45" s="443">
        <f t="shared" ref="V45" si="33">V11+V25</f>
        <v>70284</v>
      </c>
      <c r="W45" s="443">
        <v>52831</v>
      </c>
      <c r="X45" s="443">
        <v>44861</v>
      </c>
      <c r="Y45" s="443">
        <v>45657</v>
      </c>
      <c r="Z45" s="443">
        <v>47126</v>
      </c>
      <c r="AA45" s="443">
        <v>44197</v>
      </c>
    </row>
    <row r="46" spans="1:27" ht="15" customHeight="1">
      <c r="A46" s="339" t="s">
        <v>55</v>
      </c>
      <c r="B46" s="339" t="s">
        <v>201</v>
      </c>
      <c r="C46" s="340">
        <f t="shared" ref="C46:L46" si="34">C12+C26</f>
        <v>49341</v>
      </c>
      <c r="D46" s="340">
        <f t="shared" si="34"/>
        <v>54167</v>
      </c>
      <c r="E46" s="340">
        <f t="shared" si="34"/>
        <v>48278</v>
      </c>
      <c r="F46" s="340">
        <f t="shared" si="34"/>
        <v>47015</v>
      </c>
      <c r="G46" s="340">
        <f t="shared" si="34"/>
        <v>47935</v>
      </c>
      <c r="H46" s="340">
        <f t="shared" si="34"/>
        <v>52239</v>
      </c>
      <c r="I46" s="340">
        <f t="shared" si="34"/>
        <v>45161</v>
      </c>
      <c r="J46" s="340">
        <f t="shared" si="34"/>
        <v>37108</v>
      </c>
      <c r="K46" s="340">
        <f t="shared" si="34"/>
        <v>43573</v>
      </c>
      <c r="L46" s="340">
        <f t="shared" si="34"/>
        <v>52640</v>
      </c>
      <c r="M46" s="340">
        <v>53227</v>
      </c>
      <c r="N46" s="340">
        <v>53354</v>
      </c>
      <c r="O46" s="340">
        <v>55970</v>
      </c>
      <c r="P46" s="340">
        <f t="shared" si="31"/>
        <v>43861</v>
      </c>
      <c r="Q46" s="340">
        <f t="shared" si="31"/>
        <v>52795</v>
      </c>
      <c r="R46" s="340">
        <f t="shared" si="31"/>
        <v>50401</v>
      </c>
      <c r="S46" s="340">
        <f t="shared" si="32"/>
        <v>49317</v>
      </c>
      <c r="T46" s="443">
        <f t="shared" si="32"/>
        <v>52421</v>
      </c>
      <c r="U46" s="443">
        <f t="shared" si="32"/>
        <v>59361</v>
      </c>
      <c r="V46" s="443">
        <f t="shared" ref="V46" si="35">V12+V26</f>
        <v>48463</v>
      </c>
      <c r="W46" s="443">
        <v>56828</v>
      </c>
      <c r="X46" s="443">
        <v>58972</v>
      </c>
      <c r="Y46" s="443">
        <v>60057</v>
      </c>
      <c r="Z46" s="443">
        <v>53439</v>
      </c>
      <c r="AA46" s="443">
        <v>56764</v>
      </c>
    </row>
    <row r="47" spans="1:27" ht="15" customHeight="1">
      <c r="A47" s="339" t="s">
        <v>111</v>
      </c>
      <c r="B47" s="339" t="s">
        <v>110</v>
      </c>
      <c r="C47" s="340">
        <f t="shared" ref="C47:L47" si="36">C13+C24</f>
        <v>18897</v>
      </c>
      <c r="D47" s="340">
        <f t="shared" si="36"/>
        <v>19931</v>
      </c>
      <c r="E47" s="340">
        <f t="shared" si="36"/>
        <v>23728</v>
      </c>
      <c r="F47" s="340">
        <f t="shared" si="36"/>
        <v>14398</v>
      </c>
      <c r="G47" s="340">
        <f t="shared" si="36"/>
        <v>15401</v>
      </c>
      <c r="H47" s="340">
        <f t="shared" si="36"/>
        <v>16684</v>
      </c>
      <c r="I47" s="340">
        <f t="shared" si="36"/>
        <v>12530</v>
      </c>
      <c r="J47" s="340">
        <f t="shared" si="36"/>
        <v>14241</v>
      </c>
      <c r="K47" s="340">
        <f t="shared" si="36"/>
        <v>16213</v>
      </c>
      <c r="L47" s="340">
        <f t="shared" si="36"/>
        <v>11222</v>
      </c>
      <c r="M47" s="340">
        <v>13933</v>
      </c>
      <c r="N47" s="340">
        <v>9964</v>
      </c>
      <c r="O47" s="340">
        <v>24660</v>
      </c>
      <c r="P47" s="340">
        <f t="shared" ref="P47:U47" si="37">P13+P24</f>
        <v>28227</v>
      </c>
      <c r="Q47" s="340">
        <f t="shared" si="37"/>
        <v>23159</v>
      </c>
      <c r="R47" s="340">
        <f t="shared" si="37"/>
        <v>36454</v>
      </c>
      <c r="S47" s="340">
        <f t="shared" si="37"/>
        <v>39468</v>
      </c>
      <c r="T47" s="443">
        <f t="shared" si="37"/>
        <v>26265</v>
      </c>
      <c r="U47" s="443">
        <f t="shared" si="37"/>
        <v>19857</v>
      </c>
      <c r="V47" s="443">
        <f t="shared" ref="V47" si="38">V13+V24</f>
        <v>26691</v>
      </c>
      <c r="W47" s="443">
        <v>39611</v>
      </c>
      <c r="X47" s="443">
        <v>24693</v>
      </c>
      <c r="Y47" s="443">
        <v>24420</v>
      </c>
      <c r="Z47" s="443">
        <v>26689</v>
      </c>
      <c r="AA47" s="443">
        <v>32513</v>
      </c>
    </row>
    <row r="48" spans="1:27" ht="15" customHeight="1">
      <c r="A48" s="339" t="s">
        <v>202</v>
      </c>
      <c r="B48" s="339" t="s">
        <v>203</v>
      </c>
      <c r="C48" s="340">
        <f t="shared" ref="C48:L48" si="39">C14+C28</f>
        <v>-1993</v>
      </c>
      <c r="D48" s="340">
        <f t="shared" si="39"/>
        <v>-2891</v>
      </c>
      <c r="E48" s="340">
        <f t="shared" si="39"/>
        <v>-3049</v>
      </c>
      <c r="F48" s="340">
        <f t="shared" si="39"/>
        <v>-3022</v>
      </c>
      <c r="G48" s="340">
        <f t="shared" si="39"/>
        <v>-2672</v>
      </c>
      <c r="H48" s="340">
        <f t="shared" si="39"/>
        <v>-1804</v>
      </c>
      <c r="I48" s="340">
        <f t="shared" si="39"/>
        <v>-1873</v>
      </c>
      <c r="J48" s="340">
        <f t="shared" si="39"/>
        <v>-1056</v>
      </c>
      <c r="K48" s="340">
        <f t="shared" si="39"/>
        <v>-1287</v>
      </c>
      <c r="L48" s="340">
        <f t="shared" si="39"/>
        <v>-1577</v>
      </c>
      <c r="M48" s="340">
        <v>-848</v>
      </c>
      <c r="N48" s="340">
        <v>-2084</v>
      </c>
      <c r="O48" s="340">
        <v>-832</v>
      </c>
      <c r="P48" s="340">
        <f t="shared" ref="P48:U48" si="40">P14+P28</f>
        <v>-1450</v>
      </c>
      <c r="Q48" s="340">
        <f t="shared" si="40"/>
        <v>-1009</v>
      </c>
      <c r="R48" s="340">
        <f t="shared" si="40"/>
        <v>-3176</v>
      </c>
      <c r="S48" s="340">
        <f t="shared" si="40"/>
        <v>-2018</v>
      </c>
      <c r="T48" s="443">
        <f t="shared" si="40"/>
        <v>-1798</v>
      </c>
      <c r="U48" s="443">
        <f t="shared" si="40"/>
        <v>-1954</v>
      </c>
      <c r="V48" s="443">
        <f t="shared" ref="V48" si="41">V14+V28</f>
        <v>-5190</v>
      </c>
      <c r="W48" s="443">
        <v>-4555</v>
      </c>
      <c r="X48" s="443">
        <v>-4637</v>
      </c>
      <c r="Y48" s="443">
        <v>-3806</v>
      </c>
      <c r="Z48" s="443">
        <v>-4221</v>
      </c>
      <c r="AA48" s="443">
        <v>-4275</v>
      </c>
    </row>
    <row r="49" spans="1:27" ht="15" customHeight="1">
      <c r="A49" s="339" t="s">
        <v>204</v>
      </c>
      <c r="B49" s="339" t="s">
        <v>205</v>
      </c>
      <c r="C49" s="340">
        <f t="shared" ref="C49:L49" si="42">C15</f>
        <v>997</v>
      </c>
      <c r="D49" s="340">
        <f t="shared" si="42"/>
        <v>7807</v>
      </c>
      <c r="E49" s="340">
        <f t="shared" si="42"/>
        <v>3951</v>
      </c>
      <c r="F49" s="340">
        <f t="shared" si="42"/>
        <v>1747</v>
      </c>
      <c r="G49" s="340">
        <f t="shared" si="42"/>
        <v>3058</v>
      </c>
      <c r="H49" s="340">
        <f t="shared" si="42"/>
        <v>2827</v>
      </c>
      <c r="I49" s="340">
        <f t="shared" si="42"/>
        <v>1438</v>
      </c>
      <c r="J49" s="340">
        <f t="shared" si="42"/>
        <v>1200</v>
      </c>
      <c r="K49" s="340">
        <f t="shared" si="42"/>
        <v>1034</v>
      </c>
      <c r="L49" s="340">
        <f t="shared" si="42"/>
        <v>964</v>
      </c>
      <c r="M49" s="340">
        <v>2505</v>
      </c>
      <c r="N49" s="340">
        <v>2062</v>
      </c>
      <c r="O49" s="340">
        <v>7222</v>
      </c>
      <c r="P49" s="340">
        <f t="shared" ref="P49:U49" si="43">P15</f>
        <v>958</v>
      </c>
      <c r="Q49" s="340">
        <f t="shared" si="43"/>
        <v>638</v>
      </c>
      <c r="R49" s="340">
        <f t="shared" si="43"/>
        <v>1751</v>
      </c>
      <c r="S49" s="340">
        <f t="shared" si="43"/>
        <v>5387</v>
      </c>
      <c r="T49" s="443">
        <f t="shared" si="43"/>
        <v>15353</v>
      </c>
      <c r="U49" s="443">
        <f t="shared" si="43"/>
        <v>1385</v>
      </c>
      <c r="V49" s="443">
        <f t="shared" ref="V49" si="44">V15</f>
        <v>489</v>
      </c>
      <c r="W49" s="443">
        <v>2589</v>
      </c>
      <c r="X49" s="443">
        <v>2651</v>
      </c>
      <c r="Y49" s="443">
        <v>4182</v>
      </c>
      <c r="Z49" s="443">
        <v>5056</v>
      </c>
      <c r="AA49" s="443">
        <v>8040</v>
      </c>
    </row>
    <row r="50" spans="1:27" ht="15" customHeight="1">
      <c r="A50" s="339" t="s">
        <v>206</v>
      </c>
      <c r="B50" s="339" t="s">
        <v>214</v>
      </c>
      <c r="C50" s="340">
        <f t="shared" ref="C50:H50" si="45">C30+C29</f>
        <v>-9544</v>
      </c>
      <c r="D50" s="340">
        <f t="shared" si="45"/>
        <v>-10945</v>
      </c>
      <c r="E50" s="340">
        <f t="shared" si="45"/>
        <v>-8726</v>
      </c>
      <c r="F50" s="340">
        <f t="shared" si="45"/>
        <v>-12773</v>
      </c>
      <c r="G50" s="340">
        <f t="shared" si="45"/>
        <v>-9615</v>
      </c>
      <c r="H50" s="340">
        <f t="shared" si="45"/>
        <v>-9474</v>
      </c>
      <c r="I50" s="340">
        <f>I30+I29+1</f>
        <v>-9646</v>
      </c>
      <c r="J50" s="340">
        <f>J30+J29+1</f>
        <v>-14818</v>
      </c>
      <c r="K50" s="340">
        <f>K30+K29</f>
        <v>-14234</v>
      </c>
      <c r="L50" s="340">
        <f>L30+L29</f>
        <v>-14672</v>
      </c>
      <c r="M50" s="340">
        <v>-17753</v>
      </c>
      <c r="N50" s="340">
        <v>-19149</v>
      </c>
      <c r="O50" s="340">
        <v>-12650</v>
      </c>
      <c r="P50" s="340">
        <f t="shared" ref="P50:U50" si="46">P30+P29</f>
        <v>-10716</v>
      </c>
      <c r="Q50" s="340">
        <f t="shared" si="46"/>
        <v>-12187</v>
      </c>
      <c r="R50" s="340">
        <f t="shared" si="46"/>
        <v>-18320</v>
      </c>
      <c r="S50" s="340">
        <f t="shared" si="46"/>
        <v>-10972</v>
      </c>
      <c r="T50" s="443">
        <f t="shared" si="46"/>
        <v>-12354</v>
      </c>
      <c r="U50" s="443">
        <f t="shared" si="46"/>
        <v>-14007</v>
      </c>
      <c r="V50" s="443">
        <f t="shared" ref="V50" si="47">V30+V29</f>
        <v>-19394</v>
      </c>
      <c r="W50" s="443">
        <v>-24310</v>
      </c>
      <c r="X50" s="443">
        <v>-27935</v>
      </c>
      <c r="Y50" s="443">
        <v>-26413</v>
      </c>
      <c r="Z50" s="443">
        <v>-33823</v>
      </c>
      <c r="AA50" s="443">
        <v>-26567</v>
      </c>
    </row>
    <row r="51" spans="1:27" ht="15" customHeight="1">
      <c r="A51" s="342" t="s">
        <v>56</v>
      </c>
      <c r="B51" s="342" t="s">
        <v>42</v>
      </c>
      <c r="C51" s="343">
        <f t="shared" ref="C51:S51" si="48">SUM(C37:C50)</f>
        <v>475193</v>
      </c>
      <c r="D51" s="343">
        <f t="shared" si="48"/>
        <v>495642</v>
      </c>
      <c r="E51" s="343">
        <f t="shared" si="48"/>
        <v>526905</v>
      </c>
      <c r="F51" s="343">
        <f t="shared" si="48"/>
        <v>515386</v>
      </c>
      <c r="G51" s="343">
        <f t="shared" si="48"/>
        <v>515113</v>
      </c>
      <c r="H51" s="343">
        <f t="shared" si="48"/>
        <v>529760</v>
      </c>
      <c r="I51" s="343">
        <f t="shared" si="48"/>
        <v>515651</v>
      </c>
      <c r="J51" s="343">
        <f t="shared" si="48"/>
        <v>497278</v>
      </c>
      <c r="K51" s="343">
        <f t="shared" si="48"/>
        <v>520062</v>
      </c>
      <c r="L51" s="343">
        <f t="shared" si="48"/>
        <v>522357</v>
      </c>
      <c r="M51" s="343">
        <f t="shared" si="48"/>
        <v>594559</v>
      </c>
      <c r="N51" s="343">
        <f t="shared" si="48"/>
        <v>590529</v>
      </c>
      <c r="O51" s="343">
        <f t="shared" si="48"/>
        <v>586179</v>
      </c>
      <c r="P51" s="343">
        <f t="shared" si="48"/>
        <v>491831</v>
      </c>
      <c r="Q51" s="343">
        <f t="shared" si="48"/>
        <v>552730</v>
      </c>
      <c r="R51" s="343">
        <f t="shared" si="48"/>
        <v>569301</v>
      </c>
      <c r="S51" s="343">
        <f t="shared" si="48"/>
        <v>611274</v>
      </c>
      <c r="T51" s="444">
        <f t="shared" ref="T51:V51" si="49">SUM(T37:T50)</f>
        <v>600080</v>
      </c>
      <c r="U51" s="444">
        <f t="shared" si="49"/>
        <v>634853</v>
      </c>
      <c r="V51" s="444">
        <f t="shared" si="49"/>
        <v>640880</v>
      </c>
      <c r="W51" s="444">
        <v>660727</v>
      </c>
      <c r="X51" s="444">
        <v>620701</v>
      </c>
      <c r="Y51" s="444">
        <v>665802</v>
      </c>
      <c r="Z51" s="444">
        <v>619188</v>
      </c>
      <c r="AA51" s="444">
        <v>662395</v>
      </c>
    </row>
    <row r="52" spans="1:27" s="259" customFormat="1" ht="15" customHeight="1">
      <c r="C52" s="261">
        <f>C51-C33</f>
        <v>0</v>
      </c>
      <c r="K52" s="288"/>
    </row>
    <row r="53" spans="1:27" s="259" customFormat="1" ht="15" customHeight="1" thickBot="1">
      <c r="C53" s="346"/>
      <c r="D53" s="338"/>
      <c r="K53" s="288"/>
    </row>
    <row r="54" spans="1:27" s="259" customFormat="1" ht="15" customHeight="1" thickBot="1">
      <c r="A54" s="325" t="s">
        <v>53</v>
      </c>
      <c r="B54" s="325" t="s">
        <v>4</v>
      </c>
      <c r="C54" s="347" t="s">
        <v>180</v>
      </c>
      <c r="D54" s="338" t="s">
        <v>181</v>
      </c>
      <c r="E54" s="347" t="str">
        <f t="shared" ref="E54:K54" si="50">E36</f>
        <v>III Q 2017</v>
      </c>
      <c r="F54" s="347" t="str">
        <f t="shared" si="50"/>
        <v>IV Q 2017</v>
      </c>
      <c r="G54" s="347" t="str">
        <f t="shared" si="50"/>
        <v>I Q 2018</v>
      </c>
      <c r="H54" s="347" t="str">
        <f t="shared" si="50"/>
        <v>II Q 2018</v>
      </c>
      <c r="I54" s="347" t="str">
        <f t="shared" si="50"/>
        <v>III Q 2018</v>
      </c>
      <c r="J54" s="347" t="str">
        <f t="shared" si="50"/>
        <v>IV Q 2018</v>
      </c>
      <c r="K54" s="347" t="str">
        <f t="shared" si="50"/>
        <v>I Q 2019</v>
      </c>
      <c r="L54" s="347" t="s">
        <v>189</v>
      </c>
      <c r="M54" s="347" t="s">
        <v>577</v>
      </c>
      <c r="N54" s="347" t="str">
        <f>N36</f>
        <v>IV Q 2019</v>
      </c>
      <c r="O54" s="347" t="str">
        <f>O36</f>
        <v>I Q 2020</v>
      </c>
      <c r="P54" s="347" t="str">
        <f>P36</f>
        <v>II Q 2020</v>
      </c>
      <c r="Q54" s="347" t="str">
        <f>Q36</f>
        <v>III Q 2020</v>
      </c>
      <c r="R54" s="347" t="str">
        <f>R36</f>
        <v>IV Q 2020</v>
      </c>
      <c r="S54" s="347" t="str">
        <f t="shared" ref="S54" si="51">S36</f>
        <v>I Q 2021</v>
      </c>
      <c r="T54" s="447" t="str">
        <f t="shared" ref="T54" si="52">T36</f>
        <v>II Q 2021</v>
      </c>
      <c r="U54" s="447" t="str">
        <f t="shared" ref="U54:V54" si="53">U36</f>
        <v>III Q 2021</v>
      </c>
      <c r="V54" s="447" t="str">
        <f t="shared" si="53"/>
        <v>IV Q 2021</v>
      </c>
      <c r="W54" s="447" t="s">
        <v>690</v>
      </c>
      <c r="X54" s="447" t="s">
        <v>699</v>
      </c>
      <c r="Y54" s="447" t="s">
        <v>706</v>
      </c>
      <c r="Z54" s="447" t="s">
        <v>711</v>
      </c>
      <c r="AA54" s="447" t="s">
        <v>746</v>
      </c>
    </row>
    <row r="55" spans="1:27" s="259" customFormat="1" ht="15.75">
      <c r="A55" s="348" t="s">
        <v>572</v>
      </c>
      <c r="B55" s="348" t="s">
        <v>562</v>
      </c>
      <c r="C55" s="340"/>
      <c r="D55" s="340"/>
      <c r="E55" s="340"/>
      <c r="F55" s="340"/>
      <c r="G55" s="340"/>
      <c r="H55" s="340"/>
      <c r="I55" s="340"/>
      <c r="J55" s="340"/>
      <c r="K55" s="340"/>
      <c r="L55" s="340"/>
      <c r="M55" s="340"/>
      <c r="N55" s="340"/>
      <c r="O55" s="340"/>
      <c r="P55" s="340"/>
      <c r="Q55" s="340"/>
      <c r="R55" s="340"/>
      <c r="S55" s="340"/>
      <c r="T55" s="418"/>
      <c r="U55" s="418"/>
      <c r="V55" s="418"/>
      <c r="W55" s="418"/>
      <c r="X55" s="418"/>
      <c r="Y55" s="418"/>
      <c r="Z55" s="418"/>
      <c r="AA55" s="418"/>
    </row>
    <row r="56" spans="1:27" s="259" customFormat="1" ht="15" customHeight="1">
      <c r="A56" s="349" t="s">
        <v>561</v>
      </c>
      <c r="B56" s="339" t="s">
        <v>560</v>
      </c>
      <c r="C56" s="350">
        <f t="shared" ref="C56:K56" si="54">C45/1000</f>
        <v>67</v>
      </c>
      <c r="D56" s="350">
        <f t="shared" si="54"/>
        <v>73</v>
      </c>
      <c r="E56" s="350">
        <f t="shared" si="54"/>
        <v>78</v>
      </c>
      <c r="F56" s="350">
        <f t="shared" si="54"/>
        <v>81</v>
      </c>
      <c r="G56" s="350">
        <f t="shared" si="54"/>
        <v>79</v>
      </c>
      <c r="H56" s="350">
        <f t="shared" si="54"/>
        <v>78</v>
      </c>
      <c r="I56" s="350">
        <f t="shared" si="54"/>
        <v>76</v>
      </c>
      <c r="J56" s="350">
        <f t="shared" si="54"/>
        <v>70</v>
      </c>
      <c r="K56" s="350">
        <f t="shared" si="54"/>
        <v>66</v>
      </c>
      <c r="L56" s="350">
        <f>L45/1000+1</f>
        <v>69</v>
      </c>
      <c r="M56" s="350">
        <f t="shared" ref="M56:T56" si="55">M45/1000</f>
        <v>71</v>
      </c>
      <c r="N56" s="350">
        <f t="shared" si="55"/>
        <v>69</v>
      </c>
      <c r="O56" s="350">
        <f t="shared" si="55"/>
        <v>64</v>
      </c>
      <c r="P56" s="350">
        <f t="shared" si="55"/>
        <v>48</v>
      </c>
      <c r="Q56" s="350">
        <f t="shared" si="55"/>
        <v>55</v>
      </c>
      <c r="R56" s="350">
        <f t="shared" si="55"/>
        <v>59</v>
      </c>
      <c r="S56" s="350">
        <f t="shared" si="55"/>
        <v>62</v>
      </c>
      <c r="T56" s="419">
        <f t="shared" si="55"/>
        <v>65</v>
      </c>
      <c r="U56" s="419">
        <f t="shared" ref="U56:V56" si="56">U45/1000</f>
        <v>72</v>
      </c>
      <c r="V56" s="419">
        <f t="shared" si="56"/>
        <v>70</v>
      </c>
      <c r="W56" s="419">
        <v>53</v>
      </c>
      <c r="X56" s="419">
        <v>45</v>
      </c>
      <c r="Y56" s="419">
        <v>46</v>
      </c>
      <c r="Z56" s="419">
        <v>47</v>
      </c>
      <c r="AA56" s="419">
        <v>44</v>
      </c>
    </row>
    <row r="57" spans="1:27" s="259" customFormat="1" ht="15" customHeight="1">
      <c r="A57" s="339" t="s">
        <v>54</v>
      </c>
      <c r="B57" s="339" t="s">
        <v>43</v>
      </c>
      <c r="C57" s="340">
        <f t="shared" ref="C57:S57" si="57">C44/1000</f>
        <v>-2</v>
      </c>
      <c r="D57" s="340">
        <f t="shared" si="57"/>
        <v>-3</v>
      </c>
      <c r="E57" s="340">
        <f t="shared" si="57"/>
        <v>-4</v>
      </c>
      <c r="F57" s="340">
        <f t="shared" si="57"/>
        <v>-3</v>
      </c>
      <c r="G57" s="340">
        <f t="shared" si="57"/>
        <v>-4</v>
      </c>
      <c r="H57" s="340">
        <f t="shared" si="57"/>
        <v>-4</v>
      </c>
      <c r="I57" s="340">
        <f t="shared" si="57"/>
        <v>-4</v>
      </c>
      <c r="J57" s="340">
        <f t="shared" si="57"/>
        <v>0</v>
      </c>
      <c r="K57" s="340">
        <f t="shared" si="57"/>
        <v>-1</v>
      </c>
      <c r="L57" s="340">
        <f t="shared" si="57"/>
        <v>-1</v>
      </c>
      <c r="M57" s="340">
        <f t="shared" si="57"/>
        <v>-1</v>
      </c>
      <c r="N57" s="340">
        <f t="shared" si="57"/>
        <v>13</v>
      </c>
      <c r="O57" s="340">
        <f t="shared" si="57"/>
        <v>2</v>
      </c>
      <c r="P57" s="340">
        <f t="shared" si="57"/>
        <v>1</v>
      </c>
      <c r="Q57" s="340">
        <f t="shared" si="57"/>
        <v>1</v>
      </c>
      <c r="R57" s="340">
        <f t="shared" si="57"/>
        <v>1</v>
      </c>
      <c r="S57" s="340">
        <f t="shared" si="57"/>
        <v>2</v>
      </c>
      <c r="T57" s="417">
        <f t="shared" ref="T57" si="58">T44/1000</f>
        <v>1</v>
      </c>
      <c r="U57" s="417">
        <f t="shared" ref="U57:V57" si="59">U44/1000</f>
        <v>2</v>
      </c>
      <c r="V57" s="417">
        <f t="shared" si="59"/>
        <v>2</v>
      </c>
      <c r="W57" s="417">
        <v>3</v>
      </c>
      <c r="X57" s="417">
        <v>2</v>
      </c>
      <c r="Y57" s="417">
        <v>1</v>
      </c>
      <c r="Z57" s="417">
        <v>3</v>
      </c>
      <c r="AA57" s="417">
        <v>2</v>
      </c>
    </row>
    <row r="58" spans="1:27" s="259" customFormat="1" ht="15" customHeight="1">
      <c r="A58" s="339" t="s">
        <v>111</v>
      </c>
      <c r="B58" s="339" t="s">
        <v>110</v>
      </c>
      <c r="C58" s="340">
        <f t="shared" ref="C58:S58" si="60">C47/1000</f>
        <v>19</v>
      </c>
      <c r="D58" s="340">
        <f t="shared" si="60"/>
        <v>20</v>
      </c>
      <c r="E58" s="340">
        <f t="shared" si="60"/>
        <v>24</v>
      </c>
      <c r="F58" s="340">
        <f t="shared" si="60"/>
        <v>14</v>
      </c>
      <c r="G58" s="340">
        <f t="shared" si="60"/>
        <v>15</v>
      </c>
      <c r="H58" s="340">
        <f t="shared" si="60"/>
        <v>17</v>
      </c>
      <c r="I58" s="340">
        <f t="shared" si="60"/>
        <v>13</v>
      </c>
      <c r="J58" s="340">
        <f t="shared" si="60"/>
        <v>14</v>
      </c>
      <c r="K58" s="340">
        <f t="shared" si="60"/>
        <v>16</v>
      </c>
      <c r="L58" s="340">
        <f t="shared" si="60"/>
        <v>11</v>
      </c>
      <c r="M58" s="340">
        <f t="shared" si="60"/>
        <v>14</v>
      </c>
      <c r="N58" s="340">
        <f t="shared" si="60"/>
        <v>10</v>
      </c>
      <c r="O58" s="340">
        <f t="shared" si="60"/>
        <v>25</v>
      </c>
      <c r="P58" s="340">
        <f t="shared" si="60"/>
        <v>28</v>
      </c>
      <c r="Q58" s="340">
        <f t="shared" si="60"/>
        <v>23</v>
      </c>
      <c r="R58" s="340">
        <f t="shared" si="60"/>
        <v>36</v>
      </c>
      <c r="S58" s="340">
        <f t="shared" si="60"/>
        <v>39</v>
      </c>
      <c r="T58" s="417">
        <f t="shared" ref="T58" si="61">T47/1000</f>
        <v>26</v>
      </c>
      <c r="U58" s="417">
        <f t="shared" ref="U58:V58" si="62">U47/1000</f>
        <v>20</v>
      </c>
      <c r="V58" s="417">
        <f t="shared" si="62"/>
        <v>27</v>
      </c>
      <c r="W58" s="417">
        <v>40</v>
      </c>
      <c r="X58" s="417">
        <v>25</v>
      </c>
      <c r="Y58" s="417">
        <v>24</v>
      </c>
      <c r="Z58" s="417">
        <v>27</v>
      </c>
      <c r="AA58" s="417">
        <v>33</v>
      </c>
    </row>
    <row r="59" spans="1:27" s="259" customFormat="1" ht="15" customHeight="1">
      <c r="A59" s="339" t="s">
        <v>192</v>
      </c>
      <c r="B59" s="339" t="s">
        <v>193</v>
      </c>
      <c r="C59" s="340">
        <f t="shared" ref="C59:S59" si="63">C39/1000</f>
        <v>12</v>
      </c>
      <c r="D59" s="340">
        <f t="shared" si="63"/>
        <v>11</v>
      </c>
      <c r="E59" s="340">
        <f t="shared" si="63"/>
        <v>16</v>
      </c>
      <c r="F59" s="340">
        <f t="shared" si="63"/>
        <v>18</v>
      </c>
      <c r="G59" s="340">
        <f t="shared" si="63"/>
        <v>14</v>
      </c>
      <c r="H59" s="340">
        <f t="shared" si="63"/>
        <v>13</v>
      </c>
      <c r="I59" s="340">
        <f t="shared" si="63"/>
        <v>13</v>
      </c>
      <c r="J59" s="340">
        <f t="shared" si="63"/>
        <v>22</v>
      </c>
      <c r="K59" s="340">
        <f t="shared" si="63"/>
        <v>14</v>
      </c>
      <c r="L59" s="340">
        <f t="shared" si="63"/>
        <v>13</v>
      </c>
      <c r="M59" s="340">
        <f t="shared" si="63"/>
        <v>16</v>
      </c>
      <c r="N59" s="340">
        <f t="shared" si="63"/>
        <v>2</v>
      </c>
      <c r="O59" s="340">
        <f t="shared" si="63"/>
        <v>11</v>
      </c>
      <c r="P59" s="340">
        <f t="shared" si="63"/>
        <v>6</v>
      </c>
      <c r="Q59" s="340">
        <f t="shared" si="63"/>
        <v>8</v>
      </c>
      <c r="R59" s="340">
        <f t="shared" si="63"/>
        <v>12</v>
      </c>
      <c r="S59" s="340">
        <f t="shared" si="63"/>
        <v>11</v>
      </c>
      <c r="T59" s="417">
        <f t="shared" ref="T59" si="64">T39/1000</f>
        <v>12</v>
      </c>
      <c r="U59" s="417">
        <f t="shared" ref="U59:V59" si="65">U39/1000</f>
        <v>15</v>
      </c>
      <c r="V59" s="417">
        <f t="shared" si="65"/>
        <v>14</v>
      </c>
      <c r="W59" s="417">
        <v>10</v>
      </c>
      <c r="X59" s="417">
        <v>1</v>
      </c>
      <c r="Y59" s="417">
        <v>10</v>
      </c>
      <c r="Z59" s="417">
        <v>11</v>
      </c>
      <c r="AA59" s="417">
        <v>8</v>
      </c>
    </row>
    <row r="60" spans="1:27" s="259" customFormat="1" ht="15" customHeight="1">
      <c r="A60" s="339" t="s">
        <v>568</v>
      </c>
      <c r="B60" s="339" t="s">
        <v>563</v>
      </c>
      <c r="C60" s="340">
        <f t="shared" ref="C60:S60" si="66">C37/1000</f>
        <v>83</v>
      </c>
      <c r="D60" s="340">
        <f t="shared" si="66"/>
        <v>85</v>
      </c>
      <c r="E60" s="340">
        <f t="shared" si="66"/>
        <v>84</v>
      </c>
      <c r="F60" s="340">
        <f t="shared" si="66"/>
        <v>85</v>
      </c>
      <c r="G60" s="340">
        <f t="shared" si="66"/>
        <v>81</v>
      </c>
      <c r="H60" s="340">
        <f t="shared" si="66"/>
        <v>80</v>
      </c>
      <c r="I60" s="340">
        <f t="shared" si="66"/>
        <v>76</v>
      </c>
      <c r="J60" s="340">
        <f t="shared" si="66"/>
        <v>80</v>
      </c>
      <c r="K60" s="340">
        <f t="shared" si="66"/>
        <v>81</v>
      </c>
      <c r="L60" s="340">
        <f t="shared" si="66"/>
        <v>81</v>
      </c>
      <c r="M60" s="340">
        <f t="shared" si="66"/>
        <v>82</v>
      </c>
      <c r="N60" s="340">
        <f t="shared" si="66"/>
        <v>81</v>
      </c>
      <c r="O60" s="340">
        <f t="shared" si="66"/>
        <v>79</v>
      </c>
      <c r="P60" s="340">
        <f t="shared" si="66"/>
        <v>73</v>
      </c>
      <c r="Q60" s="340">
        <f t="shared" si="66"/>
        <v>77</v>
      </c>
      <c r="R60" s="340">
        <f t="shared" si="66"/>
        <v>80</v>
      </c>
      <c r="S60" s="340">
        <f t="shared" si="66"/>
        <v>97</v>
      </c>
      <c r="T60" s="417">
        <f t="shared" ref="T60" si="67">T37/1000</f>
        <v>93</v>
      </c>
      <c r="U60" s="417">
        <f t="shared" ref="U60:V60" si="68">U37/1000</f>
        <v>101</v>
      </c>
      <c r="V60" s="417">
        <f t="shared" si="68"/>
        <v>102</v>
      </c>
      <c r="W60" s="417">
        <v>114</v>
      </c>
      <c r="X60" s="417">
        <v>101</v>
      </c>
      <c r="Y60" s="417">
        <v>96</v>
      </c>
      <c r="Z60" s="417">
        <v>90</v>
      </c>
      <c r="AA60" s="417">
        <v>90</v>
      </c>
    </row>
    <row r="61" spans="1:27" s="259" customFormat="1" ht="15" customHeight="1">
      <c r="A61" s="339" t="s">
        <v>569</v>
      </c>
      <c r="B61" s="339" t="s">
        <v>564</v>
      </c>
      <c r="C61" s="340">
        <f t="shared" ref="C61:S62" si="69">C40/1000</f>
        <v>78</v>
      </c>
      <c r="D61" s="340">
        <f t="shared" si="69"/>
        <v>85</v>
      </c>
      <c r="E61" s="340">
        <f t="shared" si="69"/>
        <v>92</v>
      </c>
      <c r="F61" s="340">
        <f t="shared" si="69"/>
        <v>91</v>
      </c>
      <c r="G61" s="340">
        <f t="shared" si="69"/>
        <v>89</v>
      </c>
      <c r="H61" s="340">
        <f t="shared" si="69"/>
        <v>101</v>
      </c>
      <c r="I61" s="340">
        <f t="shared" si="69"/>
        <v>97</v>
      </c>
      <c r="J61" s="340">
        <f t="shared" si="69"/>
        <v>110</v>
      </c>
      <c r="K61" s="340">
        <f t="shared" si="69"/>
        <v>107</v>
      </c>
      <c r="L61" s="340">
        <f t="shared" si="69"/>
        <v>114</v>
      </c>
      <c r="M61" s="340">
        <f t="shared" si="69"/>
        <v>112</v>
      </c>
      <c r="N61" s="340">
        <f t="shared" si="69"/>
        <v>110</v>
      </c>
      <c r="O61" s="340">
        <f t="shared" si="69"/>
        <v>122</v>
      </c>
      <c r="P61" s="340">
        <f t="shared" si="69"/>
        <v>104</v>
      </c>
      <c r="Q61" s="340">
        <f t="shared" si="69"/>
        <v>116</v>
      </c>
      <c r="R61" s="340">
        <f t="shared" si="69"/>
        <v>127</v>
      </c>
      <c r="S61" s="340">
        <f t="shared" si="69"/>
        <v>120</v>
      </c>
      <c r="T61" s="417">
        <f t="shared" ref="T61" si="70">T40/1000</f>
        <v>137</v>
      </c>
      <c r="U61" s="417">
        <f t="shared" ref="U61:V62" si="71">U40/1000</f>
        <v>154</v>
      </c>
      <c r="V61" s="417">
        <f t="shared" si="71"/>
        <v>163</v>
      </c>
      <c r="W61" s="417">
        <v>183</v>
      </c>
      <c r="X61" s="417">
        <v>178</v>
      </c>
      <c r="Y61" s="417">
        <v>181</v>
      </c>
      <c r="Z61" s="417">
        <v>189</v>
      </c>
      <c r="AA61" s="417">
        <v>182</v>
      </c>
    </row>
    <row r="62" spans="1:27" s="259" customFormat="1" ht="15" customHeight="1">
      <c r="A62" s="339" t="s">
        <v>570</v>
      </c>
      <c r="B62" s="339" t="s">
        <v>565</v>
      </c>
      <c r="C62" s="340">
        <f t="shared" si="69"/>
        <v>46</v>
      </c>
      <c r="D62" s="340">
        <f t="shared" si="69"/>
        <v>49</v>
      </c>
      <c r="E62" s="340">
        <f t="shared" si="69"/>
        <v>48</v>
      </c>
      <c r="F62" s="340">
        <f t="shared" si="69"/>
        <v>52</v>
      </c>
      <c r="G62" s="340">
        <f t="shared" si="69"/>
        <v>48</v>
      </c>
      <c r="H62" s="340">
        <f t="shared" si="69"/>
        <v>48</v>
      </c>
      <c r="I62" s="340">
        <f t="shared" si="69"/>
        <v>50</v>
      </c>
      <c r="J62" s="340">
        <f t="shared" si="69"/>
        <v>51</v>
      </c>
      <c r="K62" s="340">
        <f t="shared" si="69"/>
        <v>49</v>
      </c>
      <c r="L62" s="340">
        <f t="shared" si="69"/>
        <v>49</v>
      </c>
      <c r="M62" s="340">
        <f t="shared" si="69"/>
        <v>101</v>
      </c>
      <c r="N62" s="340">
        <f t="shared" si="69"/>
        <v>95</v>
      </c>
      <c r="O62" s="340">
        <f t="shared" si="69"/>
        <v>89</v>
      </c>
      <c r="P62" s="340">
        <f t="shared" si="69"/>
        <v>36</v>
      </c>
      <c r="Q62" s="340">
        <f t="shared" si="69"/>
        <v>44</v>
      </c>
      <c r="R62" s="340">
        <f t="shared" si="69"/>
        <v>47</v>
      </c>
      <c r="S62" s="340">
        <f t="shared" si="69"/>
        <v>46</v>
      </c>
      <c r="T62" s="417">
        <f t="shared" ref="T62" si="72">T41/1000</f>
        <v>47</v>
      </c>
      <c r="U62" s="417">
        <f t="shared" si="71"/>
        <v>48</v>
      </c>
      <c r="V62" s="417">
        <f t="shared" si="71"/>
        <v>48</v>
      </c>
      <c r="W62" s="417">
        <v>49</v>
      </c>
      <c r="X62" s="417">
        <v>48</v>
      </c>
      <c r="Y62" s="417">
        <v>47</v>
      </c>
      <c r="Z62" s="417">
        <v>49</v>
      </c>
      <c r="AA62" s="417">
        <v>51</v>
      </c>
    </row>
    <row r="63" spans="1:27" s="259" customFormat="1" ht="15" customHeight="1">
      <c r="A63" s="339" t="s">
        <v>571</v>
      </c>
      <c r="B63" s="339" t="s">
        <v>566</v>
      </c>
      <c r="C63" s="340">
        <f t="shared" ref="C63:L63" si="73">(C38+C48)/1000</f>
        <v>57</v>
      </c>
      <c r="D63" s="340">
        <f t="shared" si="73"/>
        <v>48</v>
      </c>
      <c r="E63" s="340">
        <f t="shared" si="73"/>
        <v>64</v>
      </c>
      <c r="F63" s="340">
        <f t="shared" si="73"/>
        <v>58</v>
      </c>
      <c r="G63" s="340">
        <f t="shared" si="73"/>
        <v>70</v>
      </c>
      <c r="H63" s="340">
        <f t="shared" si="73"/>
        <v>72</v>
      </c>
      <c r="I63" s="340">
        <f t="shared" si="73"/>
        <v>80</v>
      </c>
      <c r="J63" s="340">
        <f t="shared" si="73"/>
        <v>42</v>
      </c>
      <c r="K63" s="340">
        <f t="shared" si="73"/>
        <v>77</v>
      </c>
      <c r="L63" s="340">
        <f t="shared" si="73"/>
        <v>63</v>
      </c>
      <c r="M63" s="340">
        <f>(M38+M48)/1000-1</f>
        <v>75</v>
      </c>
      <c r="N63" s="340">
        <f>(N38+N48)/1000</f>
        <v>87</v>
      </c>
      <c r="O63" s="340">
        <f>(O38+O48)/1000</f>
        <v>64</v>
      </c>
      <c r="P63" s="340">
        <f>(P38+P48)/1000</f>
        <v>80</v>
      </c>
      <c r="Q63" s="340">
        <f>(Q38+Q48)/1000</f>
        <v>100</v>
      </c>
      <c r="R63" s="340">
        <f>(R38+R48)/1000</f>
        <v>78</v>
      </c>
      <c r="S63" s="340">
        <f t="shared" ref="S63" si="74">(S38+S48)/1000</f>
        <v>95</v>
      </c>
      <c r="T63" s="417">
        <f t="shared" ref="T63:V63" si="75">(T38+T48+T42)/1000</f>
        <v>131</v>
      </c>
      <c r="U63" s="417">
        <f t="shared" si="75"/>
        <v>142</v>
      </c>
      <c r="V63" s="417">
        <f t="shared" si="75"/>
        <v>154</v>
      </c>
      <c r="W63" s="417">
        <v>143</v>
      </c>
      <c r="X63" s="417">
        <v>158</v>
      </c>
      <c r="Y63" s="417">
        <v>191</v>
      </c>
      <c r="Z63" s="417">
        <v>150</v>
      </c>
      <c r="AA63" s="417">
        <v>184</v>
      </c>
    </row>
    <row r="64" spans="1:27" s="259" customFormat="1" ht="15" customHeight="1">
      <c r="A64" s="339" t="s">
        <v>55</v>
      </c>
      <c r="B64" s="339" t="s">
        <v>567</v>
      </c>
      <c r="C64" s="340">
        <f t="shared" ref="C64:S64" si="76">C46/1000</f>
        <v>49</v>
      </c>
      <c r="D64" s="340">
        <f t="shared" si="76"/>
        <v>54</v>
      </c>
      <c r="E64" s="340">
        <f t="shared" si="76"/>
        <v>48</v>
      </c>
      <c r="F64" s="340">
        <f t="shared" si="76"/>
        <v>47</v>
      </c>
      <c r="G64" s="340">
        <f t="shared" si="76"/>
        <v>48</v>
      </c>
      <c r="H64" s="340">
        <f t="shared" si="76"/>
        <v>52</v>
      </c>
      <c r="I64" s="340">
        <f t="shared" si="76"/>
        <v>45</v>
      </c>
      <c r="J64" s="340">
        <f t="shared" si="76"/>
        <v>37</v>
      </c>
      <c r="K64" s="340">
        <f t="shared" si="76"/>
        <v>44</v>
      </c>
      <c r="L64" s="340">
        <f t="shared" si="76"/>
        <v>53</v>
      </c>
      <c r="M64" s="340">
        <f t="shared" si="76"/>
        <v>53</v>
      </c>
      <c r="N64" s="340">
        <f t="shared" si="76"/>
        <v>53</v>
      </c>
      <c r="O64" s="340">
        <f t="shared" si="76"/>
        <v>56</v>
      </c>
      <c r="P64" s="340">
        <f t="shared" si="76"/>
        <v>44</v>
      </c>
      <c r="Q64" s="340">
        <f t="shared" si="76"/>
        <v>53</v>
      </c>
      <c r="R64" s="340">
        <f t="shared" si="76"/>
        <v>50</v>
      </c>
      <c r="S64" s="340">
        <f t="shared" si="76"/>
        <v>49</v>
      </c>
      <c r="T64" s="417">
        <f t="shared" ref="T64" si="77">T46/1000</f>
        <v>52</v>
      </c>
      <c r="U64" s="417">
        <f t="shared" ref="U64:V64" si="78">U46/1000</f>
        <v>59</v>
      </c>
      <c r="V64" s="417">
        <f t="shared" si="78"/>
        <v>48</v>
      </c>
      <c r="W64" s="417">
        <v>57</v>
      </c>
      <c r="X64" s="417">
        <v>59</v>
      </c>
      <c r="Y64" s="417">
        <v>60</v>
      </c>
      <c r="Z64" s="417">
        <v>53</v>
      </c>
      <c r="AA64" s="417">
        <v>57</v>
      </c>
    </row>
    <row r="65" spans="1:27" s="259" customFormat="1" ht="15" customHeight="1">
      <c r="A65" s="339" t="s">
        <v>206</v>
      </c>
      <c r="B65" s="339" t="s">
        <v>44</v>
      </c>
      <c r="C65" s="340">
        <f>(C50+C43+C49)/1000+1</f>
        <v>24</v>
      </c>
      <c r="D65" s="340">
        <f>(D50+D43+D49)/1000+1</f>
        <v>30</v>
      </c>
      <c r="E65" s="340">
        <f>(E50+E43+E49)/1000-1</f>
        <v>32</v>
      </c>
      <c r="F65" s="340">
        <f>(F50+F43+F49)/1000+1</f>
        <v>25</v>
      </c>
      <c r="G65" s="340">
        <f>(G50+G43+G49)/1000+1</f>
        <v>29</v>
      </c>
      <c r="H65" s="340">
        <f>(H50+H43+H49)/1000-1</f>
        <v>24</v>
      </c>
      <c r="I65" s="340">
        <f>(I50+I43+I49)/1000-2</f>
        <v>23</v>
      </c>
      <c r="J65" s="340">
        <f t="shared" ref="J65:S65" si="79">(J50+J43+J49)/1000</f>
        <v>23</v>
      </c>
      <c r="K65" s="340">
        <f t="shared" si="79"/>
        <v>22</v>
      </c>
      <c r="L65" s="340">
        <f t="shared" si="79"/>
        <v>21</v>
      </c>
      <c r="M65" s="340">
        <f t="shared" si="79"/>
        <v>21</v>
      </c>
      <c r="N65" s="340">
        <f t="shared" si="79"/>
        <v>22</v>
      </c>
      <c r="O65" s="340">
        <f t="shared" si="79"/>
        <v>28</v>
      </c>
      <c r="P65" s="340">
        <f t="shared" si="79"/>
        <v>23</v>
      </c>
      <c r="Q65" s="340">
        <f t="shared" si="79"/>
        <v>19</v>
      </c>
      <c r="R65" s="340">
        <f t="shared" si="79"/>
        <v>17</v>
      </c>
      <c r="S65" s="340">
        <f t="shared" si="79"/>
        <v>27</v>
      </c>
      <c r="T65" s="417">
        <f t="shared" ref="T65" si="80">(T50+T43+T49)/1000</f>
        <v>35</v>
      </c>
      <c r="U65" s="417">
        <f t="shared" ref="U65:V65" si="81">(U50+U43+U49)/1000</f>
        <v>21</v>
      </c>
      <c r="V65" s="417">
        <f t="shared" si="81"/>
        <v>13</v>
      </c>
      <c r="W65" s="417">
        <v>9</v>
      </c>
      <c r="X65" s="417">
        <v>4</v>
      </c>
      <c r="Y65" s="417">
        <v>10</v>
      </c>
      <c r="Z65" s="417">
        <v>-1</v>
      </c>
      <c r="AA65" s="417">
        <v>13</v>
      </c>
    </row>
    <row r="66" spans="1:27" ht="15" customHeight="1">
      <c r="A66" s="342" t="s">
        <v>56</v>
      </c>
      <c r="B66" s="342" t="s">
        <v>42</v>
      </c>
      <c r="C66" s="343">
        <f t="shared" ref="C66:R66" si="82">SUM(C56:C65)</f>
        <v>433</v>
      </c>
      <c r="D66" s="343">
        <f t="shared" si="82"/>
        <v>452</v>
      </c>
      <c r="E66" s="343">
        <f t="shared" si="82"/>
        <v>482</v>
      </c>
      <c r="F66" s="343">
        <f t="shared" si="82"/>
        <v>468</v>
      </c>
      <c r="G66" s="343">
        <f t="shared" si="82"/>
        <v>469</v>
      </c>
      <c r="H66" s="343">
        <f t="shared" si="82"/>
        <v>481</v>
      </c>
      <c r="I66" s="343">
        <f t="shared" si="82"/>
        <v>469</v>
      </c>
      <c r="J66" s="343">
        <f t="shared" si="82"/>
        <v>449</v>
      </c>
      <c r="K66" s="343">
        <f t="shared" si="82"/>
        <v>475</v>
      </c>
      <c r="L66" s="343">
        <f t="shared" si="82"/>
        <v>473</v>
      </c>
      <c r="M66" s="343">
        <f t="shared" si="82"/>
        <v>544</v>
      </c>
      <c r="N66" s="343">
        <f t="shared" si="82"/>
        <v>542</v>
      </c>
      <c r="O66" s="343">
        <f t="shared" si="82"/>
        <v>540</v>
      </c>
      <c r="P66" s="343">
        <f t="shared" si="82"/>
        <v>443</v>
      </c>
      <c r="Q66" s="343">
        <f t="shared" si="82"/>
        <v>496</v>
      </c>
      <c r="R66" s="343">
        <f t="shared" si="82"/>
        <v>507</v>
      </c>
      <c r="S66" s="343">
        <f t="shared" ref="S66" si="83">SUM(S56:S65)</f>
        <v>548</v>
      </c>
      <c r="T66" s="444">
        <f t="shared" ref="T66" si="84">SUM(T56:T65)</f>
        <v>599</v>
      </c>
      <c r="U66" s="444">
        <f t="shared" ref="U66:V66" si="85">SUM(U56:U65)</f>
        <v>634</v>
      </c>
      <c r="V66" s="444">
        <f t="shared" si="85"/>
        <v>641</v>
      </c>
      <c r="W66" s="444">
        <v>661</v>
      </c>
      <c r="X66" s="444">
        <v>621</v>
      </c>
      <c r="Y66" s="444">
        <v>666</v>
      </c>
      <c r="Z66" s="444">
        <v>618</v>
      </c>
      <c r="AA66" s="444">
        <v>664</v>
      </c>
    </row>
    <row r="67" spans="1:27" s="28" customFormat="1" ht="15" customHeight="1">
      <c r="C67" s="351"/>
      <c r="D67" s="351"/>
      <c r="E67" s="351"/>
      <c r="F67" s="351"/>
      <c r="G67" s="351"/>
      <c r="H67" s="351"/>
      <c r="I67" s="351"/>
      <c r="J67" s="351"/>
      <c r="K67" s="351"/>
      <c r="L67" s="351"/>
    </row>
    <row r="68" spans="1:27" ht="15" customHeight="1"/>
    <row r="69" spans="1:27" ht="15" customHeight="1"/>
    <row r="70" spans="1:27" ht="15" customHeight="1">
      <c r="C70" s="376"/>
      <c r="D70" s="376"/>
      <c r="E70" s="376"/>
      <c r="F70" s="376"/>
      <c r="G70" s="376"/>
      <c r="H70" s="376"/>
      <c r="I70" s="376"/>
      <c r="J70" s="376"/>
      <c r="K70" s="376"/>
      <c r="L70" s="376"/>
      <c r="M70" s="376"/>
      <c r="N70" s="376"/>
      <c r="O70" s="376"/>
      <c r="P70" s="376"/>
      <c r="Q70" s="376"/>
      <c r="R70" s="376"/>
      <c r="S70" s="376"/>
      <c r="T70" s="376"/>
      <c r="U70" s="376"/>
      <c r="V70" s="376"/>
      <c r="W70" s="376"/>
      <c r="X70" s="376"/>
    </row>
    <row r="71" spans="1:27" ht="15" customHeight="1">
      <c r="C71" s="376"/>
      <c r="D71" s="376"/>
      <c r="E71" s="376"/>
      <c r="F71" s="376"/>
      <c r="G71" s="376"/>
      <c r="H71" s="376"/>
      <c r="I71" s="376"/>
      <c r="J71" s="376"/>
      <c r="K71" s="376"/>
      <c r="L71" s="376"/>
      <c r="M71" s="376"/>
      <c r="N71" s="376"/>
      <c r="O71" s="376"/>
      <c r="P71" s="376"/>
      <c r="Q71" s="376"/>
      <c r="R71" s="376"/>
      <c r="S71" s="376"/>
      <c r="T71" s="376"/>
      <c r="U71" s="376"/>
      <c r="V71" s="376"/>
      <c r="W71" s="376"/>
      <c r="X71" s="376"/>
    </row>
    <row r="72" spans="1:27" ht="15" customHeight="1"/>
    <row r="73" spans="1:27" ht="15" customHeight="1"/>
    <row r="74" spans="1:27" ht="15" customHeight="1"/>
    <row r="75" spans="1:27" ht="15" customHeight="1"/>
    <row r="76" spans="1:27" ht="15" customHeight="1"/>
    <row r="77" spans="1:27" ht="15" customHeight="1"/>
    <row r="78" spans="1:27" ht="15" customHeight="1"/>
    <row r="79" spans="1:27" ht="15" customHeight="1"/>
    <row r="80" spans="1:2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5452748D-E1FC-476E-B5F0-1C8C35469D98}" scale="90" showGridLines="0" fitToPage="1" showRuler="0">
      <pane xSplit="2" ySplit="2" topLeftCell="S3" activePane="bottomRight" state="frozen"/>
      <selection pane="bottomRight" activeCell="A22" sqref="A22"/>
      <pageMargins left="0.75" right="0.75" top="1" bottom="1" header="0.5" footer="0.5"/>
      <pageSetup paperSize="9" scale="71" fitToHeight="0" orientation="landscape" r:id="rId1"/>
      <headerFooter alignWithMargins="0"/>
    </customSheetView>
    <customSheetView guid="{12F8D032-8143-430B-8DFF-852E8796C402}" scale="90" showGridLines="0" fitToPage="1" showRuler="0">
      <pane xSplit="2" ySplit="2" topLeftCell="S3" activePane="bottomRight" state="frozen"/>
      <selection pane="bottomRight" activeCell="AD15" sqref="AD15"/>
      <pageMargins left="0.75" right="0.75" top="1" bottom="1" header="0.5" footer="0.5"/>
      <pageSetup paperSize="9" scale="71" fitToHeight="0" orientation="landscape" r:id="rId2"/>
      <headerFooter alignWithMargins="0"/>
    </customSheetView>
    <customSheetView guid="{899D69CD-4B7E-42BC-9944-5BD922EB798C}" scale="70" showGridLines="0" fitToPage="1" showRuler="0" topLeftCell="C10">
      <selection activeCell="Z61" sqref="Z61"/>
      <pageMargins left="0.75" right="0.75" top="1" bottom="1" header="0.5" footer="0.5"/>
      <pageSetup paperSize="9" scale="71" fitToHeight="0" orientation="landscape" r:id="rId3"/>
      <headerFooter alignWithMargins="0"/>
    </customSheetView>
    <customSheetView guid="{9AF4A83C-CF57-4B40-8A74-6A0EA6C2FE5C}" scale="70" showGridLines="0" fitToPage="1" showRuler="0" topLeftCell="C1">
      <selection activeCell="Q23" sqref="Q23"/>
      <pageMargins left="0.75" right="0.75" top="1" bottom="1" header="0.5" footer="0.5"/>
      <pageSetup paperSize="9" scale="71" fitToHeight="0" orientation="landscape" r:id="rId4"/>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5"/>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6"/>
      <headerFooter alignWithMargins="0"/>
    </customSheetView>
    <customSheetView guid="{22F3E99A-96C8-445F-81B2-67262F695A36}" scale="70" showGridLines="0" fitToPage="1" showRuler="0">
      <pane xSplit="2" ySplit="2" topLeftCell="P36" activePane="bottomRight" state="frozen"/>
      <selection pane="bottomRight" activeCell="T57" sqref="T57"/>
      <pageMargins left="0.75" right="0.75" top="1" bottom="1" header="0.5" footer="0.5"/>
      <pageSetup paperSize="9" scale="71" fitToHeight="0" orientation="landscape" r:id="rId7"/>
      <headerFooter alignWithMargins="0"/>
    </customSheetView>
  </customSheetViews>
  <pageMargins left="0.75" right="0.75" top="1" bottom="1" header="0.5" footer="0.5"/>
  <pageSetup paperSize="9" scale="71" fitToHeight="0" orientation="landscape" r:id="rId8"/>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39"/>
  <sheetViews>
    <sheetView zoomScale="90" zoomScaleNormal="90" workbookViewId="0">
      <pane xSplit="2" ySplit="1" topLeftCell="N2" activePane="bottomRight" state="frozen"/>
      <selection pane="topRight" activeCell="C1" sqref="C1"/>
      <selection pane="bottomLeft" activeCell="A2" sqref="A2"/>
      <selection pane="bottomRight" activeCell="AC11" sqref="AC11"/>
    </sheetView>
  </sheetViews>
  <sheetFormatPr defaultColWidth="9.42578125" defaultRowHeight="14.25"/>
  <cols>
    <col min="1" max="2" width="50.5703125" style="70" customWidth="1"/>
    <col min="3" max="27" width="11.85546875" style="70" customWidth="1"/>
    <col min="28" max="16384" width="9.42578125" style="70"/>
  </cols>
  <sheetData>
    <row r="1" spans="1:27" ht="15" customHeight="1" thickBot="1">
      <c r="A1" s="42" t="s">
        <v>57</v>
      </c>
      <c r="B1" s="42" t="s">
        <v>338</v>
      </c>
      <c r="C1" s="77" t="s">
        <v>180</v>
      </c>
      <c r="D1" s="77" t="s">
        <v>181</v>
      </c>
      <c r="E1" s="77" t="s">
        <v>182</v>
      </c>
      <c r="F1" s="77" t="s">
        <v>183</v>
      </c>
      <c r="G1" s="77" t="s">
        <v>184</v>
      </c>
      <c r="H1" s="77" t="s">
        <v>185</v>
      </c>
      <c r="I1" s="77" t="s">
        <v>186</v>
      </c>
      <c r="J1" s="77" t="s">
        <v>187</v>
      </c>
      <c r="K1" s="77" t="s">
        <v>188</v>
      </c>
      <c r="L1" s="77" t="s">
        <v>189</v>
      </c>
      <c r="M1" s="77" t="s">
        <v>577</v>
      </c>
      <c r="N1" s="77" t="s">
        <v>585</v>
      </c>
      <c r="O1" s="355" t="s">
        <v>611</v>
      </c>
      <c r="P1" s="367" t="s">
        <v>615</v>
      </c>
      <c r="Q1" s="382" t="s">
        <v>626</v>
      </c>
      <c r="R1" s="367" t="s">
        <v>637</v>
      </c>
      <c r="S1" s="367" t="s">
        <v>641</v>
      </c>
      <c r="T1" s="367" t="s">
        <v>646</v>
      </c>
      <c r="U1" s="367" t="s">
        <v>649</v>
      </c>
      <c r="V1" s="367" t="s">
        <v>661</v>
      </c>
      <c r="W1" s="448" t="s">
        <v>690</v>
      </c>
      <c r="X1" s="448" t="s">
        <v>699</v>
      </c>
      <c r="Y1" s="448" t="s">
        <v>706</v>
      </c>
      <c r="Z1" s="448" t="s">
        <v>711</v>
      </c>
      <c r="AA1" s="448" t="s">
        <v>746</v>
      </c>
    </row>
    <row r="2" spans="1:27" ht="15" customHeight="1">
      <c r="A2" s="78" t="s">
        <v>215</v>
      </c>
      <c r="B2" s="73" t="s">
        <v>339</v>
      </c>
      <c r="C2" s="311">
        <v>-313223</v>
      </c>
      <c r="D2" s="311">
        <v>-317819</v>
      </c>
      <c r="E2" s="311">
        <v>-325457</v>
      </c>
      <c r="F2" s="311">
        <v>-336586</v>
      </c>
      <c r="G2" s="311">
        <v>-324869</v>
      </c>
      <c r="H2" s="311">
        <v>-336786</v>
      </c>
      <c r="I2" s="311">
        <v>-355258</v>
      </c>
      <c r="J2" s="311">
        <v>-387929</v>
      </c>
      <c r="K2" s="312">
        <v>-365099</v>
      </c>
      <c r="L2" s="312">
        <v>-373083</v>
      </c>
      <c r="M2" s="312">
        <v>-364128</v>
      </c>
      <c r="N2" s="312">
        <v>-373797</v>
      </c>
      <c r="O2" s="356">
        <v>-360903</v>
      </c>
      <c r="P2" s="356">
        <v>-277620</v>
      </c>
      <c r="Q2" s="383">
        <v>-330755</v>
      </c>
      <c r="R2" s="383">
        <v>-338126</v>
      </c>
      <c r="S2" s="383">
        <v>-334667</v>
      </c>
      <c r="T2" s="383">
        <v>-328578</v>
      </c>
      <c r="U2" s="383">
        <v>-333584</v>
      </c>
      <c r="V2" s="383">
        <v>-382912</v>
      </c>
      <c r="W2" s="449">
        <v>-351847</v>
      </c>
      <c r="X2" s="449">
        <v>-369938</v>
      </c>
      <c r="Y2" s="449">
        <v>-379771</v>
      </c>
      <c r="Z2" s="449">
        <v>-418844</v>
      </c>
      <c r="AA2" s="449">
        <v>-444878</v>
      </c>
    </row>
    <row r="3" spans="1:27" ht="15" customHeight="1">
      <c r="A3" s="78" t="s">
        <v>219</v>
      </c>
      <c r="B3" s="73" t="s">
        <v>340</v>
      </c>
      <c r="C3" s="311">
        <v>-58065</v>
      </c>
      <c r="D3" s="311">
        <v>-55758</v>
      </c>
      <c r="E3" s="311">
        <v>-53343</v>
      </c>
      <c r="F3" s="311">
        <v>-49767</v>
      </c>
      <c r="G3" s="311">
        <v>-59367</v>
      </c>
      <c r="H3" s="311">
        <v>-58364</v>
      </c>
      <c r="I3" s="311">
        <v>-57479</v>
      </c>
      <c r="J3" s="311">
        <v>-58166</v>
      </c>
      <c r="K3" s="312">
        <v>-68093</v>
      </c>
      <c r="L3" s="312">
        <v>-64931</v>
      </c>
      <c r="M3" s="312">
        <v>-59348</v>
      </c>
      <c r="N3" s="312">
        <v>-48002</v>
      </c>
      <c r="O3" s="356">
        <v>-67574</v>
      </c>
      <c r="P3" s="356">
        <v>-50989</v>
      </c>
      <c r="Q3" s="383">
        <v>-57115</v>
      </c>
      <c r="R3" s="383">
        <v>-52763</v>
      </c>
      <c r="S3" s="383">
        <v>-64097</v>
      </c>
      <c r="T3" s="383">
        <v>-59291</v>
      </c>
      <c r="U3" s="383">
        <v>-57802</v>
      </c>
      <c r="V3" s="383">
        <v>-60712</v>
      </c>
      <c r="W3" s="449">
        <v>-68096</v>
      </c>
      <c r="X3" s="449">
        <v>-67226</v>
      </c>
      <c r="Y3" s="449">
        <v>-65693</v>
      </c>
      <c r="Z3" s="449">
        <v>-62951</v>
      </c>
      <c r="AA3" s="449">
        <v>-74905</v>
      </c>
    </row>
    <row r="4" spans="1:27">
      <c r="A4" s="78" t="s">
        <v>588</v>
      </c>
      <c r="B4" s="73" t="s">
        <v>589</v>
      </c>
      <c r="C4" s="311"/>
      <c r="D4" s="311">
        <v>0</v>
      </c>
      <c r="E4" s="311">
        <v>0</v>
      </c>
      <c r="F4" s="311">
        <v>0</v>
      </c>
      <c r="G4" s="311">
        <v>0</v>
      </c>
      <c r="H4" s="311">
        <v>0</v>
      </c>
      <c r="I4" s="311">
        <v>0</v>
      </c>
      <c r="J4" s="311">
        <v>0</v>
      </c>
      <c r="K4" s="311">
        <v>0</v>
      </c>
      <c r="L4" s="311">
        <v>0</v>
      </c>
      <c r="M4" s="311">
        <v>0</v>
      </c>
      <c r="N4" s="312">
        <v>-1661</v>
      </c>
      <c r="O4" s="356">
        <v>-2389</v>
      </c>
      <c r="P4" s="356">
        <v>-2366</v>
      </c>
      <c r="Q4" s="383">
        <v>-2274</v>
      </c>
      <c r="R4" s="383">
        <v>-2189</v>
      </c>
      <c r="S4" s="383">
        <v>-2239</v>
      </c>
      <c r="T4" s="383">
        <v>-2163</v>
      </c>
      <c r="U4" s="383">
        <v>-2193</v>
      </c>
      <c r="V4" s="383">
        <v>-2392</v>
      </c>
      <c r="W4" s="449">
        <v>-2384</v>
      </c>
      <c r="X4" s="449">
        <v>-2348</v>
      </c>
      <c r="Y4" s="449">
        <v>-2500</v>
      </c>
      <c r="Z4" s="449">
        <v>-2655</v>
      </c>
      <c r="AA4" s="449">
        <v>-3064</v>
      </c>
    </row>
    <row r="5" spans="1:27" ht="15" customHeight="1">
      <c r="A5" s="78" t="s">
        <v>217</v>
      </c>
      <c r="B5" s="73" t="s">
        <v>342</v>
      </c>
      <c r="C5" s="311">
        <v>-8395</v>
      </c>
      <c r="D5" s="311">
        <v>-9900</v>
      </c>
      <c r="E5" s="311">
        <v>-8782</v>
      </c>
      <c r="F5" s="311">
        <v>-12628</v>
      </c>
      <c r="G5" s="311">
        <v>-8299</v>
      </c>
      <c r="H5" s="311">
        <v>-9594</v>
      </c>
      <c r="I5" s="311">
        <v>-9548</v>
      </c>
      <c r="J5" s="311">
        <v>-13044</v>
      </c>
      <c r="K5" s="420">
        <v>-8896</v>
      </c>
      <c r="L5" s="420">
        <v>-9476</v>
      </c>
      <c r="M5" s="420">
        <v>-9990</v>
      </c>
      <c r="N5" s="312">
        <v>-11297</v>
      </c>
      <c r="O5" s="356">
        <v>-8659</v>
      </c>
      <c r="P5" s="356">
        <v>-9083</v>
      </c>
      <c r="Q5" s="383">
        <v>-9122</v>
      </c>
      <c r="R5" s="383">
        <v>-19255</v>
      </c>
      <c r="S5" s="383">
        <v>-8184</v>
      </c>
      <c r="T5" s="383">
        <v>-8877</v>
      </c>
      <c r="U5" s="383">
        <v>-9416</v>
      </c>
      <c r="V5" s="383">
        <v>-11829</v>
      </c>
      <c r="W5" s="449">
        <v>-9224</v>
      </c>
      <c r="X5" s="449">
        <v>-9701</v>
      </c>
      <c r="Y5" s="449">
        <v>-9650</v>
      </c>
      <c r="Z5" s="449">
        <v>-11963</v>
      </c>
      <c r="AA5" s="449">
        <v>-10200</v>
      </c>
    </row>
    <row r="6" spans="1:27" ht="15" customHeight="1">
      <c r="A6" s="78" t="s">
        <v>216</v>
      </c>
      <c r="B6" s="73" t="s">
        <v>341</v>
      </c>
      <c r="C6" s="311">
        <v>-2480</v>
      </c>
      <c r="D6" s="311">
        <v>-5022</v>
      </c>
      <c r="E6" s="311">
        <v>-2827</v>
      </c>
      <c r="F6" s="311">
        <v>-8401</v>
      </c>
      <c r="G6" s="311">
        <v>-2877</v>
      </c>
      <c r="H6" s="311">
        <v>-4740</v>
      </c>
      <c r="I6" s="311">
        <v>-3271</v>
      </c>
      <c r="J6" s="311">
        <v>-9982</v>
      </c>
      <c r="K6" s="312">
        <v>-2527</v>
      </c>
      <c r="L6" s="312">
        <v>-4323</v>
      </c>
      <c r="M6" s="312">
        <v>-4051</v>
      </c>
      <c r="N6" s="312">
        <v>-8809</v>
      </c>
      <c r="O6" s="356">
        <v>-2388</v>
      </c>
      <c r="P6" s="356">
        <v>-94</v>
      </c>
      <c r="Q6" s="383">
        <v>-2080</v>
      </c>
      <c r="R6" s="383">
        <v>-2545</v>
      </c>
      <c r="S6" s="383">
        <v>-1524</v>
      </c>
      <c r="T6" s="383">
        <v>-2094</v>
      </c>
      <c r="U6" s="383">
        <v>-1575</v>
      </c>
      <c r="V6" s="383">
        <v>-4100</v>
      </c>
      <c r="W6" s="449">
        <v>-1687</v>
      </c>
      <c r="X6" s="449">
        <v>-2504</v>
      </c>
      <c r="Y6" s="449">
        <v>-2640</v>
      </c>
      <c r="Z6" s="449">
        <v>-5451</v>
      </c>
      <c r="AA6" s="449">
        <v>-2310</v>
      </c>
    </row>
    <row r="7" spans="1:27" ht="25.5" customHeight="1">
      <c r="A7" s="78" t="s">
        <v>218</v>
      </c>
      <c r="B7" s="87" t="s">
        <v>343</v>
      </c>
      <c r="C7" s="311">
        <v>-624</v>
      </c>
      <c r="D7" s="311">
        <v>-620</v>
      </c>
      <c r="E7" s="311">
        <v>-625</v>
      </c>
      <c r="F7" s="311">
        <v>7705</v>
      </c>
      <c r="G7" s="311">
        <v>-579</v>
      </c>
      <c r="H7" s="311">
        <v>16487</v>
      </c>
      <c r="I7" s="311">
        <v>-205</v>
      </c>
      <c r="J7" s="311">
        <v>13428</v>
      </c>
      <c r="K7" s="312">
        <v>-5</v>
      </c>
      <c r="L7" s="312">
        <v>-4</v>
      </c>
      <c r="M7" s="312">
        <v>-115</v>
      </c>
      <c r="N7" s="312">
        <v>7687</v>
      </c>
      <c r="O7" s="356">
        <v>-138</v>
      </c>
      <c r="P7" s="356">
        <v>-412</v>
      </c>
      <c r="Q7" s="383">
        <v>-4</v>
      </c>
      <c r="R7" s="383">
        <v>8345</v>
      </c>
      <c r="S7" s="383">
        <v>-5</v>
      </c>
      <c r="T7" s="383">
        <v>-5</v>
      </c>
      <c r="U7" s="383">
        <v>-152</v>
      </c>
      <c r="V7" s="383">
        <v>-3002</v>
      </c>
      <c r="W7" s="449">
        <v>-7</v>
      </c>
      <c r="X7" s="449">
        <v>-10</v>
      </c>
      <c r="Y7" s="449">
        <v>-264</v>
      </c>
      <c r="Z7" s="449">
        <v>-4261</v>
      </c>
      <c r="AA7" s="449">
        <v>-8</v>
      </c>
    </row>
    <row r="8" spans="1:27" ht="15" customHeight="1">
      <c r="A8" s="78" t="s">
        <v>220</v>
      </c>
      <c r="B8" s="73" t="s">
        <v>344</v>
      </c>
      <c r="C8" s="311">
        <v>0</v>
      </c>
      <c r="D8" s="311">
        <v>0</v>
      </c>
      <c r="E8" s="311">
        <v>0</v>
      </c>
      <c r="F8" s="311">
        <v>0</v>
      </c>
      <c r="G8" s="311">
        <v>0</v>
      </c>
      <c r="H8" s="311">
        <v>0</v>
      </c>
      <c r="I8" s="311">
        <v>0</v>
      </c>
      <c r="J8" s="311">
        <v>0</v>
      </c>
      <c r="K8" s="312">
        <v>-80000</v>
      </c>
      <c r="L8" s="312">
        <v>-6320</v>
      </c>
      <c r="M8" s="312">
        <v>-1860</v>
      </c>
      <c r="N8" s="312">
        <v>-11630</v>
      </c>
      <c r="O8" s="356">
        <v>-5612</v>
      </c>
      <c r="P8" s="356">
        <v>-5500</v>
      </c>
      <c r="Q8" s="383">
        <v>-4313</v>
      </c>
      <c r="R8" s="383">
        <v>-138161</v>
      </c>
      <c r="S8" s="383">
        <v>0</v>
      </c>
      <c r="T8" s="383">
        <v>-4600</v>
      </c>
      <c r="U8" s="383">
        <v>-172</v>
      </c>
      <c r="V8" s="383">
        <v>-8045</v>
      </c>
      <c r="W8" s="449">
        <v>0</v>
      </c>
      <c r="X8" s="449">
        <v>0</v>
      </c>
      <c r="Y8" s="449">
        <v>0</v>
      </c>
      <c r="Z8" s="449">
        <v>35815</v>
      </c>
      <c r="AA8" s="449"/>
    </row>
    <row r="9" spans="1:27" s="2" customFormat="1" ht="15" customHeight="1">
      <c r="A9" s="91" t="s">
        <v>336</v>
      </c>
      <c r="B9" s="91" t="s">
        <v>345</v>
      </c>
      <c r="C9" s="166">
        <f t="shared" ref="C9:V9" si="0">SUM(C2:C8)</f>
        <v>-382787</v>
      </c>
      <c r="D9" s="166">
        <f t="shared" si="0"/>
        <v>-389119</v>
      </c>
      <c r="E9" s="166">
        <f t="shared" si="0"/>
        <v>-391034</v>
      </c>
      <c r="F9" s="166">
        <f t="shared" si="0"/>
        <v>-399677</v>
      </c>
      <c r="G9" s="166">
        <f t="shared" si="0"/>
        <v>-395991</v>
      </c>
      <c r="H9" s="166">
        <f t="shared" si="0"/>
        <v>-392997</v>
      </c>
      <c r="I9" s="166">
        <f t="shared" si="0"/>
        <v>-425761</v>
      </c>
      <c r="J9" s="166">
        <f t="shared" si="0"/>
        <v>-455693</v>
      </c>
      <c r="K9" s="313">
        <f t="shared" si="0"/>
        <v>-524620</v>
      </c>
      <c r="L9" s="313">
        <f t="shared" si="0"/>
        <v>-458137</v>
      </c>
      <c r="M9" s="313">
        <f t="shared" si="0"/>
        <v>-439492</v>
      </c>
      <c r="N9" s="313">
        <f t="shared" si="0"/>
        <v>-447509</v>
      </c>
      <c r="O9" s="357">
        <f t="shared" si="0"/>
        <v>-447663</v>
      </c>
      <c r="P9" s="357">
        <f t="shared" si="0"/>
        <v>-346064</v>
      </c>
      <c r="Q9" s="384">
        <f t="shared" si="0"/>
        <v>-405663</v>
      </c>
      <c r="R9" s="384">
        <f t="shared" si="0"/>
        <v>-544694</v>
      </c>
      <c r="S9" s="384">
        <f t="shared" si="0"/>
        <v>-410716</v>
      </c>
      <c r="T9" s="384">
        <f t="shared" si="0"/>
        <v>-405608</v>
      </c>
      <c r="U9" s="384">
        <f t="shared" si="0"/>
        <v>-404894</v>
      </c>
      <c r="V9" s="384">
        <f t="shared" si="0"/>
        <v>-472992</v>
      </c>
      <c r="W9" s="450">
        <v>-433245</v>
      </c>
      <c r="X9" s="450">
        <v>-451727</v>
      </c>
      <c r="Y9" s="450">
        <v>-460518</v>
      </c>
      <c r="Z9" s="450">
        <v>-470310</v>
      </c>
      <c r="AA9" s="450">
        <v>-535365</v>
      </c>
    </row>
    <row r="10" spans="1:27" ht="15" customHeight="1">
      <c r="A10" s="79"/>
      <c r="B10" s="72"/>
    </row>
    <row r="11" spans="1:27" ht="15" customHeight="1">
      <c r="A11" s="309"/>
      <c r="B11" s="310"/>
    </row>
    <row r="12" spans="1:27" ht="15" customHeight="1" thickBot="1">
      <c r="A12" s="207" t="s">
        <v>335</v>
      </c>
      <c r="B12" s="207" t="s">
        <v>346</v>
      </c>
      <c r="C12" s="77" t="s">
        <v>112</v>
      </c>
      <c r="D12" s="77" t="s">
        <v>108</v>
      </c>
      <c r="E12" s="77" t="s">
        <v>113</v>
      </c>
      <c r="F12" s="77" t="s">
        <v>114</v>
      </c>
      <c r="G12" s="77" t="s">
        <v>115</v>
      </c>
      <c r="H12" s="77" t="s">
        <v>132</v>
      </c>
      <c r="I12" s="77" t="s">
        <v>133</v>
      </c>
      <c r="J12" s="77" t="s">
        <v>139</v>
      </c>
      <c r="K12" s="77" t="s">
        <v>147</v>
      </c>
      <c r="L12" s="77" t="s">
        <v>545</v>
      </c>
      <c r="M12" s="77" t="str">
        <f t="shared" ref="M12:V12" si="1">M1</f>
        <v>III Q 2019</v>
      </c>
      <c r="N12" s="77" t="str">
        <f t="shared" si="1"/>
        <v>IV Q 2019</v>
      </c>
      <c r="O12" s="355" t="str">
        <f t="shared" si="1"/>
        <v>I Q 2020</v>
      </c>
      <c r="P12" s="355" t="str">
        <f t="shared" si="1"/>
        <v>II Q 2020</v>
      </c>
      <c r="Q12" s="382" t="str">
        <f t="shared" si="1"/>
        <v>III Q 2020</v>
      </c>
      <c r="R12" s="382" t="str">
        <f t="shared" si="1"/>
        <v>IV Q 2020</v>
      </c>
      <c r="S12" s="382" t="str">
        <f t="shared" si="1"/>
        <v>I Q 2021</v>
      </c>
      <c r="T12" s="382" t="str">
        <f t="shared" si="1"/>
        <v>II Q 2021</v>
      </c>
      <c r="U12" s="382" t="str">
        <f t="shared" si="1"/>
        <v>III Q 2021</v>
      </c>
      <c r="V12" s="382" t="str">
        <f t="shared" si="1"/>
        <v>IV Q 2021</v>
      </c>
      <c r="W12" s="448" t="s">
        <v>690</v>
      </c>
      <c r="X12" s="448" t="s">
        <v>699</v>
      </c>
      <c r="Y12" s="448" t="s">
        <v>706</v>
      </c>
      <c r="Z12" s="448" t="s">
        <v>711</v>
      </c>
      <c r="AA12" s="448" t="s">
        <v>746</v>
      </c>
    </row>
    <row r="13" spans="1:27" ht="15" customHeight="1">
      <c r="A13" s="78" t="s">
        <v>221</v>
      </c>
      <c r="B13" s="73" t="s">
        <v>351</v>
      </c>
      <c r="C13" s="74">
        <v>-12876</v>
      </c>
      <c r="D13" s="74">
        <v>-11748</v>
      </c>
      <c r="E13" s="74">
        <v>-14672</v>
      </c>
      <c r="F13" s="74">
        <v>-13615</v>
      </c>
      <c r="G13" s="74">
        <v>-12855</v>
      </c>
      <c r="H13" s="74">
        <v>-20043</v>
      </c>
      <c r="I13" s="74">
        <v>-15324</v>
      </c>
      <c r="J13" s="74">
        <v>-16474</v>
      </c>
      <c r="K13" s="227">
        <v>-15747</v>
      </c>
      <c r="L13" s="227">
        <v>-15742</v>
      </c>
      <c r="M13" s="227">
        <v>-14422</v>
      </c>
      <c r="N13" s="227">
        <v>-20634</v>
      </c>
      <c r="O13" s="361">
        <v>-17218</v>
      </c>
      <c r="P13" s="361">
        <v>-16581</v>
      </c>
      <c r="Q13" s="385">
        <v>-15476</v>
      </c>
      <c r="R13" s="385">
        <v>-14520</v>
      </c>
      <c r="S13" s="385">
        <v>-13753</v>
      </c>
      <c r="T13" s="385">
        <v>-13744</v>
      </c>
      <c r="U13" s="385">
        <v>-13002</v>
      </c>
      <c r="V13" s="385">
        <v>-23539</v>
      </c>
      <c r="W13" s="451">
        <v>-16792</v>
      </c>
      <c r="X13" s="451">
        <v>-14803</v>
      </c>
      <c r="Y13" s="451">
        <v>-12900</v>
      </c>
      <c r="Z13" s="451">
        <v>-9505</v>
      </c>
      <c r="AA13" s="451">
        <v>-14580</v>
      </c>
    </row>
    <row r="14" spans="1:27" ht="15" customHeight="1">
      <c r="A14" s="78" t="s">
        <v>222</v>
      </c>
      <c r="B14" s="73" t="s">
        <v>352</v>
      </c>
      <c r="C14" s="74">
        <v>-54010</v>
      </c>
      <c r="D14" s="74">
        <v>-54373</v>
      </c>
      <c r="E14" s="74">
        <v>-54775</v>
      </c>
      <c r="F14" s="74">
        <v>-49889</v>
      </c>
      <c r="G14" s="74">
        <v>-60331</v>
      </c>
      <c r="H14" s="74">
        <v>-80520</v>
      </c>
      <c r="I14" s="74">
        <v>-75179</v>
      </c>
      <c r="J14" s="74">
        <v>-28406</v>
      </c>
      <c r="K14" s="227">
        <v>-77507</v>
      </c>
      <c r="L14" s="227">
        <v>-78060</v>
      </c>
      <c r="M14" s="227">
        <v>-80745</v>
      </c>
      <c r="N14" s="227">
        <v>-72028</v>
      </c>
      <c r="O14" s="361">
        <v>-82364</v>
      </c>
      <c r="P14" s="361">
        <v>-84587</v>
      </c>
      <c r="Q14" s="385">
        <v>-81851</v>
      </c>
      <c r="R14" s="385">
        <v>-81644</v>
      </c>
      <c r="S14" s="385">
        <v>-93543</v>
      </c>
      <c r="T14" s="385">
        <v>-96087</v>
      </c>
      <c r="U14" s="385">
        <v>-97184</v>
      </c>
      <c r="V14" s="385">
        <v>-94834</v>
      </c>
      <c r="W14" s="451">
        <v>-107480</v>
      </c>
      <c r="X14" s="451">
        <v>-110610</v>
      </c>
      <c r="Y14" s="451">
        <v>-104605</v>
      </c>
      <c r="Z14" s="451">
        <v>-91710</v>
      </c>
      <c r="AA14" s="451">
        <v>-130171</v>
      </c>
    </row>
    <row r="15" spans="1:27" ht="15" customHeight="1">
      <c r="A15" s="78" t="s">
        <v>223</v>
      </c>
      <c r="B15" s="73" t="s">
        <v>603</v>
      </c>
      <c r="C15" s="74">
        <v>-13314</v>
      </c>
      <c r="D15" s="74">
        <v>-11378</v>
      </c>
      <c r="E15" s="74">
        <v>-13908</v>
      </c>
      <c r="F15" s="74">
        <v>-26974</v>
      </c>
      <c r="G15" s="74">
        <v>-18862</v>
      </c>
      <c r="H15" s="74">
        <v>-23433</v>
      </c>
      <c r="I15" s="74">
        <v>-20063</v>
      </c>
      <c r="J15" s="74">
        <v>-27315</v>
      </c>
      <c r="K15" s="227">
        <v>-14522</v>
      </c>
      <c r="L15" s="227">
        <v>-21059</v>
      </c>
      <c r="M15" s="227">
        <v>-22522</v>
      </c>
      <c r="N15" s="227">
        <v>-14322</v>
      </c>
      <c r="O15" s="361">
        <v>-15713</v>
      </c>
      <c r="P15" s="361">
        <v>-20785</v>
      </c>
      <c r="Q15" s="385">
        <v>-22874</v>
      </c>
      <c r="R15" s="385">
        <v>-23009</v>
      </c>
      <c r="S15" s="385">
        <v>-15002</v>
      </c>
      <c r="T15" s="385">
        <v>-23815</v>
      </c>
      <c r="U15" s="385">
        <v>-16204</v>
      </c>
      <c r="V15" s="385">
        <v>-20328</v>
      </c>
      <c r="W15" s="451">
        <v>-17174</v>
      </c>
      <c r="X15" s="451">
        <v>-17317</v>
      </c>
      <c r="Y15" s="451">
        <v>-24698</v>
      </c>
      <c r="Z15" s="451">
        <v>-23233</v>
      </c>
      <c r="AA15" s="451">
        <v>-16041</v>
      </c>
    </row>
    <row r="16" spans="1:27" ht="15" customHeight="1">
      <c r="A16" s="78" t="s">
        <v>224</v>
      </c>
      <c r="B16" s="73" t="s">
        <v>353</v>
      </c>
      <c r="C16" s="74">
        <v>-8126</v>
      </c>
      <c r="D16" s="74">
        <v>-8131</v>
      </c>
      <c r="E16" s="74">
        <v>-7509</v>
      </c>
      <c r="F16" s="74">
        <v>-9821</v>
      </c>
      <c r="G16" s="74">
        <v>-8507</v>
      </c>
      <c r="H16" s="74">
        <v>-9020</v>
      </c>
      <c r="I16" s="74">
        <v>-7254</v>
      </c>
      <c r="J16" s="74">
        <v>-12496</v>
      </c>
      <c r="K16" s="227">
        <v>-9635</v>
      </c>
      <c r="L16" s="227">
        <v>-10536</v>
      </c>
      <c r="M16" s="227">
        <v>-10717</v>
      </c>
      <c r="N16" s="227">
        <v>-8258</v>
      </c>
      <c r="O16" s="361">
        <v>-9171</v>
      </c>
      <c r="P16" s="361">
        <v>-11399</v>
      </c>
      <c r="Q16" s="385">
        <v>-10036</v>
      </c>
      <c r="R16" s="385">
        <v>-13178</v>
      </c>
      <c r="S16" s="385">
        <v>-9517</v>
      </c>
      <c r="T16" s="385">
        <v>-10615</v>
      </c>
      <c r="U16" s="385">
        <v>-11395</v>
      </c>
      <c r="V16" s="385">
        <v>-11918</v>
      </c>
      <c r="W16" s="451">
        <v>-10058</v>
      </c>
      <c r="X16" s="451">
        <v>-11594</v>
      </c>
      <c r="Y16" s="451">
        <v>-12207</v>
      </c>
      <c r="Z16" s="451">
        <v>-4997</v>
      </c>
      <c r="AA16" s="451">
        <v>-10888</v>
      </c>
    </row>
    <row r="17" spans="1:27" ht="15" customHeight="1">
      <c r="A17" s="78" t="s">
        <v>225</v>
      </c>
      <c r="B17" s="73" t="s">
        <v>354</v>
      </c>
      <c r="C17" s="74">
        <v>-3587</v>
      </c>
      <c r="D17" s="74">
        <v>-3087</v>
      </c>
      <c r="E17" s="74">
        <v>-3900</v>
      </c>
      <c r="F17" s="74">
        <v>-3563</v>
      </c>
      <c r="G17" s="74">
        <v>-10808</v>
      </c>
      <c r="H17" s="74">
        <v>-7629</v>
      </c>
      <c r="I17" s="74">
        <v>-7325</v>
      </c>
      <c r="J17" s="74">
        <v>1587</v>
      </c>
      <c r="K17" s="227">
        <v>-958</v>
      </c>
      <c r="L17" s="227">
        <v>-4770</v>
      </c>
      <c r="M17" s="227">
        <v>-6920</v>
      </c>
      <c r="N17" s="227">
        <v>-1948</v>
      </c>
      <c r="O17" s="361">
        <v>-3114</v>
      </c>
      <c r="P17" s="361">
        <v>-1153</v>
      </c>
      <c r="Q17" s="385">
        <v>-1194</v>
      </c>
      <c r="R17" s="385">
        <v>-835</v>
      </c>
      <c r="S17" s="385">
        <v>-1588</v>
      </c>
      <c r="T17" s="385">
        <v>-1684</v>
      </c>
      <c r="U17" s="385">
        <v>-2503</v>
      </c>
      <c r="V17" s="385">
        <v>-5601</v>
      </c>
      <c r="W17" s="451">
        <v>-833</v>
      </c>
      <c r="X17" s="451">
        <v>-913</v>
      </c>
      <c r="Y17" s="451">
        <v>-3179</v>
      </c>
      <c r="Z17" s="451">
        <v>-1072</v>
      </c>
      <c r="AA17" s="451">
        <v>-877</v>
      </c>
    </row>
    <row r="18" spans="1:27" ht="15" customHeight="1">
      <c r="A18" s="78" t="s">
        <v>347</v>
      </c>
      <c r="B18" s="73" t="s">
        <v>355</v>
      </c>
      <c r="C18" s="74">
        <v>-20821</v>
      </c>
      <c r="D18" s="74">
        <v>-20231</v>
      </c>
      <c r="E18" s="74">
        <v>-23224</v>
      </c>
      <c r="F18" s="74">
        <v>-40340</v>
      </c>
      <c r="G18" s="74">
        <v>-36102</v>
      </c>
      <c r="H18" s="74">
        <v>-37999</v>
      </c>
      <c r="I18" s="74">
        <v>-31530</v>
      </c>
      <c r="J18" s="74">
        <v>-47374</v>
      </c>
      <c r="K18" s="227">
        <v>-40571</v>
      </c>
      <c r="L18" s="227">
        <v>-45574</v>
      </c>
      <c r="M18" s="227">
        <v>-41814</v>
      </c>
      <c r="N18" s="227">
        <v>-36375</v>
      </c>
      <c r="O18" s="361">
        <v>-39040</v>
      </c>
      <c r="P18" s="361">
        <v>-34056</v>
      </c>
      <c r="Q18" s="385">
        <v>-35076</v>
      </c>
      <c r="R18" s="385">
        <v>-29857</v>
      </c>
      <c r="S18" s="385">
        <v>-33345</v>
      </c>
      <c r="T18" s="385">
        <v>-32821</v>
      </c>
      <c r="U18" s="385">
        <v>-34600</v>
      </c>
      <c r="V18" s="385">
        <v>-37234</v>
      </c>
      <c r="W18" s="451">
        <v>-34990</v>
      </c>
      <c r="X18" s="451">
        <v>-40786</v>
      </c>
      <c r="Y18" s="451">
        <v>-33498</v>
      </c>
      <c r="Z18" s="451">
        <v>-39692</v>
      </c>
      <c r="AA18" s="451">
        <v>-52479</v>
      </c>
    </row>
    <row r="19" spans="1:27" ht="15" customHeight="1">
      <c r="A19" s="78" t="s">
        <v>650</v>
      </c>
      <c r="B19" s="73" t="s">
        <v>356</v>
      </c>
      <c r="C19" s="74">
        <v>-6765</v>
      </c>
      <c r="D19" s="74">
        <v>-7098</v>
      </c>
      <c r="E19" s="74">
        <v>-7602</v>
      </c>
      <c r="F19" s="74">
        <v>-3821</v>
      </c>
      <c r="G19" s="74">
        <v>-7083</v>
      </c>
      <c r="H19" s="74">
        <v>-7698</v>
      </c>
      <c r="I19" s="74">
        <v>-6726</v>
      </c>
      <c r="J19" s="74">
        <v>-5849</v>
      </c>
      <c r="K19" s="227">
        <v>-7380</v>
      </c>
      <c r="L19" s="227">
        <v>-7650</v>
      </c>
      <c r="M19" s="227">
        <v>-7514</v>
      </c>
      <c r="N19" s="227">
        <v>-3184</v>
      </c>
      <c r="O19" s="361">
        <v>-5693</v>
      </c>
      <c r="P19" s="361">
        <v>-6815</v>
      </c>
      <c r="Q19" s="385">
        <v>-6187</v>
      </c>
      <c r="R19" s="385">
        <v>-6609</v>
      </c>
      <c r="S19" s="385">
        <v>-5901</v>
      </c>
      <c r="T19" s="385">
        <v>-5909</v>
      </c>
      <c r="U19" s="385">
        <v>-6772</v>
      </c>
      <c r="V19" s="385">
        <v>-7068</v>
      </c>
      <c r="W19" s="451">
        <v>-5403</v>
      </c>
      <c r="X19" s="451">
        <v>-5252</v>
      </c>
      <c r="Y19" s="451">
        <v>-4901</v>
      </c>
      <c r="Z19" s="451">
        <v>-4060</v>
      </c>
      <c r="AA19" s="451">
        <v>-4659</v>
      </c>
    </row>
    <row r="20" spans="1:27" s="71" customFormat="1" ht="15" customHeight="1">
      <c r="A20" s="78" t="s">
        <v>651</v>
      </c>
      <c r="B20" s="214" t="s">
        <v>357</v>
      </c>
      <c r="C20" s="86">
        <v>-86295</v>
      </c>
      <c r="D20" s="86">
        <v>-87668</v>
      </c>
      <c r="E20" s="86">
        <v>-81112</v>
      </c>
      <c r="F20" s="86">
        <v>-93215</v>
      </c>
      <c r="G20" s="86">
        <v>-84167</v>
      </c>
      <c r="H20" s="86">
        <v>-84204</v>
      </c>
      <c r="I20" s="86">
        <v>-84653</v>
      </c>
      <c r="J20" s="86">
        <v>-93181</v>
      </c>
      <c r="K20" s="227">
        <v>-49625</v>
      </c>
      <c r="L20" s="227">
        <v>-34252</v>
      </c>
      <c r="M20" s="227">
        <v>-32849</v>
      </c>
      <c r="N20" s="227">
        <v>-12117</v>
      </c>
      <c r="O20" s="361">
        <v>-30257</v>
      </c>
      <c r="P20" s="361">
        <v>-38078</v>
      </c>
      <c r="Q20" s="385">
        <v>-31078</v>
      </c>
      <c r="R20" s="385">
        <v>-19179</v>
      </c>
      <c r="S20" s="385">
        <v>-27396</v>
      </c>
      <c r="T20" s="385">
        <v>-26921</v>
      </c>
      <c r="U20" s="414">
        <v>-34379</v>
      </c>
      <c r="V20" s="414">
        <v>-42743</v>
      </c>
      <c r="W20" s="451">
        <v>-26676</v>
      </c>
      <c r="X20" s="451">
        <v>-28743</v>
      </c>
      <c r="Y20" s="451">
        <v>-26106</v>
      </c>
      <c r="Z20" s="451">
        <v>-33418</v>
      </c>
      <c r="AA20" s="451">
        <v>-33096</v>
      </c>
    </row>
    <row r="21" spans="1:27" ht="28.5">
      <c r="A21" s="314" t="s">
        <v>226</v>
      </c>
      <c r="B21" s="87" t="s">
        <v>358</v>
      </c>
      <c r="C21" s="311">
        <v>-105152</v>
      </c>
      <c r="D21" s="311">
        <v>-70153</v>
      </c>
      <c r="E21" s="311">
        <v>-24541</v>
      </c>
      <c r="F21" s="311">
        <v>-24322</v>
      </c>
      <c r="G21" s="311">
        <v>-163630</v>
      </c>
      <c r="H21" s="311">
        <v>-3351</v>
      </c>
      <c r="I21" s="311">
        <v>-24742</v>
      </c>
      <c r="J21" s="311">
        <v>-28093</v>
      </c>
      <c r="K21" s="312">
        <v>-227995</v>
      </c>
      <c r="L21" s="312">
        <v>-29111</v>
      </c>
      <c r="M21" s="312">
        <v>-28041</v>
      </c>
      <c r="N21" s="312">
        <v>-26053</v>
      </c>
      <c r="O21" s="356">
        <v>-294897</v>
      </c>
      <c r="P21" s="356">
        <v>-44432</v>
      </c>
      <c r="Q21" s="383">
        <v>-49562</v>
      </c>
      <c r="R21" s="383">
        <v>-47008</v>
      </c>
      <c r="S21" s="383">
        <v>-192093</v>
      </c>
      <c r="T21" s="383">
        <v>-33017</v>
      </c>
      <c r="U21" s="383">
        <v>-34341</v>
      </c>
      <c r="V21" s="385">
        <v>-34297</v>
      </c>
      <c r="W21" s="451">
        <v>-287695</v>
      </c>
      <c r="X21" s="451">
        <v>2953</v>
      </c>
      <c r="Y21" s="451">
        <v>-10702</v>
      </c>
      <c r="Z21" s="451">
        <v>-3276</v>
      </c>
      <c r="AA21" s="451">
        <v>-198443</v>
      </c>
    </row>
    <row r="22" spans="1:27" ht="15" customHeight="1">
      <c r="A22" s="78" t="s">
        <v>227</v>
      </c>
      <c r="B22" s="73" t="s">
        <v>359</v>
      </c>
      <c r="C22" s="74">
        <v>-30598</v>
      </c>
      <c r="D22" s="74">
        <v>-32056</v>
      </c>
      <c r="E22" s="74">
        <v>-25584</v>
      </c>
      <c r="F22" s="74">
        <v>-45668</v>
      </c>
      <c r="G22" s="74">
        <v>-25464</v>
      </c>
      <c r="H22" s="74">
        <v>-43050</v>
      </c>
      <c r="I22" s="74">
        <v>-59360</v>
      </c>
      <c r="J22" s="74">
        <v>-61444</v>
      </c>
      <c r="K22" s="227">
        <v>-34702</v>
      </c>
      <c r="L22" s="227">
        <v>-43143</v>
      </c>
      <c r="M22" s="227">
        <v>-40751</v>
      </c>
      <c r="N22" s="227">
        <v>-65730</v>
      </c>
      <c r="O22" s="361">
        <v>-25493</v>
      </c>
      <c r="P22" s="361">
        <v>-18615</v>
      </c>
      <c r="Q22" s="385">
        <v>-23300</v>
      </c>
      <c r="R22" s="385">
        <v>-26513</v>
      </c>
      <c r="S22" s="385">
        <v>-24732</v>
      </c>
      <c r="T22" s="385">
        <v>-35605</v>
      </c>
      <c r="U22" s="385">
        <v>-33086</v>
      </c>
      <c r="V22" s="385">
        <v>-37902</v>
      </c>
      <c r="W22" s="451">
        <v>-29475</v>
      </c>
      <c r="X22" s="451">
        <v>-38798</v>
      </c>
      <c r="Y22" s="451">
        <v>-43095</v>
      </c>
      <c r="Z22" s="451">
        <v>-63215</v>
      </c>
      <c r="AA22" s="451">
        <v>-37059</v>
      </c>
    </row>
    <row r="23" spans="1:27" ht="15" customHeight="1">
      <c r="A23" s="78" t="s">
        <v>348</v>
      </c>
      <c r="B23" s="73" t="s">
        <v>360</v>
      </c>
      <c r="C23" s="74">
        <v>-16399</v>
      </c>
      <c r="D23" s="74">
        <v>-16733</v>
      </c>
      <c r="E23" s="74">
        <v>-16052</v>
      </c>
      <c r="F23" s="74">
        <v>-18172</v>
      </c>
      <c r="G23" s="74">
        <v>-15241</v>
      </c>
      <c r="H23" s="74">
        <v>-16955</v>
      </c>
      <c r="I23" s="74">
        <v>-17067</v>
      </c>
      <c r="J23" s="74">
        <v>-22200</v>
      </c>
      <c r="K23" s="227">
        <v>-19188</v>
      </c>
      <c r="L23" s="227">
        <v>-14261</v>
      </c>
      <c r="M23" s="227">
        <v>-19287</v>
      </c>
      <c r="N23" s="227">
        <v>-14252</v>
      </c>
      <c r="O23" s="361">
        <v>-13939</v>
      </c>
      <c r="P23" s="361">
        <v>-14580</v>
      </c>
      <c r="Q23" s="385">
        <v>-14678</v>
      </c>
      <c r="R23" s="385">
        <v>-11710</v>
      </c>
      <c r="S23" s="385">
        <v>-13032</v>
      </c>
      <c r="T23" s="385">
        <v>-13857</v>
      </c>
      <c r="U23" s="385">
        <v>-14394</v>
      </c>
      <c r="V23" s="385">
        <v>-12046</v>
      </c>
      <c r="W23" s="451">
        <v>-13165</v>
      </c>
      <c r="X23" s="451">
        <v>-15596</v>
      </c>
      <c r="Y23" s="451">
        <v>-14979</v>
      </c>
      <c r="Z23" s="451">
        <v>-19383</v>
      </c>
      <c r="AA23" s="451">
        <v>-16679</v>
      </c>
    </row>
    <row r="24" spans="1:27" ht="15" customHeight="1">
      <c r="A24" s="78" t="s">
        <v>652</v>
      </c>
      <c r="B24" s="73" t="s">
        <v>361</v>
      </c>
      <c r="C24" s="74">
        <v>-3609</v>
      </c>
      <c r="D24" s="74">
        <v>-3721</v>
      </c>
      <c r="E24" s="74">
        <v>-3764</v>
      </c>
      <c r="F24" s="74">
        <v>-1364</v>
      </c>
      <c r="G24" s="74">
        <v>-3562</v>
      </c>
      <c r="H24" s="74">
        <v>-3482</v>
      </c>
      <c r="I24" s="74">
        <v>-3492</v>
      </c>
      <c r="J24" s="74">
        <v>87</v>
      </c>
      <c r="K24" s="227">
        <v>-3320</v>
      </c>
      <c r="L24" s="227">
        <v>-3128</v>
      </c>
      <c r="M24" s="227">
        <v>-2985</v>
      </c>
      <c r="N24" s="227">
        <v>262</v>
      </c>
      <c r="O24" s="361">
        <v>-2877</v>
      </c>
      <c r="P24" s="361">
        <v>-2752</v>
      </c>
      <c r="Q24" s="385">
        <v>-2808</v>
      </c>
      <c r="R24" s="385">
        <v>-1808</v>
      </c>
      <c r="S24" s="385">
        <v>-2741</v>
      </c>
      <c r="T24" s="385">
        <v>-2384</v>
      </c>
      <c r="U24" s="385">
        <v>-2208</v>
      </c>
      <c r="V24" s="385">
        <v>-2205</v>
      </c>
      <c r="W24" s="451">
        <v>-3801</v>
      </c>
      <c r="X24" s="451">
        <v>-5647</v>
      </c>
      <c r="Y24" s="451">
        <v>-5027</v>
      </c>
      <c r="Z24" s="451">
        <v>-3315</v>
      </c>
      <c r="AA24" s="451">
        <v>-5263</v>
      </c>
    </row>
    <row r="25" spans="1:27" ht="15" customHeight="1">
      <c r="A25" s="80" t="s">
        <v>349</v>
      </c>
      <c r="B25" s="75" t="s">
        <v>362</v>
      </c>
      <c r="C25" s="74">
        <v>-7501</v>
      </c>
      <c r="D25" s="74">
        <v>-6286</v>
      </c>
      <c r="E25" s="74">
        <v>-6667</v>
      </c>
      <c r="F25" s="74">
        <v>-8026</v>
      </c>
      <c r="G25" s="74">
        <v>-7172</v>
      </c>
      <c r="H25" s="74">
        <v>-8347</v>
      </c>
      <c r="I25" s="74">
        <v>-7630</v>
      </c>
      <c r="J25" s="74">
        <v>-7888</v>
      </c>
      <c r="K25" s="227">
        <v>-8888</v>
      </c>
      <c r="L25" s="227">
        <v>-9065</v>
      </c>
      <c r="M25" s="227">
        <v>-8897</v>
      </c>
      <c r="N25" s="227">
        <v>-8841</v>
      </c>
      <c r="O25" s="361">
        <v>-6186</v>
      </c>
      <c r="P25" s="361">
        <v>-6213</v>
      </c>
      <c r="Q25" s="385">
        <v>-7362</v>
      </c>
      <c r="R25" s="385">
        <v>-6254</v>
      </c>
      <c r="S25" s="385">
        <v>-7327</v>
      </c>
      <c r="T25" s="385">
        <v>-6694</v>
      </c>
      <c r="U25" s="385">
        <v>-6790</v>
      </c>
      <c r="V25" s="385">
        <v>-7929</v>
      </c>
      <c r="W25" s="451">
        <v>-7659</v>
      </c>
      <c r="X25" s="451">
        <v>-7967</v>
      </c>
      <c r="Y25" s="451">
        <v>-7933</v>
      </c>
      <c r="Z25" s="451">
        <v>-10696</v>
      </c>
      <c r="AA25" s="451">
        <v>-9613</v>
      </c>
    </row>
    <row r="26" spans="1:27" ht="15" customHeight="1">
      <c r="A26" s="80" t="s">
        <v>350</v>
      </c>
      <c r="B26" s="75" t="s">
        <v>363</v>
      </c>
      <c r="C26" s="74">
        <v>-6104</v>
      </c>
      <c r="D26" s="74">
        <v>-5833</v>
      </c>
      <c r="E26" s="74">
        <v>-6904</v>
      </c>
      <c r="F26" s="74">
        <v>-8439</v>
      </c>
      <c r="G26" s="74">
        <v>-6192</v>
      </c>
      <c r="H26" s="74">
        <v>-5445</v>
      </c>
      <c r="I26" s="74">
        <v>-8149</v>
      </c>
      <c r="J26" s="74">
        <v>-12923</v>
      </c>
      <c r="K26" s="227">
        <v>-7921</v>
      </c>
      <c r="L26" s="227">
        <v>-5231</v>
      </c>
      <c r="M26" s="227">
        <v>-7552</v>
      </c>
      <c r="N26" s="227">
        <v>-6576</v>
      </c>
      <c r="O26" s="361">
        <v>-5723</v>
      </c>
      <c r="P26" s="361">
        <v>-5575</v>
      </c>
      <c r="Q26" s="385">
        <v>-5476</v>
      </c>
      <c r="R26" s="385">
        <v>-3640</v>
      </c>
      <c r="S26" s="385">
        <v>-5044</v>
      </c>
      <c r="T26" s="385">
        <v>-4944</v>
      </c>
      <c r="U26" s="385">
        <v>-5176</v>
      </c>
      <c r="V26" s="385">
        <v>-4721</v>
      </c>
      <c r="W26" s="451">
        <v>-5583</v>
      </c>
      <c r="X26" s="451">
        <v>-3297</v>
      </c>
      <c r="Y26" s="451">
        <v>-4650</v>
      </c>
      <c r="Z26" s="451">
        <v>-5076</v>
      </c>
      <c r="AA26" s="451">
        <v>-5457</v>
      </c>
    </row>
    <row r="27" spans="1:27" s="71" customFormat="1" ht="15" customHeight="1">
      <c r="A27" s="80" t="s">
        <v>258</v>
      </c>
      <c r="B27" s="85" t="s">
        <v>280</v>
      </c>
      <c r="C27" s="86">
        <v>-5766</v>
      </c>
      <c r="D27" s="86">
        <v>-6472</v>
      </c>
      <c r="E27" s="86">
        <v>-5118</v>
      </c>
      <c r="F27" s="86">
        <v>-8363</v>
      </c>
      <c r="G27" s="86">
        <v>-6487</v>
      </c>
      <c r="H27" s="86">
        <v>-7240</v>
      </c>
      <c r="I27" s="86">
        <v>-6199</v>
      </c>
      <c r="J27" s="86">
        <v>-10775</v>
      </c>
      <c r="K27" s="227">
        <v>-3940</v>
      </c>
      <c r="L27" s="227">
        <v>-8477</v>
      </c>
      <c r="M27" s="227">
        <v>-7692</v>
      </c>
      <c r="N27" s="227">
        <v>-11418</v>
      </c>
      <c r="O27" s="361">
        <v>-6292</v>
      </c>
      <c r="P27" s="361">
        <v>-2864</v>
      </c>
      <c r="Q27" s="385">
        <v>-2419</v>
      </c>
      <c r="R27" s="385">
        <v>-243</v>
      </c>
      <c r="S27" s="385">
        <v>-2362</v>
      </c>
      <c r="T27" s="385">
        <v>-3905</v>
      </c>
      <c r="U27" s="385">
        <v>-3680</v>
      </c>
      <c r="V27" s="385">
        <v>-2208</v>
      </c>
      <c r="W27" s="451">
        <v>-3470</v>
      </c>
      <c r="X27" s="451">
        <v>-4350</v>
      </c>
      <c r="Y27" s="451">
        <v>-4800</v>
      </c>
      <c r="Z27" s="451">
        <v>-5423</v>
      </c>
      <c r="AA27" s="451">
        <v>-6136</v>
      </c>
    </row>
    <row r="28" spans="1:27" ht="15" customHeight="1">
      <c r="A28" s="78" t="s">
        <v>229</v>
      </c>
      <c r="B28" s="73" t="s">
        <v>364</v>
      </c>
      <c r="C28" s="74">
        <v>0</v>
      </c>
      <c r="D28" s="74">
        <v>0</v>
      </c>
      <c r="E28" s="74">
        <v>0</v>
      </c>
      <c r="F28" s="74">
        <v>0</v>
      </c>
      <c r="G28" s="74">
        <v>0</v>
      </c>
      <c r="H28" s="74">
        <v>0</v>
      </c>
      <c r="I28" s="74">
        <v>0</v>
      </c>
      <c r="J28" s="74">
        <v>0</v>
      </c>
      <c r="K28" s="227">
        <v>-1951</v>
      </c>
      <c r="L28" s="227">
        <v>-9568</v>
      </c>
      <c r="M28" s="227">
        <v>-4614</v>
      </c>
      <c r="N28" s="227">
        <v>-4542</v>
      </c>
      <c r="O28" s="358">
        <f>-2202-999-151+1</f>
        <v>-3351</v>
      </c>
      <c r="P28" s="358">
        <v>-3029</v>
      </c>
      <c r="Q28" s="385">
        <v>-2982</v>
      </c>
      <c r="R28" s="385">
        <v>-3267</v>
      </c>
      <c r="S28" s="385">
        <v>-2802</v>
      </c>
      <c r="T28" s="385">
        <v>-2543</v>
      </c>
      <c r="U28" s="385">
        <v>-2516</v>
      </c>
      <c r="V28" s="385">
        <v>-3131</v>
      </c>
      <c r="W28" s="451">
        <v>-2812</v>
      </c>
      <c r="X28" s="451">
        <v>-2465</v>
      </c>
      <c r="Y28" s="451">
        <v>-2389</v>
      </c>
      <c r="Z28" s="451">
        <v>-2406</v>
      </c>
      <c r="AA28" s="451">
        <v>-2939</v>
      </c>
    </row>
    <row r="29" spans="1:27" ht="15" customHeight="1">
      <c r="A29" s="236" t="s">
        <v>653</v>
      </c>
      <c r="B29" s="73" t="s">
        <v>557</v>
      </c>
      <c r="C29" s="74"/>
      <c r="D29" s="74"/>
      <c r="E29" s="74"/>
      <c r="F29" s="74"/>
      <c r="G29" s="74"/>
      <c r="H29" s="74"/>
      <c r="I29" s="74"/>
      <c r="J29" s="74"/>
      <c r="K29" s="227">
        <v>-8389</v>
      </c>
      <c r="L29" s="227">
        <v>-15437</v>
      </c>
      <c r="M29" s="227">
        <v>-12397</v>
      </c>
      <c r="N29" s="227">
        <v>-13436</v>
      </c>
      <c r="O29" s="361">
        <v>-12693</v>
      </c>
      <c r="P29" s="361">
        <v>-9437</v>
      </c>
      <c r="Q29" s="385">
        <v>-11189</v>
      </c>
      <c r="R29" s="385">
        <v>-10663</v>
      </c>
      <c r="S29" s="385">
        <v>-10973</v>
      </c>
      <c r="T29" s="385">
        <v>-10832</v>
      </c>
      <c r="U29" s="385">
        <v>-12453</v>
      </c>
      <c r="V29" s="385">
        <v>-13005</v>
      </c>
      <c r="W29" s="451">
        <v>-9674</v>
      </c>
      <c r="X29" s="451">
        <v>-9119</v>
      </c>
      <c r="Y29" s="451">
        <v>-9519</v>
      </c>
      <c r="Z29" s="451">
        <v>296</v>
      </c>
      <c r="AA29" s="451">
        <v>-9906</v>
      </c>
    </row>
    <row r="30" spans="1:27" ht="15" customHeight="1">
      <c r="A30" s="233" t="s">
        <v>700</v>
      </c>
      <c r="B30" s="234" t="s">
        <v>703</v>
      </c>
      <c r="C30" s="235"/>
      <c r="D30" s="235"/>
      <c r="E30" s="235"/>
      <c r="F30" s="235"/>
      <c r="G30" s="235"/>
      <c r="H30" s="235"/>
      <c r="I30" s="235"/>
      <c r="J30" s="235"/>
      <c r="K30" s="230"/>
      <c r="L30" s="230"/>
      <c r="M30" s="230"/>
      <c r="N30" s="230"/>
      <c r="O30" s="359"/>
      <c r="P30" s="359"/>
      <c r="Q30" s="386"/>
      <c r="R30" s="386"/>
      <c r="S30" s="386"/>
      <c r="T30" s="386"/>
      <c r="U30" s="386"/>
      <c r="V30" s="386"/>
      <c r="W30" s="452"/>
      <c r="X30" s="451">
        <v>-407262</v>
      </c>
      <c r="Y30" s="451">
        <v>-38442</v>
      </c>
      <c r="Z30" s="451">
        <v>0</v>
      </c>
      <c r="AA30" s="451">
        <v>0</v>
      </c>
    </row>
    <row r="31" spans="1:27" ht="28.5">
      <c r="A31" s="233" t="s">
        <v>714</v>
      </c>
      <c r="B31" s="234" t="s">
        <v>708</v>
      </c>
      <c r="C31" s="235"/>
      <c r="D31" s="235"/>
      <c r="E31" s="235"/>
      <c r="F31" s="235"/>
      <c r="G31" s="235"/>
      <c r="H31" s="235"/>
      <c r="I31" s="235"/>
      <c r="J31" s="235"/>
      <c r="K31" s="230"/>
      <c r="L31" s="230"/>
      <c r="M31" s="230"/>
      <c r="N31" s="230"/>
      <c r="O31" s="359"/>
      <c r="P31" s="359"/>
      <c r="Q31" s="386"/>
      <c r="R31" s="386"/>
      <c r="S31" s="386"/>
      <c r="T31" s="386"/>
      <c r="U31" s="386"/>
      <c r="V31" s="386"/>
      <c r="W31" s="452"/>
      <c r="X31" s="483"/>
      <c r="Y31" s="483">
        <v>-165000</v>
      </c>
      <c r="Z31" s="483">
        <v>-8565</v>
      </c>
      <c r="AA31" s="483">
        <v>0</v>
      </c>
    </row>
    <row r="32" spans="1:27" s="2" customFormat="1" ht="15.75">
      <c r="A32" s="91" t="s">
        <v>337</v>
      </c>
      <c r="B32" s="91" t="s">
        <v>604</v>
      </c>
      <c r="C32" s="225">
        <f t="shared" ref="C32:J32" si="2">SUM(C13:C28)</f>
        <v>-380923</v>
      </c>
      <c r="D32" s="225">
        <f t="shared" si="2"/>
        <v>-344968</v>
      </c>
      <c r="E32" s="225">
        <f t="shared" si="2"/>
        <v>-295332</v>
      </c>
      <c r="F32" s="225">
        <f t="shared" si="2"/>
        <v>-355592</v>
      </c>
      <c r="G32" s="225">
        <f t="shared" si="2"/>
        <v>-466463</v>
      </c>
      <c r="H32" s="225">
        <f t="shared" si="2"/>
        <v>-358416</v>
      </c>
      <c r="I32" s="225">
        <f t="shared" si="2"/>
        <v>-374693</v>
      </c>
      <c r="J32" s="225">
        <f t="shared" si="2"/>
        <v>-372744</v>
      </c>
      <c r="K32" s="229">
        <f t="shared" ref="K32:V32" si="3">SUM(K13:K29)</f>
        <v>-532239</v>
      </c>
      <c r="L32" s="229">
        <f t="shared" si="3"/>
        <v>-355064</v>
      </c>
      <c r="M32" s="229">
        <f t="shared" si="3"/>
        <v>-349719</v>
      </c>
      <c r="N32" s="229">
        <f t="shared" si="3"/>
        <v>-319452</v>
      </c>
      <c r="O32" s="360">
        <f t="shared" si="3"/>
        <v>-574021</v>
      </c>
      <c r="P32" s="360">
        <f t="shared" si="3"/>
        <v>-320951</v>
      </c>
      <c r="Q32" s="375">
        <f t="shared" si="3"/>
        <v>-323548</v>
      </c>
      <c r="R32" s="375">
        <f t="shared" si="3"/>
        <v>-299937</v>
      </c>
      <c r="S32" s="375">
        <f t="shared" si="3"/>
        <v>-461151</v>
      </c>
      <c r="T32" s="375">
        <f t="shared" si="3"/>
        <v>-325377</v>
      </c>
      <c r="U32" s="375">
        <f t="shared" si="3"/>
        <v>-330683</v>
      </c>
      <c r="V32" s="375">
        <f t="shared" si="3"/>
        <v>-360709</v>
      </c>
      <c r="W32" s="453">
        <v>-582740</v>
      </c>
      <c r="X32" s="453">
        <v>-721566</v>
      </c>
      <c r="Y32" s="453">
        <v>-528630</v>
      </c>
      <c r="Z32" s="453">
        <v>-328746</v>
      </c>
      <c r="AA32" s="453">
        <v>-554286</v>
      </c>
    </row>
    <row r="33" spans="1:27" s="93" customFormat="1">
      <c r="K33" s="228"/>
      <c r="L33" s="237"/>
      <c r="M33" s="237"/>
      <c r="N33" s="237"/>
      <c r="O33" s="364"/>
      <c r="P33" s="364"/>
      <c r="Q33" s="364"/>
      <c r="R33" s="364"/>
      <c r="S33" s="454">
        <f>'P&amp;L'!S22-S32-S9</f>
        <v>0</v>
      </c>
      <c r="T33" s="454">
        <f>'P&amp;L'!T22-T32-T9</f>
        <v>0</v>
      </c>
      <c r="U33" s="454">
        <f>'P&amp;L'!U22-U32-U9</f>
        <v>0</v>
      </c>
      <c r="V33" s="454">
        <f>'P&amp;L'!V22-V32-V9</f>
        <v>0</v>
      </c>
      <c r="W33" s="454">
        <v>0</v>
      </c>
      <c r="X33" s="454">
        <v>0</v>
      </c>
      <c r="Y33" s="454">
        <v>0</v>
      </c>
      <c r="Z33" s="454">
        <v>0</v>
      </c>
      <c r="AA33" s="454"/>
    </row>
    <row r="34" spans="1:27">
      <c r="A34" s="224" t="s">
        <v>546</v>
      </c>
      <c r="B34" s="224" t="s">
        <v>547</v>
      </c>
      <c r="C34" s="225">
        <f t="shared" ref="C34:J34" si="4">SUM(C35:C36)</f>
        <v>-101987</v>
      </c>
      <c r="D34" s="225">
        <f t="shared" si="4"/>
        <v>-66974</v>
      </c>
      <c r="E34" s="225">
        <f t="shared" si="4"/>
        <v>-21058</v>
      </c>
      <c r="F34" s="225">
        <f t="shared" si="4"/>
        <v>-20942</v>
      </c>
      <c r="G34" s="225">
        <f t="shared" si="4"/>
        <v>-160255</v>
      </c>
      <c r="H34" s="225">
        <f t="shared" si="4"/>
        <v>34</v>
      </c>
      <c r="I34" s="225">
        <f t="shared" si="4"/>
        <v>-21086</v>
      </c>
      <c r="J34" s="225">
        <f t="shared" si="4"/>
        <v>-21506</v>
      </c>
      <c r="K34" s="229">
        <f t="shared" ref="K34:P34" si="5">SUM(K35:K36)</f>
        <v>-220604</v>
      </c>
      <c r="L34" s="229">
        <f t="shared" si="5"/>
        <v>-20746</v>
      </c>
      <c r="M34" s="229">
        <f t="shared" si="5"/>
        <v>-20802</v>
      </c>
      <c r="N34" s="229">
        <f t="shared" si="5"/>
        <v>-20607</v>
      </c>
      <c r="O34" s="360">
        <f t="shared" si="5"/>
        <v>-287624</v>
      </c>
      <c r="P34" s="360">
        <f t="shared" si="5"/>
        <v>-40392</v>
      </c>
      <c r="Q34" s="375">
        <f t="shared" ref="Q34:V34" si="6">SUM(Q35:Q36)</f>
        <v>-41483</v>
      </c>
      <c r="R34" s="375">
        <f t="shared" si="6"/>
        <v>-41450</v>
      </c>
      <c r="S34" s="375">
        <f t="shared" si="6"/>
        <v>-182467</v>
      </c>
      <c r="T34" s="375">
        <f t="shared" si="6"/>
        <v>-25905</v>
      </c>
      <c r="U34" s="375">
        <f t="shared" si="6"/>
        <v>-26906</v>
      </c>
      <c r="V34" s="375">
        <f t="shared" si="6"/>
        <v>-27291</v>
      </c>
      <c r="W34" s="453">
        <v>-277603</v>
      </c>
      <c r="X34" s="453">
        <v>10909</v>
      </c>
      <c r="Y34" s="453">
        <v>-2523</v>
      </c>
      <c r="Z34" s="453">
        <v>4653</v>
      </c>
      <c r="AA34" s="453">
        <v>-187373</v>
      </c>
    </row>
    <row r="35" spans="1:27">
      <c r="A35" s="226" t="s">
        <v>548</v>
      </c>
      <c r="B35" s="226" t="s">
        <v>549</v>
      </c>
      <c r="C35" s="86">
        <v>-77117</v>
      </c>
      <c r="D35" s="86">
        <v>-49836</v>
      </c>
      <c r="E35" s="86">
        <v>0</v>
      </c>
      <c r="F35" s="86">
        <v>0</v>
      </c>
      <c r="G35" s="86">
        <v>-132329</v>
      </c>
      <c r="H35" s="86">
        <v>27797</v>
      </c>
      <c r="I35" s="86">
        <v>7500</v>
      </c>
      <c r="J35" s="86">
        <v>7500</v>
      </c>
      <c r="K35" s="227">
        <v>-199304</v>
      </c>
      <c r="L35" s="246">
        <v>0</v>
      </c>
      <c r="M35" s="246">
        <v>-9</v>
      </c>
      <c r="N35" s="246">
        <v>0</v>
      </c>
      <c r="O35" s="363">
        <v>-247990</v>
      </c>
      <c r="P35" s="363">
        <v>792</v>
      </c>
      <c r="Q35" s="387">
        <v>0</v>
      </c>
      <c r="R35" s="387">
        <v>0</v>
      </c>
      <c r="S35" s="387">
        <v>-155481</v>
      </c>
      <c r="T35" s="387">
        <v>1365</v>
      </c>
      <c r="U35" s="387">
        <v>0</v>
      </c>
      <c r="V35" s="387">
        <v>0</v>
      </c>
      <c r="W35" s="455">
        <v>-222383</v>
      </c>
      <c r="X35" s="455">
        <v>13432</v>
      </c>
      <c r="Y35" s="455">
        <v>0</v>
      </c>
      <c r="Z35" s="498">
        <v>0</v>
      </c>
      <c r="AA35" s="498">
        <v>-184523</v>
      </c>
    </row>
    <row r="36" spans="1:27">
      <c r="A36" s="226" t="s">
        <v>550</v>
      </c>
      <c r="B36" s="226" t="s">
        <v>551</v>
      </c>
      <c r="C36" s="86">
        <v>-24870</v>
      </c>
      <c r="D36" s="86">
        <v>-17138</v>
      </c>
      <c r="E36" s="86">
        <v>-21058</v>
      </c>
      <c r="F36" s="86">
        <v>-20942</v>
      </c>
      <c r="G36" s="86">
        <v>-27926</v>
      </c>
      <c r="H36" s="86">
        <v>-27763</v>
      </c>
      <c r="I36" s="86">
        <v>-28586</v>
      </c>
      <c r="J36" s="86">
        <v>-29006</v>
      </c>
      <c r="K36" s="227">
        <v>-21300</v>
      </c>
      <c r="L36" s="227">
        <f>-42046-K36</f>
        <v>-20746</v>
      </c>
      <c r="M36" s="227">
        <v>-20793</v>
      </c>
      <c r="N36" s="227">
        <v>-20607</v>
      </c>
      <c r="O36" s="358">
        <f>-39633648.42/1000</f>
        <v>-39634</v>
      </c>
      <c r="P36" s="363">
        <v>-41184</v>
      </c>
      <c r="Q36" s="387">
        <v>-41483</v>
      </c>
      <c r="R36" s="387">
        <v>-41450</v>
      </c>
      <c r="S36" s="387">
        <v>-26986</v>
      </c>
      <c r="T36" s="387">
        <v>-27270</v>
      </c>
      <c r="U36" s="387">
        <v>-26906</v>
      </c>
      <c r="V36" s="387">
        <v>-27291</v>
      </c>
      <c r="W36" s="455">
        <v>-55220</v>
      </c>
      <c r="X36" s="455">
        <v>-2523</v>
      </c>
      <c r="Y36" s="455">
        <v>-2523</v>
      </c>
      <c r="Z36" s="498">
        <v>4653</v>
      </c>
      <c r="AA36" s="498">
        <v>-2850</v>
      </c>
    </row>
    <row r="37" spans="1:27">
      <c r="C37" s="6"/>
      <c r="D37" s="6"/>
      <c r="E37" s="6"/>
      <c r="F37" s="6"/>
      <c r="G37" s="6"/>
      <c r="H37" s="6"/>
      <c r="I37" s="6"/>
      <c r="J37" s="6"/>
      <c r="K37" s="6"/>
      <c r="L37" s="6"/>
      <c r="M37" s="6"/>
      <c r="N37" s="6"/>
      <c r="O37" s="354"/>
      <c r="P37" s="354"/>
      <c r="Q37" s="388"/>
    </row>
    <row r="38" spans="1:27">
      <c r="C38" s="6"/>
      <c r="D38" s="6"/>
      <c r="E38" s="6"/>
      <c r="F38" s="6"/>
      <c r="G38" s="6"/>
      <c r="H38" s="6"/>
      <c r="I38" s="6"/>
      <c r="J38" s="6"/>
      <c r="K38" s="6"/>
      <c r="L38" s="6"/>
      <c r="M38" s="6"/>
      <c r="N38" s="6"/>
      <c r="O38" s="354"/>
      <c r="P38" s="354"/>
      <c r="Q38" s="388"/>
    </row>
    <row r="39" spans="1:27">
      <c r="O39" s="362"/>
      <c r="P39" s="362"/>
      <c r="Q39" s="362"/>
    </row>
  </sheetData>
  <customSheetViews>
    <customSheetView guid="{5452748D-E1FC-476E-B5F0-1C8C35469D98}" scale="90" fitToPage="1">
      <pane xSplit="2" ySplit="1" topLeftCell="N2" activePane="bottomRight" state="frozen"/>
      <selection pane="bottomRight" activeCell="AC11" sqref="AC11"/>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899D69CD-4B7E-42BC-9944-5BD922EB798C}" fitToPage="1" topLeftCell="N1">
      <selection activeCell="Z40" sqref="Z4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9AF4A83C-CF57-4B40-8A74-6A0EA6C2FE5C}" scale="88" fitToPage="1" hiddenColumns="1" showRuler="0" topLeftCell="A16">
      <pane xSplit="21" topLeftCell="W1" activePane="topRight" state="frozen"/>
      <selection pane="topRight" activeCell="W51" sqref="W5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4"/>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5"/>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6"/>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7"/>
      <headerFooter alignWithMargins="0"/>
    </customSheetView>
    <customSheetView guid="{25FAB884-5E17-4008-8139-33D910C7DEFE}" fitToPage="1">
      <selection activeCell="B19" sqref="B1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8"/>
      <headerFooter alignWithMargins="0"/>
    </customSheetView>
    <customSheetView guid="{22F3E99A-96C8-445F-81B2-67262F695A36}" scale="90" fitToPage="1">
      <pane xSplit="2" ySplit="1" topLeftCell="W17" activePane="bottomRight" state="frozen"/>
      <selection pane="bottomRight" activeCell="AA36" sqref="AA36"/>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9"/>
      <headerFooter alignWithMargins="0"/>
    </customSheetView>
  </customSheetViews>
  <pageMargins left="0.75" right="0.75" top="1" bottom="1" header="0.5" footer="0.5"/>
  <pageSetup paperSize="9" scale="36" orientation="portrait" r:id="rId10"/>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11"/>
  <sheetViews>
    <sheetView zoomScaleNormal="82" workbookViewId="0">
      <pane xSplit="2" ySplit="2" topLeftCell="K3" activePane="bottomRight" state="frozen"/>
      <selection pane="topRight" activeCell="C1" sqref="C1"/>
      <selection pane="bottomLeft" activeCell="A3" sqref="A3"/>
      <selection pane="bottomRight" activeCell="E20" sqref="E20"/>
    </sheetView>
  </sheetViews>
  <sheetFormatPr defaultColWidth="9.42578125" defaultRowHeight="15"/>
  <cols>
    <col min="1" max="1" width="39.7109375" style="89" customWidth="1"/>
    <col min="2" max="2" width="37.42578125" style="89" customWidth="1"/>
    <col min="3" max="3" width="10.140625" style="89" customWidth="1"/>
    <col min="4" max="26" width="10.140625" style="3" customWidth="1"/>
    <col min="27" max="27" width="10.140625" style="523" customWidth="1"/>
    <col min="28" max="16384" width="9.42578125" style="3"/>
  </cols>
  <sheetData>
    <row r="2" spans="1:27" customFormat="1" ht="15.75" thickBot="1">
      <c r="A2" s="29" t="s">
        <v>90</v>
      </c>
      <c r="B2" s="29" t="s">
        <v>6</v>
      </c>
      <c r="C2" s="34" t="s">
        <v>180</v>
      </c>
      <c r="D2" s="34" t="s">
        <v>181</v>
      </c>
      <c r="E2" s="34" t="s">
        <v>182</v>
      </c>
      <c r="F2" s="34" t="s">
        <v>183</v>
      </c>
      <c r="G2" s="34" t="s">
        <v>184</v>
      </c>
      <c r="H2" s="34" t="s">
        <v>185</v>
      </c>
      <c r="I2" s="34" t="s">
        <v>186</v>
      </c>
      <c r="J2" s="34" t="s">
        <v>187</v>
      </c>
      <c r="K2" s="38" t="s">
        <v>188</v>
      </c>
      <c r="L2" s="38" t="s">
        <v>189</v>
      </c>
      <c r="M2" s="38" t="s">
        <v>577</v>
      </c>
      <c r="N2" s="38" t="s">
        <v>585</v>
      </c>
      <c r="O2" s="38" t="s">
        <v>611</v>
      </c>
      <c r="P2" s="38" t="s">
        <v>615</v>
      </c>
      <c r="Q2" s="38" t="s">
        <v>626</v>
      </c>
      <c r="R2" s="38" t="s">
        <v>637</v>
      </c>
      <c r="S2" s="38" t="s">
        <v>641</v>
      </c>
      <c r="T2" s="38" t="s">
        <v>646</v>
      </c>
      <c r="U2" s="38" t="s">
        <v>649</v>
      </c>
      <c r="V2" s="38" t="s">
        <v>661</v>
      </c>
      <c r="W2" s="456" t="s">
        <v>690</v>
      </c>
      <c r="X2" s="456" t="s">
        <v>699</v>
      </c>
      <c r="Y2" s="456" t="s">
        <v>706</v>
      </c>
      <c r="Z2" s="456" t="s">
        <v>711</v>
      </c>
      <c r="AA2" s="456" t="s">
        <v>746</v>
      </c>
    </row>
    <row r="3" spans="1:27" ht="25.5">
      <c r="A3" s="30" t="s">
        <v>612</v>
      </c>
      <c r="B3" s="30" t="s">
        <v>378</v>
      </c>
      <c r="C3" s="35">
        <v>652629</v>
      </c>
      <c r="D3" s="35">
        <v>157513</v>
      </c>
      <c r="E3" s="35">
        <v>137149</v>
      </c>
      <c r="F3" s="35">
        <v>523067</v>
      </c>
      <c r="G3" s="35">
        <v>-42006</v>
      </c>
      <c r="H3" s="35">
        <v>-423412</v>
      </c>
      <c r="I3" s="35">
        <v>80585</v>
      </c>
      <c r="J3" s="35">
        <v>-110460</v>
      </c>
      <c r="K3" s="40">
        <v>-41134</v>
      </c>
      <c r="L3" s="40">
        <v>49772</v>
      </c>
      <c r="M3" s="40">
        <v>-350017</v>
      </c>
      <c r="N3" s="40">
        <v>223476</v>
      </c>
      <c r="O3" s="40">
        <v>-657220</v>
      </c>
      <c r="P3" s="40">
        <v>223097</v>
      </c>
      <c r="Q3" s="40">
        <v>-7513</v>
      </c>
      <c r="R3" s="40">
        <v>-117796</v>
      </c>
      <c r="S3" s="40">
        <v>112817</v>
      </c>
      <c r="T3" s="40">
        <v>226604</v>
      </c>
      <c r="U3" s="40">
        <v>-274769</v>
      </c>
      <c r="V3" s="40">
        <v>-198688</v>
      </c>
      <c r="W3" s="457">
        <v>22007</v>
      </c>
      <c r="X3" s="457">
        <v>-136443</v>
      </c>
      <c r="Y3" s="457">
        <v>-273241</v>
      </c>
      <c r="Z3" s="457">
        <v>204671</v>
      </c>
      <c r="AA3" s="457">
        <v>128607</v>
      </c>
    </row>
    <row r="4" spans="1:27" ht="23.85" customHeight="1">
      <c r="A4" s="155" t="s">
        <v>609</v>
      </c>
      <c r="B4" s="31" t="s">
        <v>379</v>
      </c>
      <c r="C4" s="36">
        <v>-600646</v>
      </c>
      <c r="D4" s="36">
        <v>-117690</v>
      </c>
      <c r="E4" s="36">
        <v>-83258</v>
      </c>
      <c r="F4" s="36">
        <v>-472051</v>
      </c>
      <c r="G4" s="36">
        <v>63132</v>
      </c>
      <c r="H4" s="36">
        <v>473695</v>
      </c>
      <c r="I4" s="36">
        <v>-37102</v>
      </c>
      <c r="J4" s="36">
        <v>145721</v>
      </c>
      <c r="K4" s="40">
        <v>84620</v>
      </c>
      <c r="L4" s="40">
        <v>-10964</v>
      </c>
      <c r="M4" s="40">
        <v>409450</v>
      </c>
      <c r="N4" s="40">
        <v>-153696</v>
      </c>
      <c r="O4" s="40">
        <v>685364</v>
      </c>
      <c r="P4" s="40">
        <v>-174682</v>
      </c>
      <c r="Q4" s="40">
        <v>34900</v>
      </c>
      <c r="R4" s="40">
        <v>170448</v>
      </c>
      <c r="S4" s="40">
        <v>-56284</v>
      </c>
      <c r="T4" s="40">
        <v>-170307</v>
      </c>
      <c r="U4" s="40">
        <v>308478</v>
      </c>
      <c r="V4" s="40">
        <v>287032</v>
      </c>
      <c r="W4" s="457">
        <v>26944</v>
      </c>
      <c r="X4" s="457">
        <v>91638</v>
      </c>
      <c r="Y4" s="457">
        <v>309287</v>
      </c>
      <c r="Z4" s="457">
        <v>-152161</v>
      </c>
      <c r="AA4" s="457">
        <v>-13777</v>
      </c>
    </row>
    <row r="5" spans="1:27" ht="15" customHeight="1">
      <c r="A5" s="155" t="s">
        <v>381</v>
      </c>
      <c r="B5" s="31" t="s">
        <v>380</v>
      </c>
      <c r="C5" s="36">
        <v>3356</v>
      </c>
      <c r="D5" s="36">
        <v>697</v>
      </c>
      <c r="E5" s="36">
        <v>2583</v>
      </c>
      <c r="F5" s="36">
        <v>-2371</v>
      </c>
      <c r="G5" s="36" t="s">
        <v>517</v>
      </c>
      <c r="H5" s="36" t="s">
        <v>517</v>
      </c>
      <c r="I5" s="36" t="s">
        <v>517</v>
      </c>
      <c r="J5" s="36" t="s">
        <v>517</v>
      </c>
      <c r="K5" s="40" t="s">
        <v>517</v>
      </c>
      <c r="L5" s="40" t="s">
        <v>517</v>
      </c>
      <c r="M5" s="40" t="s">
        <v>517</v>
      </c>
      <c r="N5" s="40">
        <v>0</v>
      </c>
      <c r="O5" s="40">
        <v>0</v>
      </c>
      <c r="P5" s="40">
        <v>0</v>
      </c>
      <c r="Q5" s="40">
        <v>0</v>
      </c>
      <c r="R5" s="40">
        <v>0</v>
      </c>
      <c r="S5" s="40">
        <v>0</v>
      </c>
      <c r="T5" s="40">
        <v>0</v>
      </c>
      <c r="U5" s="40">
        <v>0</v>
      </c>
      <c r="V5" s="40">
        <v>0</v>
      </c>
      <c r="W5" s="457">
        <v>0</v>
      </c>
      <c r="X5" s="457">
        <v>0</v>
      </c>
      <c r="Y5" s="457">
        <v>0</v>
      </c>
      <c r="Z5" s="457">
        <v>0</v>
      </c>
      <c r="AA5" s="457">
        <v>0</v>
      </c>
    </row>
    <row r="6" spans="1:27" ht="25.5">
      <c r="A6" s="155" t="s">
        <v>383</v>
      </c>
      <c r="B6" s="31" t="s">
        <v>382</v>
      </c>
      <c r="C6" s="36">
        <v>519</v>
      </c>
      <c r="D6" s="36">
        <v>-4292</v>
      </c>
      <c r="E6" s="36">
        <v>-907</v>
      </c>
      <c r="F6" s="36">
        <v>-1324</v>
      </c>
      <c r="G6" s="36" t="s">
        <v>517</v>
      </c>
      <c r="H6" s="36" t="s">
        <v>517</v>
      </c>
      <c r="I6" s="36" t="s">
        <v>517</v>
      </c>
      <c r="J6" s="36" t="s">
        <v>517</v>
      </c>
      <c r="K6" s="40" t="s">
        <v>517</v>
      </c>
      <c r="L6" s="40" t="s">
        <v>517</v>
      </c>
      <c r="M6" s="40" t="s">
        <v>517</v>
      </c>
      <c r="N6" s="40">
        <v>0</v>
      </c>
      <c r="O6" s="40">
        <v>0</v>
      </c>
      <c r="P6" s="40">
        <v>0</v>
      </c>
      <c r="Q6" s="40">
        <v>0</v>
      </c>
      <c r="R6" s="40">
        <v>0</v>
      </c>
      <c r="S6" s="40">
        <v>0</v>
      </c>
      <c r="T6" s="40">
        <v>0</v>
      </c>
      <c r="U6" s="40">
        <v>0</v>
      </c>
      <c r="V6" s="40">
        <v>0</v>
      </c>
      <c r="W6" s="457">
        <v>0</v>
      </c>
      <c r="X6" s="457">
        <v>0</v>
      </c>
      <c r="Y6" s="457">
        <v>0</v>
      </c>
      <c r="Z6" s="457">
        <v>0</v>
      </c>
      <c r="AA6" s="457">
        <v>0</v>
      </c>
    </row>
    <row r="7" spans="1:27" ht="30" customHeight="1">
      <c r="A7" s="155" t="s">
        <v>673</v>
      </c>
      <c r="B7" s="155" t="s">
        <v>671</v>
      </c>
      <c r="C7" s="36">
        <v>0</v>
      </c>
      <c r="D7" s="36">
        <v>0</v>
      </c>
      <c r="E7" s="36">
        <v>0</v>
      </c>
      <c r="F7" s="36">
        <v>0</v>
      </c>
      <c r="G7" s="36">
        <v>-3002</v>
      </c>
      <c r="H7" s="36">
        <v>-18</v>
      </c>
      <c r="I7" s="36">
        <v>-2041</v>
      </c>
      <c r="J7" s="36">
        <v>1387</v>
      </c>
      <c r="K7" s="40">
        <v>969</v>
      </c>
      <c r="L7" s="40">
        <v>-3102</v>
      </c>
      <c r="M7" s="40">
        <v>-4231</v>
      </c>
      <c r="N7" s="40">
        <v>-587</v>
      </c>
      <c r="O7" s="40">
        <v>-12775</v>
      </c>
      <c r="P7" s="40">
        <v>3422</v>
      </c>
      <c r="Q7" s="40">
        <v>-1696</v>
      </c>
      <c r="R7" s="40">
        <v>30764</v>
      </c>
      <c r="S7" s="40">
        <v>11380</v>
      </c>
      <c r="T7" s="40">
        <v>18161</v>
      </c>
      <c r="U7" s="40">
        <v>4916</v>
      </c>
      <c r="V7" s="40">
        <v>-5444</v>
      </c>
      <c r="W7" s="457">
        <v>6468</v>
      </c>
      <c r="X7" s="457">
        <v>-13133</v>
      </c>
      <c r="Y7" s="457">
        <v>-1555</v>
      </c>
      <c r="Z7" s="457">
        <v>21337</v>
      </c>
      <c r="AA7" s="457">
        <v>9537</v>
      </c>
    </row>
    <row r="8" spans="1:27" ht="30" customHeight="1">
      <c r="A8" s="155" t="s">
        <v>674</v>
      </c>
      <c r="B8" s="155" t="s">
        <v>672</v>
      </c>
      <c r="C8" s="36">
        <v>0</v>
      </c>
      <c r="D8" s="36">
        <v>0</v>
      </c>
      <c r="E8" s="36">
        <v>0</v>
      </c>
      <c r="F8" s="36">
        <v>0</v>
      </c>
      <c r="G8" s="36">
        <v>394</v>
      </c>
      <c r="H8" s="36">
        <v>11114</v>
      </c>
      <c r="I8" s="36">
        <v>10443</v>
      </c>
      <c r="J8" s="36">
        <v>480</v>
      </c>
      <c r="K8" s="40">
        <v>-17521</v>
      </c>
      <c r="L8" s="40">
        <v>-3039</v>
      </c>
      <c r="M8" s="40">
        <v>1898</v>
      </c>
      <c r="N8" s="40">
        <v>-499</v>
      </c>
      <c r="O8" s="40">
        <v>-1064</v>
      </c>
      <c r="P8" s="40">
        <v>15481</v>
      </c>
      <c r="Q8" s="40">
        <v>3913</v>
      </c>
      <c r="R8" s="40">
        <v>-28790</v>
      </c>
      <c r="S8" s="40">
        <v>2859</v>
      </c>
      <c r="T8" s="40">
        <v>-17839</v>
      </c>
      <c r="U8" s="40">
        <v>4172</v>
      </c>
      <c r="V8" s="40">
        <v>9147</v>
      </c>
      <c r="W8" s="457">
        <v>9084</v>
      </c>
      <c r="X8" s="457">
        <v>20505</v>
      </c>
      <c r="Y8" s="457">
        <v>-1816</v>
      </c>
      <c r="Z8" s="457">
        <v>-10051</v>
      </c>
      <c r="AA8" s="457">
        <v>-394</v>
      </c>
    </row>
    <row r="9" spans="1:27" ht="30" customHeight="1">
      <c r="A9" s="31" t="s">
        <v>605</v>
      </c>
      <c r="B9" s="31" t="s">
        <v>384</v>
      </c>
      <c r="C9" s="36">
        <v>0</v>
      </c>
      <c r="D9" s="36">
        <v>0</v>
      </c>
      <c r="E9" s="36">
        <v>0</v>
      </c>
      <c r="F9" s="36">
        <v>0</v>
      </c>
      <c r="G9" s="36">
        <v>-19601</v>
      </c>
      <c r="H9" s="36">
        <v>7870</v>
      </c>
      <c r="I9" s="36">
        <v>8566</v>
      </c>
      <c r="J9" s="36">
        <v>-21206</v>
      </c>
      <c r="K9" s="40">
        <v>21498</v>
      </c>
      <c r="L9" s="40">
        <v>-2466</v>
      </c>
      <c r="M9" s="40">
        <v>6680</v>
      </c>
      <c r="N9" s="40">
        <v>4442</v>
      </c>
      <c r="O9" s="40">
        <v>-8002</v>
      </c>
      <c r="P9" s="40">
        <v>-8706</v>
      </c>
      <c r="Q9" s="40">
        <v>-1283</v>
      </c>
      <c r="R9" s="40">
        <v>2647</v>
      </c>
      <c r="S9" s="40">
        <v>259</v>
      </c>
      <c r="T9" s="40">
        <v>1122</v>
      </c>
      <c r="U9" s="40">
        <v>2247</v>
      </c>
      <c r="V9" s="40">
        <v>2091</v>
      </c>
      <c r="W9" s="457">
        <v>-5119</v>
      </c>
      <c r="X9" s="457">
        <v>8280</v>
      </c>
      <c r="Y9" s="457">
        <v>2748</v>
      </c>
      <c r="Z9" s="457">
        <v>-2702</v>
      </c>
      <c r="AA9" s="457">
        <v>2980</v>
      </c>
    </row>
    <row r="10" spans="1:27" s="88" customFormat="1">
      <c r="A10" s="33"/>
      <c r="B10" s="33" t="s">
        <v>42</v>
      </c>
      <c r="C10" s="37">
        <f>SUM(C3:C9)</f>
        <v>55858</v>
      </c>
      <c r="D10" s="37">
        <f>SUM(D3:D9)</f>
        <v>36228</v>
      </c>
      <c r="E10" s="37">
        <f>SUM(E3:E9)</f>
        <v>55567</v>
      </c>
      <c r="F10" s="37">
        <f>SUM(F3:F9)</f>
        <v>47321</v>
      </c>
      <c r="G10" s="37">
        <f>SUM(G3:G9)</f>
        <v>-1083</v>
      </c>
      <c r="H10" s="37">
        <f t="shared" ref="H10:O10" si="0">SUM(H3:H9)</f>
        <v>69249</v>
      </c>
      <c r="I10" s="37">
        <f t="shared" si="0"/>
        <v>60451</v>
      </c>
      <c r="J10" s="37">
        <f t="shared" si="0"/>
        <v>15922</v>
      </c>
      <c r="K10" s="37">
        <f t="shared" si="0"/>
        <v>48432</v>
      </c>
      <c r="L10" s="37">
        <f t="shared" si="0"/>
        <v>30201</v>
      </c>
      <c r="M10" s="37">
        <f t="shared" si="0"/>
        <v>63780</v>
      </c>
      <c r="N10" s="37">
        <f t="shared" si="0"/>
        <v>73136</v>
      </c>
      <c r="O10" s="37">
        <f t="shared" si="0"/>
        <v>6303</v>
      </c>
      <c r="P10" s="37">
        <f t="shared" ref="P10:Q10" si="1">SUM(P3:P9)</f>
        <v>58612</v>
      </c>
      <c r="Q10" s="37">
        <f t="shared" si="1"/>
        <v>28321</v>
      </c>
      <c r="R10" s="37">
        <f t="shared" ref="R10:S10" si="2">SUM(R3:R9)</f>
        <v>57273</v>
      </c>
      <c r="S10" s="37">
        <f t="shared" si="2"/>
        <v>71031</v>
      </c>
      <c r="T10" s="37">
        <f t="shared" ref="T10:U10" si="3">SUM(T3:T9)</f>
        <v>57741</v>
      </c>
      <c r="U10" s="37">
        <f t="shared" si="3"/>
        <v>45044</v>
      </c>
      <c r="V10" s="37">
        <f>SUM(V3:V9)</f>
        <v>94138</v>
      </c>
      <c r="W10" s="450">
        <v>59384</v>
      </c>
      <c r="X10" s="450">
        <v>-29153</v>
      </c>
      <c r="Y10" s="450">
        <v>35423</v>
      </c>
      <c r="Z10" s="450">
        <v>61094</v>
      </c>
      <c r="AA10" s="450">
        <v>126953</v>
      </c>
    </row>
    <row r="11" spans="1:27">
      <c r="S11" s="494">
        <f>'P&amp;L'!S13-S10</f>
        <v>0</v>
      </c>
      <c r="T11" s="494">
        <f>'P&amp;L'!T13-T10</f>
        <v>0</v>
      </c>
      <c r="U11" s="494">
        <f>'P&amp;L'!U13-U10</f>
        <v>0</v>
      </c>
      <c r="V11" s="494">
        <f>'P&amp;L'!V13-V10</f>
        <v>0</v>
      </c>
      <c r="W11" s="494">
        <f>'P&amp;L'!W13-W10</f>
        <v>0</v>
      </c>
      <c r="X11" s="494">
        <f>'P&amp;L'!X13-X10</f>
        <v>0</v>
      </c>
      <c r="Y11" s="494">
        <f>'P&amp;L'!Y13-Y10</f>
        <v>0</v>
      </c>
      <c r="Z11" s="494">
        <f>'P&amp;L'!Z13-Z10</f>
        <v>0</v>
      </c>
      <c r="AA11" s="494"/>
    </row>
  </sheetData>
  <customSheetViews>
    <customSheetView guid="{5452748D-E1FC-476E-B5F0-1C8C35469D98}">
      <pane xSplit="2" ySplit="2" topLeftCell="K3" activePane="bottomRight" state="frozen"/>
      <selection pane="bottomRight" activeCell="E20" sqref="E20"/>
      <pageMargins left="0.7" right="0.7" top="0.75" bottom="0.75" header="0.3" footer="0.3"/>
      <pageSetup paperSize="9" orientation="portrait" r:id="rId1"/>
    </customSheetView>
    <customSheetView guid="{12F8D032-8143-430B-8DFF-852E8796C402}">
      <selection activeCell="B18" sqref="B18"/>
      <pageMargins left="0.7" right="0.7" top="0.75" bottom="0.75" header="0.3" footer="0.3"/>
      <pageSetup paperSize="9" orientation="portrait" r:id="rId2"/>
    </customSheetView>
    <customSheetView guid="{899D69CD-4B7E-42BC-9944-5BD922EB798C}" topLeftCell="L1">
      <selection activeCell="H9" sqref="H9"/>
      <pageMargins left="0.7" right="0.7" top="0.75" bottom="0.75" header="0.3" footer="0.3"/>
      <pageSetup paperSize="9" orientation="portrait" r:id="rId3"/>
    </customSheetView>
    <customSheetView guid="{9AF4A83C-CF57-4B40-8A74-6A0EA6C2FE5C}" hiddenColumns="1">
      <selection activeCell="X18" sqref="X18"/>
      <pageMargins left="0.7" right="0.7" top="0.75" bottom="0.75" header="0.3" footer="0.3"/>
      <pageSetup paperSize="9" orientation="portrait" horizontalDpi="1200" verticalDpi="1200" r:id="rId4"/>
    </customSheetView>
    <customSheetView guid="{687A4863-1825-4D63-B732-E76682E6DE4F}" hiddenColumns="1" topLeftCell="B1">
      <selection activeCell="X7" sqref="X7:X9"/>
      <pageMargins left="0.7" right="0.7" top="0.75" bottom="0.75" header="0.3" footer="0.3"/>
      <pageSetup paperSize="9" orientation="portrait" r:id="rId5"/>
    </customSheetView>
    <customSheetView guid="{8DA78CF1-615A-4626-9893-6751995631A4}" hiddenColumns="1" topLeftCell="H1">
      <selection activeCell="M15" sqref="M15"/>
      <pageMargins left="0.7" right="0.7" top="0.75" bottom="0.75" header="0.3" footer="0.3"/>
    </customSheetView>
    <customSheetView guid="{57267270-6A97-4850-9DB6-FE6B399379AA}">
      <selection activeCell="L9" sqref="L9"/>
      <pageMargins left="0.7" right="0.7" top="0.75" bottom="0.75" header="0.3" footer="0.3"/>
    </customSheetView>
    <customSheetView guid="{25FAB884-5E17-4008-8139-33D910C7DEFE}">
      <selection activeCell="I23" sqref="I23"/>
      <pageMargins left="0.7" right="0.7" top="0.75" bottom="0.75" header="0.3" footer="0.3"/>
      <pageSetup paperSize="9" orientation="portrait" r:id="rId6"/>
    </customSheetView>
    <customSheetView guid="{22F3E99A-96C8-445F-81B2-67262F695A36}" topLeftCell="C1">
      <selection activeCell="W35" sqref="W35"/>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zoomScaleNormal="84" workbookViewId="0">
      <pane xSplit="2" ySplit="1" topLeftCell="W2" activePane="bottomRight" state="frozen"/>
      <selection pane="topRight" activeCell="C1" sqref="C1"/>
      <selection pane="bottomLeft" activeCell="A2" sqref="A2"/>
      <selection pane="bottomRight" activeCell="Z17" sqref="Z17"/>
    </sheetView>
  </sheetViews>
  <sheetFormatPr defaultColWidth="9.42578125" defaultRowHeight="15"/>
  <cols>
    <col min="1" max="1" width="38.140625" style="89" customWidth="1"/>
    <col min="2" max="2" width="40.42578125" style="89" customWidth="1"/>
    <col min="3" max="3" width="9.7109375" style="89" customWidth="1"/>
    <col min="4" max="11" width="9.7109375" style="3" customWidth="1"/>
    <col min="12" max="14" width="9.7109375" style="89" customWidth="1"/>
    <col min="15" max="26" width="9.7109375" style="3" customWidth="1"/>
    <col min="27" max="27" width="9.7109375" style="523" customWidth="1"/>
    <col min="28" max="28" width="9.42578125" style="3" customWidth="1"/>
    <col min="29" max="16384" width="9.42578125" style="3"/>
  </cols>
  <sheetData>
    <row r="1" spans="1:28" s="89" customFormat="1" ht="26.25" thickBot="1">
      <c r="A1" s="157" t="s">
        <v>91</v>
      </c>
      <c r="B1" s="157" t="s">
        <v>7</v>
      </c>
      <c r="C1" s="34" t="s">
        <v>180</v>
      </c>
      <c r="D1" s="34" t="s">
        <v>181</v>
      </c>
      <c r="E1" s="34" t="s">
        <v>182</v>
      </c>
      <c r="F1" s="34" t="s">
        <v>183</v>
      </c>
      <c r="G1" s="34" t="s">
        <v>184</v>
      </c>
      <c r="H1" s="34" t="s">
        <v>185</v>
      </c>
      <c r="I1" s="34" t="s">
        <v>186</v>
      </c>
      <c r="J1" s="34" t="s">
        <v>187</v>
      </c>
      <c r="K1" s="38" t="s">
        <v>188</v>
      </c>
      <c r="L1" s="215" t="s">
        <v>189</v>
      </c>
      <c r="M1" s="215" t="s">
        <v>577</v>
      </c>
      <c r="N1" s="215" t="s">
        <v>585</v>
      </c>
      <c r="O1" s="215" t="s">
        <v>611</v>
      </c>
      <c r="P1" s="215" t="s">
        <v>615</v>
      </c>
      <c r="Q1" s="215" t="s">
        <v>626</v>
      </c>
      <c r="R1" s="215" t="s">
        <v>637</v>
      </c>
      <c r="S1" s="215" t="s">
        <v>641</v>
      </c>
      <c r="T1" s="215" t="s">
        <v>646</v>
      </c>
      <c r="U1" s="215" t="s">
        <v>649</v>
      </c>
      <c r="V1" s="215" t="s">
        <v>661</v>
      </c>
      <c r="W1" s="432" t="s">
        <v>690</v>
      </c>
      <c r="X1" s="479" t="s">
        <v>699</v>
      </c>
      <c r="Y1" s="479" t="s">
        <v>706</v>
      </c>
      <c r="Z1" s="488" t="s">
        <v>711</v>
      </c>
      <c r="AA1" s="488" t="s">
        <v>746</v>
      </c>
    </row>
    <row r="2" spans="1:28" ht="38.25">
      <c r="A2" s="31" t="s">
        <v>505</v>
      </c>
      <c r="B2" s="31" t="s">
        <v>680</v>
      </c>
      <c r="C2" s="35">
        <v>0</v>
      </c>
      <c r="D2" s="35">
        <v>0</v>
      </c>
      <c r="E2" s="35">
        <v>0</v>
      </c>
      <c r="F2" s="35">
        <v>0</v>
      </c>
      <c r="G2" s="36">
        <v>210</v>
      </c>
      <c r="H2" s="36">
        <v>7498</v>
      </c>
      <c r="I2" s="36">
        <v>13897</v>
      </c>
      <c r="J2" s="36">
        <v>6722</v>
      </c>
      <c r="K2" s="36">
        <v>8486</v>
      </c>
      <c r="L2" s="216">
        <v>40500</v>
      </c>
      <c r="M2" s="216">
        <v>37508</v>
      </c>
      <c r="N2" s="216">
        <v>38179</v>
      </c>
      <c r="O2" s="216">
        <v>51976</v>
      </c>
      <c r="P2" s="216">
        <v>8500</v>
      </c>
      <c r="Q2" s="216">
        <v>109596</v>
      </c>
      <c r="R2" s="216">
        <v>58651</v>
      </c>
      <c r="S2" s="216">
        <v>28176</v>
      </c>
      <c r="T2" s="216">
        <v>10006</v>
      </c>
      <c r="U2" s="216">
        <v>57985</v>
      </c>
      <c r="V2" s="216">
        <v>-4416</v>
      </c>
      <c r="W2" s="167">
        <v>212</v>
      </c>
      <c r="X2" s="477">
        <v>0</v>
      </c>
      <c r="Y2" s="477">
        <v>-1222</v>
      </c>
      <c r="Z2" s="492">
        <v>-9228</v>
      </c>
      <c r="AA2" s="492">
        <v>-4253</v>
      </c>
      <c r="AB2" s="278"/>
    </row>
    <row r="3" spans="1:28" ht="51">
      <c r="A3" s="155" t="s">
        <v>506</v>
      </c>
      <c r="B3" s="155" t="s">
        <v>681</v>
      </c>
      <c r="C3" s="36">
        <v>0</v>
      </c>
      <c r="D3" s="36">
        <v>0</v>
      </c>
      <c r="E3" s="36">
        <v>0</v>
      </c>
      <c r="F3" s="36">
        <v>0</v>
      </c>
      <c r="G3" s="36">
        <v>-4</v>
      </c>
      <c r="H3" s="36">
        <v>3</v>
      </c>
      <c r="I3" s="36">
        <v>-23</v>
      </c>
      <c r="J3" s="36">
        <v>0</v>
      </c>
      <c r="K3" s="36">
        <v>0</v>
      </c>
      <c r="L3" s="216">
        <v>-8</v>
      </c>
      <c r="M3" s="216">
        <v>26</v>
      </c>
      <c r="N3" s="216">
        <v>0</v>
      </c>
      <c r="O3" s="216">
        <v>-5</v>
      </c>
      <c r="P3" s="216">
        <v>-80</v>
      </c>
      <c r="Q3" s="216">
        <v>0</v>
      </c>
      <c r="R3" s="216">
        <v>0</v>
      </c>
      <c r="S3" s="216">
        <v>8</v>
      </c>
      <c r="T3" s="216">
        <v>0</v>
      </c>
      <c r="U3" s="216">
        <v>0</v>
      </c>
      <c r="V3" s="216">
        <v>0</v>
      </c>
      <c r="W3" s="167">
        <v>0</v>
      </c>
      <c r="X3" s="477">
        <v>0</v>
      </c>
      <c r="Y3" s="477">
        <v>0</v>
      </c>
      <c r="Z3" s="492">
        <v>0</v>
      </c>
      <c r="AA3" s="492">
        <v>0</v>
      </c>
      <c r="AB3" s="278"/>
    </row>
    <row r="4" spans="1:28" ht="51">
      <c r="A4" s="155" t="s">
        <v>682</v>
      </c>
      <c r="B4" s="155" t="s">
        <v>627</v>
      </c>
      <c r="C4" s="36">
        <v>0</v>
      </c>
      <c r="D4" s="36">
        <v>0</v>
      </c>
      <c r="E4" s="36">
        <v>0</v>
      </c>
      <c r="F4" s="36">
        <v>0</v>
      </c>
      <c r="G4" s="36">
        <v>4118</v>
      </c>
      <c r="H4" s="36">
        <v>10713</v>
      </c>
      <c r="I4" s="36">
        <v>14988</v>
      </c>
      <c r="J4" s="36">
        <v>-17476</v>
      </c>
      <c r="K4" s="36">
        <v>24673</v>
      </c>
      <c r="L4" s="216">
        <v>17618</v>
      </c>
      <c r="M4" s="216">
        <v>-1927</v>
      </c>
      <c r="N4" s="216">
        <v>16594</v>
      </c>
      <c r="O4" s="216">
        <v>-29930</v>
      </c>
      <c r="P4" s="216">
        <v>33205</v>
      </c>
      <c r="Q4" s="216">
        <v>11755</v>
      </c>
      <c r="R4" s="216">
        <v>18172</v>
      </c>
      <c r="S4" s="216">
        <v>-7347</v>
      </c>
      <c r="T4" s="216">
        <v>18924</v>
      </c>
      <c r="U4" s="216">
        <v>-5949</v>
      </c>
      <c r="V4" s="216">
        <v>-3455</v>
      </c>
      <c r="W4" s="167">
        <v>2785</v>
      </c>
      <c r="X4" s="477">
        <v>-15228</v>
      </c>
      <c r="Y4" s="477">
        <v>-10519</v>
      </c>
      <c r="Z4" s="492">
        <v>20011</v>
      </c>
      <c r="AA4" s="492">
        <v>12095</v>
      </c>
      <c r="AB4" s="278"/>
    </row>
    <row r="5" spans="1:28" ht="51">
      <c r="A5" s="155" t="s">
        <v>673</v>
      </c>
      <c r="B5" s="31" t="s">
        <v>683</v>
      </c>
      <c r="C5" s="170">
        <v>10775</v>
      </c>
      <c r="D5" s="170">
        <v>0</v>
      </c>
      <c r="E5" s="170">
        <v>1866</v>
      </c>
      <c r="F5" s="170">
        <v>13823</v>
      </c>
      <c r="G5" s="36">
        <v>0</v>
      </c>
      <c r="H5" s="36">
        <v>0</v>
      </c>
      <c r="I5" s="36">
        <v>0</v>
      </c>
      <c r="J5" s="36">
        <v>0</v>
      </c>
      <c r="K5" s="36">
        <v>0</v>
      </c>
      <c r="L5" s="216">
        <v>0</v>
      </c>
      <c r="M5" s="216">
        <v>0</v>
      </c>
      <c r="N5" s="216">
        <v>0</v>
      </c>
      <c r="O5" s="216">
        <v>0</v>
      </c>
      <c r="P5" s="216">
        <v>0</v>
      </c>
      <c r="Q5" s="216">
        <v>0</v>
      </c>
      <c r="R5" s="216">
        <v>0</v>
      </c>
      <c r="S5" s="216">
        <v>0</v>
      </c>
      <c r="T5" s="216">
        <v>8148</v>
      </c>
      <c r="U5" s="216">
        <v>0</v>
      </c>
      <c r="V5" s="216">
        <v>0</v>
      </c>
      <c r="W5" s="167">
        <v>0</v>
      </c>
      <c r="X5" s="477">
        <v>0</v>
      </c>
      <c r="Y5" s="477">
        <v>0</v>
      </c>
      <c r="Z5" s="492">
        <v>0</v>
      </c>
      <c r="AA5" s="492">
        <v>2887</v>
      </c>
      <c r="AB5" s="278"/>
    </row>
    <row r="6" spans="1:28" ht="25.5">
      <c r="A6" s="155" t="s">
        <v>515</v>
      </c>
      <c r="B6" s="155" t="s">
        <v>516</v>
      </c>
      <c r="C6" s="170">
        <v>5503</v>
      </c>
      <c r="D6" s="170">
        <v>9700</v>
      </c>
      <c r="E6" s="170">
        <v>3503</v>
      </c>
      <c r="F6" s="170">
        <v>2116</v>
      </c>
      <c r="G6" s="36">
        <v>0</v>
      </c>
      <c r="H6" s="36">
        <v>0</v>
      </c>
      <c r="I6" s="36">
        <v>0</v>
      </c>
      <c r="J6" s="36">
        <v>0</v>
      </c>
      <c r="K6" s="36">
        <v>0</v>
      </c>
      <c r="L6" s="216">
        <v>0</v>
      </c>
      <c r="M6" s="216">
        <v>0</v>
      </c>
      <c r="N6" s="216">
        <v>0</v>
      </c>
      <c r="O6" s="216">
        <v>0</v>
      </c>
      <c r="P6" s="216">
        <v>0</v>
      </c>
      <c r="Q6" s="216">
        <v>0</v>
      </c>
      <c r="R6" s="216">
        <v>0</v>
      </c>
      <c r="S6" s="216">
        <v>0</v>
      </c>
      <c r="T6" s="216">
        <v>0</v>
      </c>
      <c r="U6" s="216">
        <v>0</v>
      </c>
      <c r="V6" s="216"/>
      <c r="W6" s="167">
        <v>0</v>
      </c>
      <c r="X6" s="477">
        <v>0</v>
      </c>
      <c r="Y6" s="477">
        <v>0</v>
      </c>
      <c r="Z6" s="492">
        <v>0</v>
      </c>
      <c r="AA6" s="492">
        <v>0</v>
      </c>
      <c r="AB6" s="278"/>
    </row>
    <row r="7" spans="1:28" ht="15" customHeight="1">
      <c r="A7" s="155" t="s">
        <v>586</v>
      </c>
      <c r="B7" s="155" t="s">
        <v>587</v>
      </c>
      <c r="C7" s="170">
        <v>0</v>
      </c>
      <c r="D7" s="170"/>
      <c r="E7" s="170">
        <v>-461</v>
      </c>
      <c r="F7" s="170">
        <v>0</v>
      </c>
      <c r="G7" s="36">
        <v>0</v>
      </c>
      <c r="H7" s="36">
        <v>0</v>
      </c>
      <c r="I7" s="36">
        <v>0</v>
      </c>
      <c r="J7" s="36">
        <v>0</v>
      </c>
      <c r="K7" s="36">
        <v>0</v>
      </c>
      <c r="L7" s="216">
        <v>0</v>
      </c>
      <c r="M7" s="216">
        <v>0</v>
      </c>
      <c r="N7" s="216">
        <v>-11244</v>
      </c>
      <c r="O7" s="216">
        <v>0</v>
      </c>
      <c r="P7" s="216">
        <v>-8535</v>
      </c>
      <c r="Q7" s="216">
        <v>0</v>
      </c>
      <c r="R7" s="216">
        <v>0</v>
      </c>
      <c r="S7" s="216">
        <v>0</v>
      </c>
      <c r="T7" s="216">
        <v>-4015</v>
      </c>
      <c r="U7" s="216">
        <v>0</v>
      </c>
      <c r="V7" s="216">
        <v>0</v>
      </c>
      <c r="W7" s="167">
        <v>0</v>
      </c>
      <c r="X7" s="477">
        <v>-1066</v>
      </c>
      <c r="Y7" s="477">
        <v>0</v>
      </c>
      <c r="Z7" s="492">
        <v>0</v>
      </c>
      <c r="AA7" s="492">
        <v>0</v>
      </c>
      <c r="AB7" s="278"/>
    </row>
    <row r="8" spans="1:28" ht="15" customHeight="1">
      <c r="A8" s="57" t="s">
        <v>507</v>
      </c>
      <c r="B8" s="57" t="s">
        <v>511</v>
      </c>
      <c r="C8" s="169">
        <f t="shared" ref="C8:L8" si="0">SUM(C2:C7)</f>
        <v>16278</v>
      </c>
      <c r="D8" s="169">
        <f t="shared" si="0"/>
        <v>9700</v>
      </c>
      <c r="E8" s="169">
        <f t="shared" si="0"/>
        <v>4908</v>
      </c>
      <c r="F8" s="169">
        <f t="shared" si="0"/>
        <v>15939</v>
      </c>
      <c r="G8" s="61">
        <f t="shared" si="0"/>
        <v>4324</v>
      </c>
      <c r="H8" s="61">
        <f t="shared" si="0"/>
        <v>18214</v>
      </c>
      <c r="I8" s="61">
        <f t="shared" si="0"/>
        <v>28862</v>
      </c>
      <c r="J8" s="61">
        <f t="shared" si="0"/>
        <v>-10754</v>
      </c>
      <c r="K8" s="61">
        <f t="shared" si="0"/>
        <v>33159</v>
      </c>
      <c r="L8" s="217">
        <f t="shared" si="0"/>
        <v>58110</v>
      </c>
      <c r="M8" s="217">
        <f t="shared" ref="M8:R8" si="1">SUM(M2:M7)</f>
        <v>35607</v>
      </c>
      <c r="N8" s="217">
        <f t="shared" si="1"/>
        <v>43529</v>
      </c>
      <c r="O8" s="217">
        <f t="shared" si="1"/>
        <v>22041</v>
      </c>
      <c r="P8" s="217">
        <f t="shared" si="1"/>
        <v>33090</v>
      </c>
      <c r="Q8" s="217">
        <f t="shared" si="1"/>
        <v>121351</v>
      </c>
      <c r="R8" s="217">
        <f t="shared" si="1"/>
        <v>76823</v>
      </c>
      <c r="S8" s="217">
        <f t="shared" ref="S8:T8" si="2">SUM(S2:S7)</f>
        <v>20837</v>
      </c>
      <c r="T8" s="217">
        <f t="shared" si="2"/>
        <v>33063</v>
      </c>
      <c r="U8" s="217">
        <f t="shared" ref="U8:V8" si="3">SUM(U2:U7)</f>
        <v>52036</v>
      </c>
      <c r="V8" s="217">
        <f t="shared" si="3"/>
        <v>-7871</v>
      </c>
      <c r="W8" s="169">
        <v>2997</v>
      </c>
      <c r="X8" s="478">
        <v>-16294</v>
      </c>
      <c r="Y8" s="478">
        <v>-11741</v>
      </c>
      <c r="Z8" s="493">
        <v>10783</v>
      </c>
      <c r="AA8" s="493">
        <v>10729</v>
      </c>
      <c r="AB8" s="491"/>
    </row>
    <row r="9" spans="1:28" ht="15" customHeight="1">
      <c r="A9" s="31" t="s">
        <v>508</v>
      </c>
      <c r="B9" s="31" t="s">
        <v>512</v>
      </c>
      <c r="C9" s="167">
        <v>2789</v>
      </c>
      <c r="D9" s="167">
        <v>2898</v>
      </c>
      <c r="E9" s="167">
        <v>10806</v>
      </c>
      <c r="F9" s="167">
        <v>7267</v>
      </c>
      <c r="G9" s="36">
        <v>-9332</v>
      </c>
      <c r="H9" s="36">
        <v>6939</v>
      </c>
      <c r="I9" s="36">
        <v>8220</v>
      </c>
      <c r="J9" s="36">
        <v>-22389</v>
      </c>
      <c r="K9" s="36">
        <v>-4108</v>
      </c>
      <c r="L9" s="216">
        <v>-7809</v>
      </c>
      <c r="M9" s="216">
        <v>-46668</v>
      </c>
      <c r="N9" s="216">
        <v>50910</v>
      </c>
      <c r="O9" s="403">
        <v>-179604</v>
      </c>
      <c r="P9" s="403">
        <v>-49322</v>
      </c>
      <c r="Q9" s="403">
        <v>22906</v>
      </c>
      <c r="R9" s="403">
        <v>46879</v>
      </c>
      <c r="S9" s="403">
        <v>124256</v>
      </c>
      <c r="T9" s="403">
        <v>40499</v>
      </c>
      <c r="U9" s="403">
        <v>75953</v>
      </c>
      <c r="V9" s="403">
        <v>241252</v>
      </c>
      <c r="W9" s="167">
        <v>162694</v>
      </c>
      <c r="X9" s="477">
        <v>416049</v>
      </c>
      <c r="Y9" s="477">
        <v>-46081</v>
      </c>
      <c r="Z9" s="492">
        <v>-183433</v>
      </c>
      <c r="AA9" s="492">
        <v>-152915</v>
      </c>
      <c r="AB9" s="278"/>
    </row>
    <row r="10" spans="1:28" ht="15" customHeight="1">
      <c r="A10" s="31" t="s">
        <v>509</v>
      </c>
      <c r="B10" s="31" t="s">
        <v>513</v>
      </c>
      <c r="C10" s="167">
        <v>-1890</v>
      </c>
      <c r="D10" s="167">
        <v>-1828</v>
      </c>
      <c r="E10" s="167">
        <v>-11752</v>
      </c>
      <c r="F10" s="167">
        <v>-7613</v>
      </c>
      <c r="G10" s="36">
        <v>8935</v>
      </c>
      <c r="H10" s="36">
        <v>-8253</v>
      </c>
      <c r="I10" s="36">
        <v>-7633</v>
      </c>
      <c r="J10" s="36">
        <v>20347</v>
      </c>
      <c r="K10" s="36">
        <v>3804</v>
      </c>
      <c r="L10" s="216">
        <v>11595</v>
      </c>
      <c r="M10" s="216">
        <v>53402</v>
      </c>
      <c r="N10" s="216">
        <v>-46056</v>
      </c>
      <c r="O10" s="403">
        <v>184049</v>
      </c>
      <c r="P10" s="403">
        <v>43288</v>
      </c>
      <c r="Q10" s="403">
        <v>-16155</v>
      </c>
      <c r="R10" s="403">
        <v>-47634</v>
      </c>
      <c r="S10" s="403">
        <v>-118302</v>
      </c>
      <c r="T10" s="403">
        <v>-35987</v>
      </c>
      <c r="U10" s="403">
        <v>-72749</v>
      </c>
      <c r="V10" s="403">
        <v>-258069</v>
      </c>
      <c r="W10" s="167">
        <v>-164216</v>
      </c>
      <c r="X10" s="477">
        <v>-434426</v>
      </c>
      <c r="Y10" s="477">
        <v>49538</v>
      </c>
      <c r="Z10" s="492">
        <v>191079</v>
      </c>
      <c r="AA10" s="492">
        <v>147363</v>
      </c>
      <c r="AB10" s="278"/>
    </row>
    <row r="11" spans="1:28" ht="25.5">
      <c r="A11" s="156" t="s">
        <v>510</v>
      </c>
      <c r="B11" s="156" t="s">
        <v>514</v>
      </c>
      <c r="C11" s="168">
        <f t="shared" ref="C11:H11" si="4">SUM(C9:C10)</f>
        <v>899</v>
      </c>
      <c r="D11" s="168">
        <f t="shared" si="4"/>
        <v>1070</v>
      </c>
      <c r="E11" s="168">
        <f t="shared" si="4"/>
        <v>-946</v>
      </c>
      <c r="F11" s="168">
        <f t="shared" si="4"/>
        <v>-346</v>
      </c>
      <c r="G11" s="158">
        <f t="shared" si="4"/>
        <v>-397</v>
      </c>
      <c r="H11" s="158">
        <f t="shared" si="4"/>
        <v>-1314</v>
      </c>
      <c r="I11" s="158">
        <f t="shared" ref="I11:O11" si="5">SUM(I9:I10)</f>
        <v>587</v>
      </c>
      <c r="J11" s="158">
        <f t="shared" si="5"/>
        <v>-2042</v>
      </c>
      <c r="K11" s="158">
        <f t="shared" si="5"/>
        <v>-304</v>
      </c>
      <c r="L11" s="158">
        <f t="shared" si="5"/>
        <v>3786</v>
      </c>
      <c r="M11" s="158">
        <f t="shared" si="5"/>
        <v>6734</v>
      </c>
      <c r="N11" s="158">
        <f t="shared" si="5"/>
        <v>4854</v>
      </c>
      <c r="O11" s="158">
        <f t="shared" si="5"/>
        <v>4445</v>
      </c>
      <c r="P11" s="158">
        <f t="shared" ref="P11:Q11" si="6">SUM(P9:P10)</f>
        <v>-6034</v>
      </c>
      <c r="Q11" s="158">
        <f t="shared" si="6"/>
        <v>6751</v>
      </c>
      <c r="R11" s="158">
        <f t="shared" ref="R11:S11" si="7">SUM(R9:R10)</f>
        <v>-755</v>
      </c>
      <c r="S11" s="158">
        <f t="shared" si="7"/>
        <v>5954</v>
      </c>
      <c r="T11" s="158">
        <f t="shared" ref="T11:V11" si="8">SUM(T9:T10)</f>
        <v>4512</v>
      </c>
      <c r="U11" s="158">
        <f t="shared" si="8"/>
        <v>3204</v>
      </c>
      <c r="V11" s="158">
        <f t="shared" si="8"/>
        <v>-16817</v>
      </c>
      <c r="W11" s="168">
        <v>-1522</v>
      </c>
      <c r="X11" s="480">
        <v>-18377</v>
      </c>
      <c r="Y11" s="480">
        <v>3457</v>
      </c>
      <c r="Z11" s="493">
        <v>7646</v>
      </c>
      <c r="AA11" s="493">
        <v>-5552</v>
      </c>
      <c r="AB11" s="278"/>
    </row>
    <row r="12" spans="1:28">
      <c r="A12" s="33" t="s">
        <v>56</v>
      </c>
      <c r="B12" s="33" t="s">
        <v>42</v>
      </c>
      <c r="C12" s="166">
        <f t="shared" ref="C12:H12" si="9">C8+C11</f>
        <v>17177</v>
      </c>
      <c r="D12" s="166">
        <f t="shared" si="9"/>
        <v>10770</v>
      </c>
      <c r="E12" s="166">
        <f t="shared" si="9"/>
        <v>3962</v>
      </c>
      <c r="F12" s="166">
        <f t="shared" si="9"/>
        <v>15593</v>
      </c>
      <c r="G12" s="37">
        <f t="shared" si="9"/>
        <v>3927</v>
      </c>
      <c r="H12" s="37">
        <f t="shared" si="9"/>
        <v>16900</v>
      </c>
      <c r="I12" s="37">
        <f t="shared" ref="I12:O12" si="10">I8+I11</f>
        <v>29449</v>
      </c>
      <c r="J12" s="37">
        <f t="shared" si="10"/>
        <v>-12796</v>
      </c>
      <c r="K12" s="37">
        <f t="shared" si="10"/>
        <v>32855</v>
      </c>
      <c r="L12" s="218">
        <f t="shared" si="10"/>
        <v>61896</v>
      </c>
      <c r="M12" s="218">
        <f t="shared" si="10"/>
        <v>42341</v>
      </c>
      <c r="N12" s="218">
        <f t="shared" si="10"/>
        <v>48383</v>
      </c>
      <c r="O12" s="218">
        <f t="shared" si="10"/>
        <v>26486</v>
      </c>
      <c r="P12" s="218">
        <f t="shared" ref="P12:Q12" si="11">P8+P11</f>
        <v>27056</v>
      </c>
      <c r="Q12" s="218">
        <f t="shared" si="11"/>
        <v>128102</v>
      </c>
      <c r="R12" s="218">
        <f t="shared" ref="R12:S12" si="12">R8+R11</f>
        <v>76068</v>
      </c>
      <c r="S12" s="218">
        <f t="shared" si="12"/>
        <v>26791</v>
      </c>
      <c r="T12" s="218">
        <f t="shared" ref="T12:U12" si="13">T8+T11</f>
        <v>37575</v>
      </c>
      <c r="U12" s="218">
        <f t="shared" si="13"/>
        <v>55240</v>
      </c>
      <c r="V12" s="218">
        <v>-24688</v>
      </c>
      <c r="W12" s="166">
        <v>1475</v>
      </c>
      <c r="X12" s="481">
        <v>-34671</v>
      </c>
      <c r="Y12" s="481">
        <v>-8284</v>
      </c>
      <c r="Z12" s="489">
        <v>18429</v>
      </c>
      <c r="AA12" s="489">
        <v>5177</v>
      </c>
      <c r="AB12" s="278"/>
    </row>
    <row r="13" spans="1:28">
      <c r="A13" s="159"/>
      <c r="B13" s="159"/>
      <c r="C13" s="213">
        <f>C12-'P&amp;L'!C14</f>
        <v>0</v>
      </c>
      <c r="D13" s="213">
        <f>D12-'P&amp;L'!D14</f>
        <v>0</v>
      </c>
      <c r="E13" s="213">
        <f>E12-'P&amp;L'!E14</f>
        <v>0</v>
      </c>
      <c r="F13" s="213">
        <f>F12-'P&amp;L'!F14</f>
        <v>0</v>
      </c>
      <c r="G13" s="213">
        <f>G12-'P&amp;L'!G14</f>
        <v>0</v>
      </c>
      <c r="H13" s="213">
        <f>H12-'P&amp;L'!H14</f>
        <v>0</v>
      </c>
      <c r="I13" s="213">
        <f>I12-'P&amp;L'!I14</f>
        <v>0</v>
      </c>
      <c r="J13" s="213">
        <f>J12-'P&amp;L'!J14</f>
        <v>0</v>
      </c>
      <c r="K13" s="213">
        <f>K12-'P&amp;L'!K14</f>
        <v>0</v>
      </c>
      <c r="L13" s="213">
        <f>L12-'P&amp;L'!L14</f>
        <v>0</v>
      </c>
      <c r="M13" s="213">
        <f>M12-'P&amp;L'!M14</f>
        <v>0</v>
      </c>
      <c r="N13" s="213">
        <f>N12-'P&amp;L'!N14</f>
        <v>0</v>
      </c>
      <c r="O13" s="162">
        <f>'P&amp;L'!O14-O12</f>
        <v>0</v>
      </c>
      <c r="P13" s="162">
        <f>'P&amp;L'!P14-P12</f>
        <v>0</v>
      </c>
      <c r="Q13" s="162">
        <f>'P&amp;L'!Q14-Q12</f>
        <v>0</v>
      </c>
      <c r="R13" s="402">
        <f>'P&amp;L'!R14-R12</f>
        <v>0</v>
      </c>
      <c r="S13" s="402">
        <f>'P&amp;L'!S14-S12</f>
        <v>0</v>
      </c>
      <c r="T13" s="402">
        <f>'P&amp;L'!T14-T12</f>
        <v>0</v>
      </c>
      <c r="U13" s="402">
        <f>'P&amp;L'!U14-U12</f>
        <v>0</v>
      </c>
      <c r="V13" s="162">
        <f>'P&amp;L'!V14-V12</f>
        <v>0</v>
      </c>
      <c r="W13" s="162">
        <f>'P&amp;L'!W14-W12</f>
        <v>0</v>
      </c>
      <c r="X13" s="402">
        <f>'P&amp;L'!X14-X12</f>
        <v>0</v>
      </c>
      <c r="Y13" s="402">
        <f>'P&amp;L'!Y14-Y12</f>
        <v>0</v>
      </c>
      <c r="Z13" s="490">
        <f>'P&amp;L'!Z14-Z12</f>
        <v>0</v>
      </c>
      <c r="AA13" s="490"/>
    </row>
    <row r="14" spans="1:28">
      <c r="A14" s="159"/>
      <c r="B14" s="159"/>
      <c r="G14" s="160"/>
      <c r="H14" s="160"/>
      <c r="I14" s="160"/>
      <c r="J14" s="160"/>
      <c r="K14" s="160"/>
      <c r="P14" s="161"/>
      <c r="Q14" s="161"/>
    </row>
    <row r="15" spans="1:28">
      <c r="D15" s="89"/>
      <c r="E15" s="89"/>
      <c r="F15" s="89"/>
      <c r="G15" s="89"/>
      <c r="H15" s="89"/>
      <c r="I15" s="89"/>
      <c r="J15" s="89"/>
      <c r="K15" s="89"/>
    </row>
    <row r="16" spans="1:28">
      <c r="D16" s="89"/>
      <c r="E16" s="89"/>
      <c r="F16" s="89"/>
      <c r="G16" s="89"/>
      <c r="H16" s="89"/>
      <c r="I16" s="89"/>
      <c r="J16" s="89"/>
      <c r="K16" s="89"/>
    </row>
    <row r="17" spans="7:7">
      <c r="G17" s="243"/>
    </row>
    <row r="18" spans="7:7">
      <c r="G18" s="243"/>
    </row>
    <row r="19" spans="7:7">
      <c r="G19" s="243"/>
    </row>
    <row r="20" spans="7:7">
      <c r="G20" s="243"/>
    </row>
    <row r="21" spans="7:7">
      <c r="G21" s="243"/>
    </row>
    <row r="22" spans="7:7">
      <c r="G22" s="243"/>
    </row>
    <row r="23" spans="7:7">
      <c r="G23" s="243"/>
    </row>
    <row r="24" spans="7:7">
      <c r="G24" s="243"/>
    </row>
    <row r="25" spans="7:7">
      <c r="G25" s="243"/>
    </row>
    <row r="26" spans="7:7">
      <c r="G26" s="243"/>
    </row>
    <row r="27" spans="7:7">
      <c r="G27" s="243"/>
    </row>
    <row r="28" spans="7:7">
      <c r="G28" s="243"/>
    </row>
    <row r="29" spans="7:7">
      <c r="G29" s="243"/>
    </row>
    <row r="30" spans="7:7">
      <c r="G30" s="243"/>
    </row>
    <row r="31" spans="7:7">
      <c r="G31" s="243"/>
    </row>
    <row r="32" spans="7:7">
      <c r="G32" s="243"/>
    </row>
    <row r="33" spans="7:7">
      <c r="G33" s="243"/>
    </row>
    <row r="34" spans="7:7">
      <c r="G34" s="243"/>
    </row>
    <row r="35" spans="7:7">
      <c r="G35" s="243"/>
    </row>
    <row r="36" spans="7:7">
      <c r="G36" s="243"/>
    </row>
    <row r="37" spans="7:7">
      <c r="G37" s="243">
        <f>G22+H22+I22</f>
        <v>0</v>
      </c>
    </row>
    <row r="38" spans="7:7">
      <c r="G38" s="243">
        <f>G23+H23+I23</f>
        <v>0</v>
      </c>
    </row>
  </sheetData>
  <customSheetViews>
    <customSheetView guid="{5452748D-E1FC-476E-B5F0-1C8C35469D98}">
      <pane xSplit="2" ySplit="1" topLeftCell="W2" activePane="bottomRight" state="frozen"/>
      <selection pane="bottomRight" activeCell="Z17" sqref="Z17"/>
      <pageMargins left="0.7" right="0.7" top="0.75" bottom="0.75" header="0.3" footer="0.3"/>
      <pageSetup paperSize="9" orientation="portrait" r:id="rId1"/>
    </customSheetView>
    <customSheetView guid="{12F8D032-8143-430B-8DFF-852E8796C402}">
      <selection activeCell="A6" sqref="A6:XFD6"/>
      <pageMargins left="0.7" right="0.7" top="0.75" bottom="0.75" header="0.3" footer="0.3"/>
      <pageSetup paperSize="9" orientation="portrait" r:id="rId2"/>
    </customSheetView>
    <customSheetView guid="{899D69CD-4B7E-42BC-9944-5BD922EB798C}" topLeftCell="L1">
      <selection activeCell="S21" sqref="S21"/>
      <pageMargins left="0.7" right="0.7" top="0.75" bottom="0.75" header="0.3" footer="0.3"/>
      <pageSetup paperSize="9" orientation="portrait" r:id="rId3"/>
    </customSheetView>
    <customSheetView guid="{9AF4A83C-CF57-4B40-8A74-6A0EA6C2FE5C}" hiddenColumns="1">
      <selection activeCell="R21" sqref="R21"/>
      <pageMargins left="0.7" right="0.7" top="0.75" bottom="0.75" header="0.3" footer="0.3"/>
      <pageSetup paperSize="9" orientation="portrait" horizontalDpi="1200" verticalDpi="1200" r:id="rId4"/>
    </customSheetView>
    <customSheetView guid="{687A4863-1825-4D63-B732-E76682E6DE4F}" hiddenColumns="1">
      <selection activeCell="O21" sqref="O21"/>
      <pageMargins left="0.7" right="0.7" top="0.75" bottom="0.75" header="0.3" footer="0.3"/>
      <pageSetup paperSize="9" orientation="portrait" horizontalDpi="1200" verticalDpi="1200" r:id="rId5"/>
    </customSheetView>
    <customSheetView guid="{8DA78CF1-615A-4626-9893-6751995631A4}" hiddenColumns="1">
      <selection activeCell="Q21" sqref="Q21"/>
      <pageMargins left="0.7" right="0.7" top="0.75" bottom="0.75" header="0.3" footer="0.3"/>
    </customSheetView>
    <customSheetView guid="{57267270-6A97-4850-9DB6-FE6B399379AA}" topLeftCell="F1">
      <selection activeCell="P8" sqref="P8"/>
      <pageMargins left="0.7" right="0.7" top="0.75" bottom="0.75" header="0.3" footer="0.3"/>
    </customSheetView>
    <customSheetView guid="{25FAB884-5E17-4008-8139-33D910C7DEFE}">
      <selection activeCell="B16" sqref="B16"/>
      <pageMargins left="0.7" right="0.7" top="0.75" bottom="0.75" header="0.3" footer="0.3"/>
      <pageSetup paperSize="9" orientation="portrait" horizontalDpi="1200" verticalDpi="1200" r:id="rId6"/>
    </customSheetView>
    <customSheetView guid="{22F3E99A-96C8-445F-81B2-67262F695A36}" topLeftCell="P1">
      <selection activeCell="S14" sqref="S14"/>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25"/>
  <sheetViews>
    <sheetView workbookViewId="0">
      <pane xSplit="2" ySplit="2" topLeftCell="Y3" activePane="bottomRight" state="frozen"/>
      <selection pane="topRight" activeCell="C1" sqref="C1"/>
      <selection pane="bottomLeft" activeCell="A3" sqref="A3"/>
      <selection pane="bottomRight" activeCell="AB27" sqref="AB27"/>
    </sheetView>
  </sheetViews>
  <sheetFormatPr defaultColWidth="9.42578125" defaultRowHeight="15"/>
  <cols>
    <col min="1" max="1" width="37.7109375" style="18" customWidth="1"/>
    <col min="2" max="2" width="35.5703125" style="18" customWidth="1"/>
    <col min="3" max="10" width="13.42578125" style="18" customWidth="1"/>
    <col min="11" max="20" width="13.42578125" style="90" customWidth="1"/>
    <col min="21" max="21" width="11.5703125" style="18" customWidth="1"/>
    <col min="22" max="22" width="11.42578125" style="18" customWidth="1"/>
    <col min="23" max="23" width="12.5703125" style="18" bestFit="1" customWidth="1"/>
    <col min="24" max="24" width="12.5703125" style="88" bestFit="1" customWidth="1"/>
    <col min="25" max="25" width="11.5703125" style="18" customWidth="1"/>
    <col min="26" max="26" width="11.28515625" style="18" customWidth="1"/>
    <col min="27" max="27" width="11.28515625" style="88" customWidth="1"/>
    <col min="28" max="16384" width="9.42578125" style="18"/>
  </cols>
  <sheetData>
    <row r="2" spans="1:27" ht="15.75" thickBot="1">
      <c r="A2" s="42" t="s">
        <v>264</v>
      </c>
      <c r="B2" s="42" t="s">
        <v>18</v>
      </c>
      <c r="C2" s="50" t="s">
        <v>157</v>
      </c>
      <c r="D2" s="50" t="s">
        <v>158</v>
      </c>
      <c r="E2" s="50" t="s">
        <v>159</v>
      </c>
      <c r="F2" s="50" t="s">
        <v>160</v>
      </c>
      <c r="G2" s="50" t="s">
        <v>161</v>
      </c>
      <c r="H2" s="50" t="s">
        <v>162</v>
      </c>
      <c r="I2" s="50" t="s">
        <v>163</v>
      </c>
      <c r="J2" s="50" t="s">
        <v>164</v>
      </c>
      <c r="K2" s="177">
        <v>43555</v>
      </c>
      <c r="L2" s="177">
        <v>43646</v>
      </c>
      <c r="M2" s="177">
        <v>43738</v>
      </c>
      <c r="N2" s="177">
        <v>43830</v>
      </c>
      <c r="O2" s="177">
        <v>43921</v>
      </c>
      <c r="P2" s="177">
        <v>44012</v>
      </c>
      <c r="Q2" s="177">
        <v>44104</v>
      </c>
      <c r="R2" s="177">
        <v>44196</v>
      </c>
      <c r="S2" s="177">
        <v>44286</v>
      </c>
      <c r="T2" s="177">
        <v>44377</v>
      </c>
      <c r="U2" s="177">
        <v>44469</v>
      </c>
      <c r="V2" s="177">
        <v>44561</v>
      </c>
      <c r="W2" s="177">
        <v>44651</v>
      </c>
      <c r="X2" s="177">
        <v>44742</v>
      </c>
      <c r="Y2" s="177">
        <v>44834</v>
      </c>
      <c r="Z2" s="177">
        <v>44926</v>
      </c>
      <c r="AA2" s="524">
        <v>45016</v>
      </c>
    </row>
    <row r="3" spans="1:27" ht="15" customHeight="1">
      <c r="A3" s="43" t="s">
        <v>231</v>
      </c>
      <c r="B3" s="43" t="s">
        <v>165</v>
      </c>
      <c r="C3" s="47">
        <v>46253167</v>
      </c>
      <c r="D3" s="47">
        <v>46284622</v>
      </c>
      <c r="E3" s="47">
        <v>46798848</v>
      </c>
      <c r="F3" s="47">
        <v>47776973</v>
      </c>
      <c r="G3" s="47">
        <v>47987290</v>
      </c>
      <c r="H3" s="47">
        <v>50695917</v>
      </c>
      <c r="I3" s="47">
        <v>51780791</v>
      </c>
      <c r="J3" s="47">
        <f>58603679-694</f>
        <v>58602985</v>
      </c>
      <c r="K3" s="47">
        <v>58642114</v>
      </c>
      <c r="L3" s="47">
        <v>59160302</v>
      </c>
      <c r="M3" s="47">
        <v>59679510</v>
      </c>
      <c r="N3" s="47">
        <v>58142560.6624135</v>
      </c>
      <c r="O3" s="47">
        <v>61224040</v>
      </c>
      <c r="P3" s="47">
        <v>57379919</v>
      </c>
      <c r="Q3" s="47">
        <v>56436827</v>
      </c>
      <c r="R3" s="47">
        <v>56909607</v>
      </c>
      <c r="S3" s="47">
        <v>58533524</v>
      </c>
      <c r="T3" s="47">
        <v>56732577</v>
      </c>
      <c r="U3" s="47">
        <v>57564020</v>
      </c>
      <c r="V3" s="47">
        <v>57937689</v>
      </c>
      <c r="W3" s="47">
        <v>60652837</v>
      </c>
      <c r="X3" s="47">
        <v>62932475</v>
      </c>
      <c r="Y3" s="47">
        <v>63697073</v>
      </c>
      <c r="Z3" s="47">
        <v>63553192</v>
      </c>
      <c r="AA3" s="47">
        <v>66303281</v>
      </c>
    </row>
    <row r="4" spans="1:27" ht="15" customHeight="1">
      <c r="A4" s="43" t="s">
        <v>232</v>
      </c>
      <c r="B4" s="43" t="s">
        <v>167</v>
      </c>
      <c r="C4" s="47">
        <v>55996633</v>
      </c>
      <c r="D4" s="47">
        <v>56782069</v>
      </c>
      <c r="E4" s="47">
        <v>57516933</v>
      </c>
      <c r="F4" s="47">
        <v>57822414</v>
      </c>
      <c r="G4" s="47">
        <v>59094016</v>
      </c>
      <c r="H4" s="47">
        <v>61238012</v>
      </c>
      <c r="I4" s="47">
        <v>62054292</v>
      </c>
      <c r="J4" s="47">
        <v>74696417</v>
      </c>
      <c r="K4" s="47">
        <v>75908331</v>
      </c>
      <c r="L4" s="47">
        <v>77374504</v>
      </c>
      <c r="M4" s="47">
        <v>79847939</v>
      </c>
      <c r="N4" s="47">
        <v>80895585</v>
      </c>
      <c r="O4" s="47">
        <v>82109859</v>
      </c>
      <c r="P4" s="47">
        <v>81390329</v>
      </c>
      <c r="Q4" s="47">
        <v>81778792</v>
      </c>
      <c r="R4" s="47">
        <v>80825437</v>
      </c>
      <c r="S4" s="47">
        <v>79949007</v>
      </c>
      <c r="T4" s="47">
        <v>79886479</v>
      </c>
      <c r="U4" s="47">
        <v>81846159</v>
      </c>
      <c r="V4" s="47">
        <v>83039179</v>
      </c>
      <c r="W4" s="47">
        <v>83461855</v>
      </c>
      <c r="X4" s="47">
        <v>83316558</v>
      </c>
      <c r="Y4" s="47">
        <v>82781166</v>
      </c>
      <c r="Z4" s="47">
        <v>81483319</v>
      </c>
      <c r="AA4" s="47">
        <v>80654651</v>
      </c>
    </row>
    <row r="5" spans="1:27" ht="15" customHeight="1">
      <c r="A5" s="44" t="s">
        <v>265</v>
      </c>
      <c r="B5" s="283" t="s">
        <v>166</v>
      </c>
      <c r="C5" s="51">
        <v>36864612</v>
      </c>
      <c r="D5" s="51">
        <v>37213840</v>
      </c>
      <c r="E5" s="51">
        <v>37462870</v>
      </c>
      <c r="F5" s="51">
        <v>37293296</v>
      </c>
      <c r="G5" s="51">
        <v>37974294</v>
      </c>
      <c r="H5" s="51">
        <v>39336937</v>
      </c>
      <c r="I5" s="51">
        <v>40008162</v>
      </c>
      <c r="J5" s="51">
        <v>49210998</v>
      </c>
      <c r="K5" s="51">
        <v>49758145</v>
      </c>
      <c r="L5" s="51">
        <v>50193481</v>
      </c>
      <c r="M5" s="51">
        <v>51207400</v>
      </c>
      <c r="N5" s="51">
        <v>51209256.205497697</v>
      </c>
      <c r="O5" s="51">
        <v>52510564</v>
      </c>
      <c r="P5" s="51">
        <v>52340029</v>
      </c>
      <c r="Q5" s="51">
        <v>52518480</v>
      </c>
      <c r="R5" s="51">
        <v>52195649</v>
      </c>
      <c r="S5" s="51">
        <v>51913170</v>
      </c>
      <c r="T5" s="51">
        <v>51807482</v>
      </c>
      <c r="U5" s="51">
        <v>53204811</v>
      </c>
      <c r="V5" s="51">
        <v>54740891</v>
      </c>
      <c r="W5" s="51">
        <v>55525201</v>
      </c>
      <c r="X5" s="51">
        <v>55350479</v>
      </c>
      <c r="Y5" s="51">
        <v>54682076</v>
      </c>
      <c r="Z5" s="51">
        <v>53175569</v>
      </c>
      <c r="AA5" s="51">
        <v>51985234</v>
      </c>
    </row>
    <row r="6" spans="1:27" ht="15" customHeight="1">
      <c r="A6" s="43" t="s">
        <v>266</v>
      </c>
      <c r="B6" s="43" t="s">
        <v>168</v>
      </c>
      <c r="C6" s="47">
        <v>6171276</v>
      </c>
      <c r="D6" s="47">
        <v>6393325</v>
      </c>
      <c r="E6" s="47">
        <v>6626082</v>
      </c>
      <c r="F6" s="47">
        <v>6848960</v>
      </c>
      <c r="G6" s="47">
        <v>7086750</v>
      </c>
      <c r="H6" s="47">
        <v>7504805</v>
      </c>
      <c r="I6" s="47">
        <v>7680256</v>
      </c>
      <c r="J6" s="47">
        <v>8204296</v>
      </c>
      <c r="K6" s="47">
        <v>8437020</v>
      </c>
      <c r="L6" s="47">
        <v>8728789</v>
      </c>
      <c r="M6" s="47">
        <v>9083101</v>
      </c>
      <c r="N6" s="47">
        <v>9266969.2782799993</v>
      </c>
      <c r="O6" s="47">
        <v>9497654</v>
      </c>
      <c r="P6" s="47">
        <v>9389591</v>
      </c>
      <c r="Q6" s="47">
        <v>9628749</v>
      </c>
      <c r="R6" s="47">
        <v>9783366</v>
      </c>
      <c r="S6" s="47">
        <v>9969328</v>
      </c>
      <c r="T6" s="47">
        <v>10307270</v>
      </c>
      <c r="U6" s="47">
        <v>10654324</v>
      </c>
      <c r="V6" s="47">
        <v>10937915</v>
      </c>
      <c r="W6" s="47">
        <v>11119482</v>
      </c>
      <c r="X6" s="47">
        <v>11421377</v>
      </c>
      <c r="Y6" s="47">
        <v>11693070</v>
      </c>
      <c r="Z6" s="47">
        <v>11998301</v>
      </c>
      <c r="AA6" s="47">
        <v>12310748</v>
      </c>
    </row>
    <row r="7" spans="1:27" ht="15" customHeight="1">
      <c r="A7" s="43" t="s">
        <v>267</v>
      </c>
      <c r="B7" s="43" t="s">
        <v>169</v>
      </c>
      <c r="C7" s="47">
        <v>197405</v>
      </c>
      <c r="D7" s="47">
        <v>147118</v>
      </c>
      <c r="E7" s="47">
        <v>169182</v>
      </c>
      <c r="F7" s="47">
        <v>228201</v>
      </c>
      <c r="G7" s="47">
        <v>228162</v>
      </c>
      <c r="H7" s="47">
        <v>297466</v>
      </c>
      <c r="I7" s="47">
        <v>256741</v>
      </c>
      <c r="J7" s="47">
        <v>325773</v>
      </c>
      <c r="K7" s="47">
        <v>321342</v>
      </c>
      <c r="L7" s="47">
        <v>256772</v>
      </c>
      <c r="M7" s="47">
        <v>313027</v>
      </c>
      <c r="N7" s="47">
        <v>312469.08484000002</v>
      </c>
      <c r="O7" s="47">
        <v>367532</v>
      </c>
      <c r="P7" s="47">
        <v>319908</v>
      </c>
      <c r="Q7" s="47">
        <v>300439</v>
      </c>
      <c r="R7" s="47">
        <v>211489</v>
      </c>
      <c r="S7" s="47">
        <v>273052</v>
      </c>
      <c r="T7" s="47">
        <v>240775</v>
      </c>
      <c r="U7" s="47">
        <v>284286</v>
      </c>
      <c r="V7" s="47">
        <v>278530</v>
      </c>
      <c r="W7" s="47">
        <v>288283</v>
      </c>
      <c r="X7" s="47">
        <v>632318</v>
      </c>
      <c r="Y7" s="47">
        <v>1252404</v>
      </c>
      <c r="Z7" s="47">
        <v>1279998</v>
      </c>
      <c r="AA7" s="47">
        <v>1281452</v>
      </c>
    </row>
    <row r="8" spans="1:27" ht="13.35" hidden="1" customHeight="1">
      <c r="A8" s="43" t="s">
        <v>291</v>
      </c>
      <c r="B8" s="43" t="s">
        <v>290</v>
      </c>
      <c r="C8" s="47">
        <v>0</v>
      </c>
      <c r="D8" s="47">
        <v>0</v>
      </c>
      <c r="E8" s="47">
        <v>0</v>
      </c>
      <c r="F8" s="47">
        <v>0</v>
      </c>
      <c r="G8" s="47">
        <v>0</v>
      </c>
      <c r="H8" s="47">
        <v>0</v>
      </c>
      <c r="I8" s="47">
        <v>0</v>
      </c>
      <c r="J8" s="47">
        <v>0</v>
      </c>
      <c r="K8" s="47">
        <v>0</v>
      </c>
      <c r="L8" s="47">
        <v>0</v>
      </c>
      <c r="M8" s="47">
        <v>0</v>
      </c>
      <c r="N8" s="47">
        <v>0</v>
      </c>
      <c r="O8" s="47">
        <v>0</v>
      </c>
      <c r="P8" s="47">
        <v>0</v>
      </c>
      <c r="Q8" s="47">
        <v>0</v>
      </c>
      <c r="R8" s="47">
        <v>0</v>
      </c>
      <c r="S8" s="47"/>
      <c r="T8" s="47"/>
      <c r="U8" s="47"/>
      <c r="V8" s="47"/>
      <c r="W8" s="47"/>
      <c r="X8" s="47"/>
      <c r="Y8" s="47"/>
      <c r="Z8" s="47"/>
      <c r="AA8" s="47"/>
    </row>
    <row r="9" spans="1:27" ht="15" customHeight="1">
      <c r="A9" s="43" t="s">
        <v>268</v>
      </c>
      <c r="B9" s="43" t="s">
        <v>44</v>
      </c>
      <c r="C9" s="47">
        <v>215358</v>
      </c>
      <c r="D9" s="47">
        <v>202110</v>
      </c>
      <c r="E9" s="47">
        <v>265450</v>
      </c>
      <c r="F9" s="47">
        <v>9479</v>
      </c>
      <c r="G9" s="47">
        <v>9741</v>
      </c>
      <c r="H9" s="47">
        <v>13422</v>
      </c>
      <c r="I9" s="47">
        <v>13266</v>
      </c>
      <c r="J9" s="47">
        <v>15229</v>
      </c>
      <c r="K9" s="47">
        <v>22846</v>
      </c>
      <c r="L9" s="47">
        <v>25408</v>
      </c>
      <c r="M9" s="47">
        <v>19157</v>
      </c>
      <c r="N9" s="47">
        <v>29408.596860000602</v>
      </c>
      <c r="O9" s="47">
        <v>37383</v>
      </c>
      <c r="P9" s="47">
        <v>36407</v>
      </c>
      <c r="Q9" s="47">
        <v>38788</v>
      </c>
      <c r="R9" s="47">
        <v>33691</v>
      </c>
      <c r="S9" s="47">
        <v>48107</v>
      </c>
      <c r="T9" s="47">
        <v>45077</v>
      </c>
      <c r="U9" s="47">
        <v>50136</v>
      </c>
      <c r="V9" s="47">
        <v>58372</v>
      </c>
      <c r="W9" s="47">
        <v>75241</v>
      </c>
      <c r="X9" s="47">
        <v>87092</v>
      </c>
      <c r="Y9" s="47">
        <v>87145</v>
      </c>
      <c r="Z9" s="47">
        <v>77914</v>
      </c>
      <c r="AA9" s="47">
        <v>73876</v>
      </c>
    </row>
    <row r="10" spans="1:27" ht="15" customHeight="1">
      <c r="A10" s="45" t="s">
        <v>269</v>
      </c>
      <c r="B10" s="45" t="s">
        <v>170</v>
      </c>
      <c r="C10" s="48">
        <f t="shared" ref="C10:K10" si="0">SUM(C3:C9)-C5</f>
        <v>108833839</v>
      </c>
      <c r="D10" s="48">
        <f t="shared" si="0"/>
        <v>109809244</v>
      </c>
      <c r="E10" s="48">
        <f t="shared" si="0"/>
        <v>111376495</v>
      </c>
      <c r="F10" s="48">
        <f t="shared" si="0"/>
        <v>112686027</v>
      </c>
      <c r="G10" s="48">
        <f t="shared" si="0"/>
        <v>114405959</v>
      </c>
      <c r="H10" s="48">
        <f t="shared" si="0"/>
        <v>119749622</v>
      </c>
      <c r="I10" s="48">
        <f t="shared" si="0"/>
        <v>121785346</v>
      </c>
      <c r="J10" s="48">
        <f t="shared" si="0"/>
        <v>141844700</v>
      </c>
      <c r="K10" s="48">
        <f t="shared" si="0"/>
        <v>143331653</v>
      </c>
      <c r="L10" s="48">
        <v>145545775</v>
      </c>
      <c r="M10" s="48">
        <f t="shared" ref="M10:R10" si="1">M3+M4+M6+M7+M9</f>
        <v>148942734</v>
      </c>
      <c r="N10" s="48">
        <f t="shared" si="1"/>
        <v>148646993</v>
      </c>
      <c r="O10" s="48">
        <f t="shared" si="1"/>
        <v>153236468</v>
      </c>
      <c r="P10" s="48">
        <f t="shared" si="1"/>
        <v>148516154</v>
      </c>
      <c r="Q10" s="48">
        <f t="shared" si="1"/>
        <v>148183595</v>
      </c>
      <c r="R10" s="48">
        <f t="shared" si="1"/>
        <v>147763590</v>
      </c>
      <c r="S10" s="48">
        <f t="shared" ref="S10:T10" si="2">S3+S4+S6+S7+S9</f>
        <v>148773018</v>
      </c>
      <c r="T10" s="48">
        <f t="shared" si="2"/>
        <v>147212178</v>
      </c>
      <c r="U10" s="48">
        <f t="shared" ref="U10:V10" si="3">U3+U4+U6+U7+U9</f>
        <v>150398925</v>
      </c>
      <c r="V10" s="48">
        <f t="shared" si="3"/>
        <v>152251685</v>
      </c>
      <c r="W10" s="48">
        <v>155597698</v>
      </c>
      <c r="X10" s="48">
        <v>158389820</v>
      </c>
      <c r="Y10" s="48">
        <v>159510858</v>
      </c>
      <c r="Z10" s="48">
        <v>158392724</v>
      </c>
      <c r="AA10" s="48">
        <v>160624008</v>
      </c>
    </row>
    <row r="11" spans="1:27" ht="15" customHeight="1">
      <c r="A11" s="43" t="s">
        <v>270</v>
      </c>
      <c r="B11" s="43" t="s">
        <v>171</v>
      </c>
      <c r="C11" s="47">
        <v>-4815661</v>
      </c>
      <c r="D11" s="47">
        <v>-4755517</v>
      </c>
      <c r="E11" s="47">
        <v>-4901066</v>
      </c>
      <c r="F11" s="47">
        <v>-4846130</v>
      </c>
      <c r="G11" s="47">
        <v>-5328169</v>
      </c>
      <c r="H11" s="47">
        <v>-5572650</v>
      </c>
      <c r="I11" s="47">
        <v>-5195339</v>
      </c>
      <c r="J11" s="47">
        <f>-4385016+694</f>
        <v>-4384322</v>
      </c>
      <c r="K11" s="47">
        <v>-4664510</v>
      </c>
      <c r="L11" s="47">
        <v>-4820072</v>
      </c>
      <c r="M11" s="47">
        <v>-5117348</v>
      </c>
      <c r="N11" s="47">
        <f>-5244363-1</f>
        <v>-5244364</v>
      </c>
      <c r="O11" s="47">
        <v>-5563558</v>
      </c>
      <c r="P11" s="47">
        <v>-5894019</v>
      </c>
      <c r="Q11" s="47">
        <v>-6132157</v>
      </c>
      <c r="R11" s="47">
        <v>-6327299</v>
      </c>
      <c r="S11" s="47">
        <v>-6504605</v>
      </c>
      <c r="T11" s="47">
        <v>-6390154</v>
      </c>
      <c r="U11" s="47">
        <v>-6311549</v>
      </c>
      <c r="V11" s="47">
        <v>-5860340</v>
      </c>
      <c r="W11" s="47">
        <v>-5895444</v>
      </c>
      <c r="X11" s="47">
        <v>-5754554</v>
      </c>
      <c r="Y11" s="47">
        <v>-5972215</v>
      </c>
      <c r="Z11" s="47">
        <v>-5884032</v>
      </c>
      <c r="AA11" s="47">
        <v>-5880426</v>
      </c>
    </row>
    <row r="12" spans="1:27">
      <c r="A12" s="46" t="s">
        <v>56</v>
      </c>
      <c r="B12" s="46" t="s">
        <v>42</v>
      </c>
      <c r="C12" s="49">
        <f>SUM(C10,C11)</f>
        <v>104018178</v>
      </c>
      <c r="D12" s="49">
        <f>SUM(D10,D11)</f>
        <v>105053727</v>
      </c>
      <c r="E12" s="49">
        <f>SUM(E10,E11)</f>
        <v>106475429</v>
      </c>
      <c r="F12" s="49">
        <f>SUM(F10,F11)</f>
        <v>107839897</v>
      </c>
      <c r="G12" s="49">
        <v>109077790</v>
      </c>
      <c r="H12" s="49">
        <f>SUM(H10,H11)</f>
        <v>114176972</v>
      </c>
      <c r="I12" s="49">
        <f>SUM(I10,I11)</f>
        <v>116590007</v>
      </c>
      <c r="J12" s="49">
        <f>SUM(J10,J11)</f>
        <v>137460378</v>
      </c>
      <c r="K12" s="49">
        <f>SUM(K10,K11)</f>
        <v>138667143</v>
      </c>
      <c r="L12" s="49">
        <v>140725703</v>
      </c>
      <c r="M12" s="49">
        <f t="shared" ref="M12:R12" si="4">M10+M11</f>
        <v>143825386</v>
      </c>
      <c r="N12" s="49">
        <f t="shared" si="4"/>
        <v>143402629</v>
      </c>
      <c r="O12" s="49">
        <f t="shared" si="4"/>
        <v>147672910</v>
      </c>
      <c r="P12" s="49">
        <f t="shared" si="4"/>
        <v>142622135</v>
      </c>
      <c r="Q12" s="49">
        <f t="shared" si="4"/>
        <v>142051438</v>
      </c>
      <c r="R12" s="49">
        <f t="shared" si="4"/>
        <v>141436291</v>
      </c>
      <c r="S12" s="49">
        <f t="shared" ref="S12:T12" si="5">S10+S11</f>
        <v>142268413</v>
      </c>
      <c r="T12" s="49">
        <f t="shared" si="5"/>
        <v>140822024</v>
      </c>
      <c r="U12" s="49">
        <f t="shared" ref="U12:V12" si="6">U10+U11</f>
        <v>144087376</v>
      </c>
      <c r="V12" s="49">
        <f t="shared" si="6"/>
        <v>146391345</v>
      </c>
      <c r="W12" s="49">
        <v>149702254</v>
      </c>
      <c r="X12" s="49">
        <v>152635266</v>
      </c>
      <c r="Y12" s="49">
        <v>153538643</v>
      </c>
      <c r="Z12" s="49">
        <v>152508692</v>
      </c>
      <c r="AA12" s="49">
        <v>154743582</v>
      </c>
    </row>
    <row r="14" spans="1:27" ht="10.5" customHeight="1"/>
    <row r="15" spans="1:27" ht="11.1" customHeight="1"/>
    <row r="16" spans="1:27">
      <c r="A16" s="259"/>
    </row>
    <row r="17" spans="1:20" s="88" customFormat="1">
      <c r="A17" s="259"/>
      <c r="K17" s="90"/>
      <c r="L17" s="90"/>
      <c r="M17" s="90"/>
      <c r="N17" s="90"/>
      <c r="O17" s="90"/>
      <c r="P17" s="90"/>
      <c r="Q17" s="90"/>
      <c r="R17" s="90"/>
      <c r="S17" s="90"/>
      <c r="T17" s="90"/>
    </row>
    <row r="18" spans="1:20" s="88" customFormat="1">
      <c r="A18" s="259"/>
      <c r="K18" s="90"/>
      <c r="L18" s="90"/>
      <c r="M18" s="90"/>
      <c r="N18" s="90"/>
      <c r="O18" s="90"/>
      <c r="P18" s="90"/>
      <c r="Q18" s="90"/>
      <c r="R18" s="90"/>
      <c r="S18" s="90"/>
      <c r="T18" s="90"/>
    </row>
    <row r="19" spans="1:20" s="88" customFormat="1">
      <c r="A19" s="259"/>
      <c r="K19" s="90"/>
      <c r="L19" s="90"/>
      <c r="M19" s="90"/>
      <c r="N19" s="90"/>
      <c r="O19" s="90"/>
      <c r="P19" s="90"/>
      <c r="Q19" s="90"/>
      <c r="R19" s="90"/>
      <c r="S19" s="90"/>
      <c r="T19" s="90"/>
    </row>
    <row r="20" spans="1:20" s="88" customFormat="1">
      <c r="A20" s="259"/>
      <c r="K20" s="90"/>
      <c r="L20" s="90"/>
      <c r="M20" s="90"/>
      <c r="N20" s="90"/>
      <c r="O20" s="90"/>
      <c r="P20" s="90"/>
      <c r="Q20" s="90"/>
      <c r="R20" s="90"/>
      <c r="S20" s="90"/>
      <c r="T20" s="90"/>
    </row>
    <row r="21" spans="1:20" s="88" customFormat="1">
      <c r="A21" s="259"/>
      <c r="K21" s="90"/>
      <c r="L21" s="90"/>
      <c r="M21" s="90"/>
      <c r="N21" s="90"/>
      <c r="O21" s="90"/>
      <c r="P21" s="90"/>
      <c r="Q21" s="90"/>
      <c r="R21" s="90"/>
      <c r="S21" s="90"/>
      <c r="T21" s="90"/>
    </row>
    <row r="22" spans="1:20" s="88" customFormat="1">
      <c r="A22" s="259"/>
      <c r="K22" s="90"/>
      <c r="L22" s="90"/>
      <c r="M22" s="90"/>
      <c r="N22" s="90"/>
      <c r="O22" s="90"/>
      <c r="P22" s="90"/>
      <c r="Q22" s="90"/>
      <c r="R22" s="90"/>
      <c r="S22" s="90"/>
      <c r="T22" s="90"/>
    </row>
    <row r="23" spans="1:20" s="88" customFormat="1">
      <c r="A23" s="259"/>
      <c r="K23" s="90"/>
      <c r="L23" s="90"/>
      <c r="M23" s="90"/>
      <c r="N23" s="90"/>
      <c r="O23" s="90"/>
      <c r="P23" s="90"/>
      <c r="Q23" s="90"/>
      <c r="R23" s="90"/>
      <c r="S23" s="90"/>
      <c r="T23" s="90"/>
    </row>
    <row r="24" spans="1:20" s="88" customFormat="1">
      <c r="A24" s="259"/>
      <c r="K24" s="90"/>
      <c r="L24" s="90"/>
      <c r="M24" s="90"/>
      <c r="N24" s="90"/>
      <c r="O24" s="90"/>
      <c r="P24" s="90"/>
      <c r="Q24" s="90"/>
      <c r="R24" s="90"/>
      <c r="S24" s="90"/>
      <c r="T24" s="90"/>
    </row>
    <row r="25" spans="1:20" s="88" customFormat="1">
      <c r="A25" s="259"/>
      <c r="K25" s="90"/>
      <c r="L25" s="90"/>
      <c r="M25" s="90"/>
      <c r="N25" s="90"/>
      <c r="O25" s="90"/>
      <c r="P25" s="90"/>
      <c r="Q25" s="90"/>
      <c r="R25" s="90"/>
      <c r="S25" s="90"/>
      <c r="T25" s="90"/>
    </row>
  </sheetData>
  <customSheetViews>
    <customSheetView guid="{5452748D-E1FC-476E-B5F0-1C8C35469D98}" hiddenRows="1">
      <pane xSplit="2" ySplit="2" topLeftCell="Y3" activePane="bottomRight" state="frozen"/>
      <selection pane="bottomRight" activeCell="AB27" sqref="AB27"/>
      <pageMargins left="0.7" right="0.7" top="0.75" bottom="0.75" header="0.3" footer="0.3"/>
      <pageSetup paperSize="9" orientation="portrait" r:id="rId1"/>
    </customSheetView>
    <customSheetView guid="{12F8D032-8143-430B-8DFF-852E8796C402}" showGridLines="0" topLeftCell="B1">
      <selection activeCell="D22" sqref="D22"/>
      <pageMargins left="0.7" right="0.7" top="0.75" bottom="0.75" header="0.3" footer="0.3"/>
      <pageSetup paperSize="9" orientation="portrait" r:id="rId2"/>
    </customSheetView>
    <customSheetView guid="{899D69CD-4B7E-42BC-9944-5BD922EB798C}" hiddenRows="1">
      <pane xSplit="2" ySplit="2" topLeftCell="T3" activePane="bottomRight" state="frozen"/>
      <selection pane="bottomRight" activeCell="Z7" sqref="Z7"/>
      <pageMargins left="0.7" right="0.7" top="0.75" bottom="0.75" header="0.3" footer="0.3"/>
      <pageSetup paperSize="9" orientation="portrait" r:id="rId3"/>
    </customSheetView>
    <customSheetView guid="{9AF4A83C-CF57-4B40-8A74-6A0EA6C2FE5C}" hiddenColumns="1">
      <selection activeCell="AA23" sqref="AA23"/>
      <pageMargins left="0.7" right="0.7" top="0.75" bottom="0.75" header="0.3" footer="0.3"/>
      <pageSetup paperSize="9" orientation="portrait" horizontalDpi="1200" verticalDpi="1200" r:id="rId4"/>
    </customSheetView>
    <customSheetView guid="{687A4863-1825-4D63-B732-E76682E6DE4F}" hiddenRows="1" topLeftCell="F1">
      <selection activeCell="G12" sqref="G12"/>
      <pageMargins left="0.7" right="0.7" top="0.75" bottom="0.75" header="0.3" footer="0.3"/>
      <pageSetup paperSize="9" orientation="portrait" r:id="rId5"/>
    </customSheetView>
    <customSheetView guid="{8DA78CF1-615A-4626-9893-6751995631A4}" topLeftCell="C1">
      <selection activeCell="R17" sqref="R17"/>
      <pageMargins left="0.7" right="0.7" top="0.75" bottom="0.75" header="0.3" footer="0.3"/>
    </customSheetView>
    <customSheetView guid="{57267270-6A97-4850-9DB6-FE6B399379AA}">
      <selection activeCell="A15" sqref="A15"/>
      <pageMargins left="0.7" right="0.7" top="0.75" bottom="0.75" header="0.3" footer="0.3"/>
    </customSheetView>
    <customSheetView guid="{25FAB884-5E17-4008-8139-33D910C7DEFE}">
      <selection activeCell="G13" sqref="G13"/>
      <pageMargins left="0.7" right="0.7" top="0.75" bottom="0.75" header="0.3" footer="0.3"/>
      <pageSetup paperSize="9" orientation="portrait" r:id="rId6"/>
    </customSheetView>
    <customSheetView guid="{22F3E99A-96C8-445F-81B2-67262F695A36}" hiddenRows="1">
      <pane xSplit="2" ySplit="2" topLeftCell="T3" activePane="bottomRight" state="frozen"/>
      <selection pane="bottomRight" activeCell="Y23" sqref="Y23"/>
      <pageMargins left="0.7" right="0.7" top="0.75" bottom="0.75" header="0.3" footer="0.3"/>
      <pageSetup paperSize="9" orientation="portrait" r:id="rId7"/>
    </customSheetView>
  </customSheetViews>
  <pageMargins left="0.7" right="0.7" top="0.75" bottom="0.75" header="0.3" footer="0.3"/>
  <pageSetup paperSize="9" orientation="portrait" r:id="rId8"/>
  <ignoredErrors>
    <ignoredError sqref="K10"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34"/>
  <sheetViews>
    <sheetView zoomScaleNormal="120" workbookViewId="0">
      <pane xSplit="2" ySplit="2" topLeftCell="X3" activePane="bottomRight" state="frozen"/>
      <selection pane="topRight" activeCell="C1" sqref="C1"/>
      <selection pane="bottomLeft" activeCell="A3" sqref="A3"/>
      <selection pane="bottomRight" activeCell="AB23" sqref="AB23"/>
    </sheetView>
  </sheetViews>
  <sheetFormatPr defaultRowHeight="15"/>
  <cols>
    <col min="1" max="1" width="37" customWidth="1"/>
    <col min="2" max="2" width="36.140625" customWidth="1"/>
    <col min="3" max="5" width="11.5703125" customWidth="1"/>
    <col min="6" max="7" width="11.5703125" style="3" customWidth="1"/>
    <col min="8" max="21" width="11.5703125" customWidth="1"/>
    <col min="22" max="23" width="11.5703125" style="3" customWidth="1"/>
    <col min="24" max="26" width="11.5703125" customWidth="1"/>
    <col min="27" max="27" width="11.5703125" style="3" customWidth="1"/>
    <col min="28" max="28" width="11.5703125" style="523" customWidth="1"/>
  </cols>
  <sheetData>
    <row r="2" spans="1:28" ht="15.75" thickBot="1">
      <c r="A2" s="53" t="s">
        <v>313</v>
      </c>
      <c r="B2" s="53" t="s">
        <v>246</v>
      </c>
      <c r="C2" s="76">
        <v>42825</v>
      </c>
      <c r="D2" s="76">
        <v>42916</v>
      </c>
      <c r="E2" s="76">
        <v>43008</v>
      </c>
      <c r="F2" s="59">
        <v>43100</v>
      </c>
      <c r="G2" s="59">
        <v>43101</v>
      </c>
      <c r="H2" s="76">
        <v>43190</v>
      </c>
      <c r="I2" s="76">
        <v>43281</v>
      </c>
      <c r="J2" s="76">
        <v>43373</v>
      </c>
      <c r="K2" s="59">
        <v>43465</v>
      </c>
      <c r="L2" s="59">
        <v>43555</v>
      </c>
      <c r="M2" s="219">
        <v>43646</v>
      </c>
      <c r="N2" s="219">
        <v>43738</v>
      </c>
      <c r="O2" s="262">
        <v>43830</v>
      </c>
      <c r="P2" s="262">
        <v>43921</v>
      </c>
      <c r="Q2" s="262">
        <v>44012</v>
      </c>
      <c r="R2" s="262">
        <v>44104</v>
      </c>
      <c r="S2" s="262">
        <v>44196</v>
      </c>
      <c r="T2" s="262">
        <v>44286</v>
      </c>
      <c r="U2" s="262">
        <v>44377</v>
      </c>
      <c r="V2" s="262">
        <v>44469</v>
      </c>
      <c r="W2" s="262">
        <v>44561</v>
      </c>
      <c r="X2" s="434">
        <v>44651</v>
      </c>
      <c r="Y2" s="474">
        <v>44742</v>
      </c>
      <c r="Z2" s="474">
        <v>44834</v>
      </c>
      <c r="AA2" s="474">
        <v>44926</v>
      </c>
      <c r="AB2" s="474">
        <v>45016</v>
      </c>
    </row>
    <row r="3" spans="1:28" ht="38.25">
      <c r="A3" s="54" t="s">
        <v>314</v>
      </c>
      <c r="B3" s="58" t="s">
        <v>324</v>
      </c>
      <c r="C3" s="81"/>
      <c r="D3" s="81"/>
      <c r="E3" s="81"/>
      <c r="F3" s="60"/>
      <c r="G3" s="60">
        <f>G5+G8+G10</f>
        <v>25984209</v>
      </c>
      <c r="H3" s="60">
        <f t="shared" ref="H3:M3" si="0">H5+H8+H10</f>
        <v>26750860</v>
      </c>
      <c r="I3" s="60">
        <f t="shared" si="0"/>
        <v>32565132</v>
      </c>
      <c r="J3" s="60">
        <f t="shared" si="0"/>
        <v>33013402</v>
      </c>
      <c r="K3" s="60">
        <f t="shared" si="0"/>
        <v>36886457</v>
      </c>
      <c r="L3" s="60">
        <f t="shared" si="0"/>
        <v>36994963</v>
      </c>
      <c r="M3" s="220">
        <f t="shared" si="0"/>
        <v>37097116</v>
      </c>
      <c r="N3" s="220">
        <f t="shared" ref="N3:S3" si="1">N5+N8+N10</f>
        <v>36585574</v>
      </c>
      <c r="O3" s="263">
        <f t="shared" si="1"/>
        <v>40248937</v>
      </c>
      <c r="P3" s="263">
        <f t="shared" si="1"/>
        <v>40130536</v>
      </c>
      <c r="Q3" s="263">
        <f t="shared" si="1"/>
        <v>55799648</v>
      </c>
      <c r="R3" s="263">
        <f t="shared" si="1"/>
        <v>60192017</v>
      </c>
      <c r="S3" s="263">
        <f t="shared" si="1"/>
        <v>65700052</v>
      </c>
      <c r="T3" s="263">
        <f t="shared" ref="T3:U3" si="2">T5+T8+T10</f>
        <v>67191633</v>
      </c>
      <c r="U3" s="263">
        <f t="shared" si="2"/>
        <v>69713676</v>
      </c>
      <c r="V3" s="263">
        <f t="shared" ref="V3:W3" si="3">V5+V8+V10</f>
        <v>68563302</v>
      </c>
      <c r="W3" s="263">
        <f t="shared" si="3"/>
        <v>70064796</v>
      </c>
      <c r="X3" s="435">
        <v>63541779</v>
      </c>
      <c r="Y3" s="475">
        <v>47864390</v>
      </c>
      <c r="Z3" s="475">
        <v>34072379</v>
      </c>
      <c r="AA3" s="475">
        <v>39539535</v>
      </c>
      <c r="AB3" s="475">
        <v>36635470</v>
      </c>
    </row>
    <row r="4" spans="1:28" s="3" customFormat="1" ht="15" customHeight="1">
      <c r="A4" s="54" t="s">
        <v>365</v>
      </c>
      <c r="B4" s="54" t="s">
        <v>366</v>
      </c>
      <c r="C4" s="61">
        <f>C5+C10</f>
        <v>24212430</v>
      </c>
      <c r="D4" s="61">
        <f>D5+D10</f>
        <v>24184070</v>
      </c>
      <c r="E4" s="61">
        <f>E7+E9+E11</f>
        <v>25011794</v>
      </c>
      <c r="F4" s="84">
        <f>F7+F9+F11</f>
        <v>25984209</v>
      </c>
      <c r="G4" s="54"/>
      <c r="H4" s="54"/>
      <c r="I4" s="54"/>
      <c r="J4" s="54"/>
      <c r="K4" s="54"/>
      <c r="L4" s="54"/>
      <c r="M4" s="221"/>
      <c r="N4" s="221"/>
      <c r="O4" s="264"/>
      <c r="P4" s="264"/>
      <c r="Q4" s="264"/>
      <c r="R4" s="264"/>
      <c r="S4" s="264"/>
      <c r="T4" s="264"/>
      <c r="U4" s="264"/>
      <c r="V4" s="415"/>
      <c r="W4" s="415"/>
      <c r="X4" s="415"/>
      <c r="Y4" s="476"/>
      <c r="Z4" s="476"/>
      <c r="AA4" s="476"/>
      <c r="AB4" s="476"/>
    </row>
    <row r="5" spans="1:28" ht="15" customHeight="1">
      <c r="A5" s="55" t="s">
        <v>315</v>
      </c>
      <c r="B5" s="55" t="s">
        <v>325</v>
      </c>
      <c r="C5" s="36">
        <f t="shared" ref="C5:M5" si="4">C7+C6</f>
        <v>22182310</v>
      </c>
      <c r="D5" s="36">
        <f t="shared" si="4"/>
        <v>22034197</v>
      </c>
      <c r="E5" s="36">
        <f t="shared" si="4"/>
        <v>21610256</v>
      </c>
      <c r="F5" s="36">
        <f t="shared" si="4"/>
        <v>22514629</v>
      </c>
      <c r="G5" s="36">
        <f t="shared" si="4"/>
        <v>22514629</v>
      </c>
      <c r="H5" s="36">
        <f t="shared" si="4"/>
        <v>24538574</v>
      </c>
      <c r="I5" s="36">
        <f t="shared" si="4"/>
        <v>27154076</v>
      </c>
      <c r="J5" s="36">
        <f t="shared" si="4"/>
        <v>28624667</v>
      </c>
      <c r="K5" s="36">
        <f t="shared" si="4"/>
        <v>29068536</v>
      </c>
      <c r="L5" s="36">
        <f t="shared" si="4"/>
        <v>31777287</v>
      </c>
      <c r="M5" s="216">
        <f t="shared" si="4"/>
        <v>33136741</v>
      </c>
      <c r="N5" s="216">
        <f t="shared" ref="N5:S5" si="5">N7+N6</f>
        <v>34540831</v>
      </c>
      <c r="O5" s="265">
        <f t="shared" si="5"/>
        <v>34332625</v>
      </c>
      <c r="P5" s="265">
        <f t="shared" si="5"/>
        <v>36500147</v>
      </c>
      <c r="Q5" s="265">
        <f t="shared" si="5"/>
        <v>45429189</v>
      </c>
      <c r="R5" s="265">
        <f t="shared" si="5"/>
        <v>45938077</v>
      </c>
      <c r="S5" s="265">
        <f t="shared" si="5"/>
        <v>46149191</v>
      </c>
      <c r="T5" s="265">
        <f t="shared" ref="T5:U5" si="6">T7+T6</f>
        <v>50122581</v>
      </c>
      <c r="U5" s="265">
        <f t="shared" si="6"/>
        <v>53494106</v>
      </c>
      <c r="V5" s="265">
        <f t="shared" ref="V5:W5" si="7">V7+V6</f>
        <v>51550560</v>
      </c>
      <c r="W5" s="265">
        <f t="shared" si="7"/>
        <v>49225514</v>
      </c>
      <c r="X5" s="167">
        <v>46303468</v>
      </c>
      <c r="Y5" s="477">
        <v>45201966</v>
      </c>
      <c r="Z5" s="477">
        <v>31315795</v>
      </c>
      <c r="AA5" s="477">
        <v>34127213</v>
      </c>
      <c r="AB5" s="477">
        <v>34499164</v>
      </c>
    </row>
    <row r="6" spans="1:28" s="3" customFormat="1" ht="15" customHeight="1">
      <c r="A6" s="83" t="s">
        <v>318</v>
      </c>
      <c r="B6" s="83" t="s">
        <v>328</v>
      </c>
      <c r="C6" s="36">
        <v>292894</v>
      </c>
      <c r="D6" s="36">
        <v>293619</v>
      </c>
      <c r="E6" s="36">
        <v>0</v>
      </c>
      <c r="F6" s="36">
        <v>0</v>
      </c>
      <c r="G6" s="36">
        <v>0</v>
      </c>
      <c r="H6" s="36">
        <v>0</v>
      </c>
      <c r="I6" s="36">
        <v>0</v>
      </c>
      <c r="J6" s="36">
        <v>0</v>
      </c>
      <c r="K6" s="36">
        <v>0</v>
      </c>
      <c r="L6" s="36">
        <v>0</v>
      </c>
      <c r="M6" s="216">
        <v>0</v>
      </c>
      <c r="N6" s="216">
        <v>0</v>
      </c>
      <c r="O6" s="265">
        <v>0</v>
      </c>
      <c r="P6" s="265">
        <v>0</v>
      </c>
      <c r="Q6" s="265">
        <v>2040169</v>
      </c>
      <c r="R6" s="265">
        <v>1415156</v>
      </c>
      <c r="S6" s="265">
        <v>1415983</v>
      </c>
      <c r="T6" s="265">
        <v>0</v>
      </c>
      <c r="U6" s="265">
        <v>0</v>
      </c>
      <c r="V6" s="265">
        <v>0</v>
      </c>
      <c r="W6" s="265">
        <v>0</v>
      </c>
      <c r="X6" s="167">
        <v>0</v>
      </c>
      <c r="Y6" s="477">
        <v>0</v>
      </c>
      <c r="Z6" s="477">
        <v>0</v>
      </c>
      <c r="AA6" s="477">
        <v>0</v>
      </c>
      <c r="AB6" s="477">
        <v>0</v>
      </c>
    </row>
    <row r="7" spans="1:28" ht="15" customHeight="1">
      <c r="A7" s="31" t="s">
        <v>316</v>
      </c>
      <c r="B7" s="31" t="s">
        <v>326</v>
      </c>
      <c r="C7" s="36">
        <v>21889416</v>
      </c>
      <c r="D7" s="36">
        <v>21740578</v>
      </c>
      <c r="E7" s="36">
        <v>21610256</v>
      </c>
      <c r="F7" s="40">
        <v>22514629</v>
      </c>
      <c r="G7" s="40">
        <v>22514629</v>
      </c>
      <c r="H7" s="36">
        <v>24538574</v>
      </c>
      <c r="I7" s="36">
        <v>27154076</v>
      </c>
      <c r="J7" s="36">
        <v>28624667</v>
      </c>
      <c r="K7" s="36">
        <v>29068536</v>
      </c>
      <c r="L7" s="36">
        <v>31777287</v>
      </c>
      <c r="M7" s="216">
        <v>33136741</v>
      </c>
      <c r="N7" s="216">
        <v>34540831</v>
      </c>
      <c r="O7" s="265">
        <v>34332625</v>
      </c>
      <c r="P7" s="265">
        <v>36500147</v>
      </c>
      <c r="Q7" s="265">
        <v>43389020</v>
      </c>
      <c r="R7" s="265">
        <v>44522921</v>
      </c>
      <c r="S7" s="265">
        <v>44733208</v>
      </c>
      <c r="T7" s="265">
        <v>50122581</v>
      </c>
      <c r="U7" s="265">
        <v>53494106</v>
      </c>
      <c r="V7" s="265">
        <v>51550560</v>
      </c>
      <c r="W7" s="265">
        <v>49225514</v>
      </c>
      <c r="X7" s="167">
        <v>46303468</v>
      </c>
      <c r="Y7" s="477">
        <v>45201966</v>
      </c>
      <c r="Z7" s="477">
        <v>45201966</v>
      </c>
      <c r="AA7" s="477">
        <v>34127213</v>
      </c>
      <c r="AB7" s="477">
        <v>34499164</v>
      </c>
    </row>
    <row r="8" spans="1:28" ht="15" customHeight="1">
      <c r="A8" s="56" t="s">
        <v>317</v>
      </c>
      <c r="B8" s="56" t="s">
        <v>327</v>
      </c>
      <c r="C8" s="36">
        <v>0</v>
      </c>
      <c r="D8" s="36">
        <v>0</v>
      </c>
      <c r="E8" s="36">
        <f t="shared" ref="E8:L8" si="8">E9</f>
        <v>1239118</v>
      </c>
      <c r="F8" s="36">
        <f t="shared" si="8"/>
        <v>1379839</v>
      </c>
      <c r="G8" s="36">
        <f t="shared" si="8"/>
        <v>1379839</v>
      </c>
      <c r="H8" s="36">
        <f t="shared" si="8"/>
        <v>82023</v>
      </c>
      <c r="I8" s="36">
        <f t="shared" si="8"/>
        <v>3279363</v>
      </c>
      <c r="J8" s="36">
        <f t="shared" si="8"/>
        <v>2299616</v>
      </c>
      <c r="K8" s="36">
        <f t="shared" si="8"/>
        <v>5999249</v>
      </c>
      <c r="L8" s="36">
        <f t="shared" si="8"/>
        <v>3214666</v>
      </c>
      <c r="M8" s="216">
        <f t="shared" ref="M8:W8" si="9">M9</f>
        <v>1939700</v>
      </c>
      <c r="N8" s="216">
        <f t="shared" si="9"/>
        <v>0</v>
      </c>
      <c r="O8" s="265">
        <f t="shared" si="9"/>
        <v>3849679</v>
      </c>
      <c r="P8" s="265">
        <f t="shared" si="9"/>
        <v>1499917</v>
      </c>
      <c r="Q8" s="265">
        <f t="shared" si="9"/>
        <v>599997</v>
      </c>
      <c r="R8" s="265">
        <f t="shared" si="9"/>
        <v>0</v>
      </c>
      <c r="S8" s="265">
        <f t="shared" si="9"/>
        <v>4999904</v>
      </c>
      <c r="T8" s="265">
        <f t="shared" si="9"/>
        <v>1499996</v>
      </c>
      <c r="U8" s="265">
        <f t="shared" si="9"/>
        <v>0</v>
      </c>
      <c r="V8" s="265">
        <f t="shared" si="9"/>
        <v>2000000</v>
      </c>
      <c r="W8" s="265">
        <f t="shared" si="9"/>
        <v>6997960</v>
      </c>
      <c r="X8" s="167">
        <v>4000000</v>
      </c>
      <c r="Y8" s="477">
        <v>0</v>
      </c>
      <c r="Z8" s="477">
        <v>0</v>
      </c>
      <c r="AA8" s="477">
        <v>3898145</v>
      </c>
      <c r="AB8" s="477">
        <v>0</v>
      </c>
    </row>
    <row r="9" spans="1:28" ht="15" customHeight="1">
      <c r="A9" s="31" t="s">
        <v>318</v>
      </c>
      <c r="B9" s="31" t="s">
        <v>328</v>
      </c>
      <c r="C9" s="36">
        <v>0</v>
      </c>
      <c r="D9" s="36">
        <v>0</v>
      </c>
      <c r="E9" s="36">
        <v>1239118</v>
      </c>
      <c r="F9" s="40">
        <v>1379839</v>
      </c>
      <c r="G9" s="40">
        <v>1379839</v>
      </c>
      <c r="H9" s="36">
        <v>82023</v>
      </c>
      <c r="I9" s="36">
        <v>3279363</v>
      </c>
      <c r="J9" s="36">
        <v>2299616</v>
      </c>
      <c r="K9" s="36">
        <v>5999249</v>
      </c>
      <c r="L9" s="36">
        <v>3214666</v>
      </c>
      <c r="M9" s="216">
        <v>1939700</v>
      </c>
      <c r="N9" s="216">
        <v>0</v>
      </c>
      <c r="O9" s="265">
        <v>3849679</v>
      </c>
      <c r="P9" s="265">
        <v>1499917</v>
      </c>
      <c r="Q9" s="265">
        <v>599997</v>
      </c>
      <c r="R9" s="265">
        <v>0</v>
      </c>
      <c r="S9" s="265">
        <v>4999904</v>
      </c>
      <c r="T9" s="265">
        <v>1499996</v>
      </c>
      <c r="U9" s="265">
        <v>0</v>
      </c>
      <c r="V9" s="265">
        <v>2000000</v>
      </c>
      <c r="W9" s="265">
        <v>6997960</v>
      </c>
      <c r="X9" s="167">
        <v>4000000</v>
      </c>
      <c r="Y9" s="477">
        <v>0</v>
      </c>
      <c r="Z9" s="477">
        <v>0</v>
      </c>
      <c r="AA9" s="477">
        <v>3898145</v>
      </c>
      <c r="AB9" s="477">
        <v>0</v>
      </c>
    </row>
    <row r="10" spans="1:28" ht="15" customHeight="1">
      <c r="A10" s="55" t="s">
        <v>319</v>
      </c>
      <c r="B10" s="55" t="s">
        <v>329</v>
      </c>
      <c r="C10" s="36">
        <f>C11</f>
        <v>2030120</v>
      </c>
      <c r="D10" s="36">
        <f>D11</f>
        <v>2149873</v>
      </c>
      <c r="E10" s="36">
        <f>E11</f>
        <v>2162420</v>
      </c>
      <c r="F10" s="36">
        <f>F11</f>
        <v>2089741</v>
      </c>
      <c r="G10" s="36">
        <f t="shared" ref="G10:N10" si="10">G11</f>
        <v>2089741</v>
      </c>
      <c r="H10" s="36">
        <f t="shared" si="10"/>
        <v>2130263</v>
      </c>
      <c r="I10" s="36">
        <f t="shared" si="10"/>
        <v>2131693</v>
      </c>
      <c r="J10" s="36">
        <f t="shared" si="10"/>
        <v>2089119</v>
      </c>
      <c r="K10" s="36">
        <f t="shared" si="10"/>
        <v>1818672</v>
      </c>
      <c r="L10" s="36">
        <f t="shared" si="10"/>
        <v>2003010</v>
      </c>
      <c r="M10" s="216">
        <f t="shared" si="10"/>
        <v>2020675</v>
      </c>
      <c r="N10" s="216">
        <f t="shared" si="10"/>
        <v>2044743</v>
      </c>
      <c r="O10" s="265">
        <f t="shared" ref="O10:W10" si="11">O11</f>
        <v>2066633</v>
      </c>
      <c r="P10" s="265">
        <f t="shared" si="11"/>
        <v>2130472</v>
      </c>
      <c r="Q10" s="265">
        <f t="shared" si="11"/>
        <v>9770462</v>
      </c>
      <c r="R10" s="265">
        <f t="shared" si="11"/>
        <v>14253940</v>
      </c>
      <c r="S10" s="265">
        <f t="shared" si="11"/>
        <v>14550957</v>
      </c>
      <c r="T10" s="265">
        <f t="shared" si="11"/>
        <v>15569056</v>
      </c>
      <c r="U10" s="265">
        <f t="shared" si="11"/>
        <v>16219570</v>
      </c>
      <c r="V10" s="265">
        <f t="shared" si="11"/>
        <v>15012742</v>
      </c>
      <c r="W10" s="265">
        <f t="shared" si="11"/>
        <v>13841322</v>
      </c>
      <c r="X10" s="167">
        <v>13238311</v>
      </c>
      <c r="Y10" s="477">
        <v>2662424</v>
      </c>
      <c r="Z10" s="477">
        <v>2756584</v>
      </c>
      <c r="AA10" s="477">
        <v>1514177</v>
      </c>
      <c r="AB10" s="477">
        <v>2136306</v>
      </c>
    </row>
    <row r="11" spans="1:28" ht="15" customHeight="1">
      <c r="A11" s="55" t="s">
        <v>316</v>
      </c>
      <c r="B11" s="55" t="s">
        <v>330</v>
      </c>
      <c r="C11" s="36">
        <v>2030120</v>
      </c>
      <c r="D11" s="36">
        <v>2149873</v>
      </c>
      <c r="E11" s="36">
        <v>2162420</v>
      </c>
      <c r="F11" s="36">
        <v>2089741</v>
      </c>
      <c r="G11" s="36">
        <v>2089741</v>
      </c>
      <c r="H11" s="36">
        <v>2130263</v>
      </c>
      <c r="I11" s="36">
        <v>2131693</v>
      </c>
      <c r="J11" s="36">
        <v>2089119</v>
      </c>
      <c r="K11" s="36">
        <v>1818672</v>
      </c>
      <c r="L11" s="36">
        <v>2003010</v>
      </c>
      <c r="M11" s="216">
        <v>2020675</v>
      </c>
      <c r="N11" s="216">
        <v>2044743</v>
      </c>
      <c r="O11" s="265">
        <v>2066633</v>
      </c>
      <c r="P11" s="265">
        <v>2130472</v>
      </c>
      <c r="Q11" s="265">
        <v>9770462</v>
      </c>
      <c r="R11" s="265">
        <v>14253940</v>
      </c>
      <c r="S11" s="265">
        <v>14550957</v>
      </c>
      <c r="T11" s="265">
        <v>15569056</v>
      </c>
      <c r="U11" s="265">
        <v>16219570</v>
      </c>
      <c r="V11" s="265">
        <v>15012742</v>
      </c>
      <c r="W11" s="265">
        <v>13841322</v>
      </c>
      <c r="X11" s="167">
        <v>13238311</v>
      </c>
      <c r="Y11" s="477">
        <v>2662424</v>
      </c>
      <c r="Z11" s="477">
        <v>2756584</v>
      </c>
      <c r="AA11" s="477">
        <v>1514177</v>
      </c>
      <c r="AB11" s="477">
        <v>2136306</v>
      </c>
    </row>
    <row r="12" spans="1:28" ht="30" customHeight="1">
      <c r="A12" s="54" t="s">
        <v>320</v>
      </c>
      <c r="B12" s="57" t="s">
        <v>331</v>
      </c>
      <c r="C12" s="82"/>
      <c r="D12" s="82"/>
      <c r="E12" s="82"/>
      <c r="F12" s="61"/>
      <c r="G12" s="61">
        <v>93165</v>
      </c>
      <c r="H12" s="61">
        <f>3390+95848</f>
        <v>99238</v>
      </c>
      <c r="I12" s="61">
        <f>2356+116390</f>
        <v>118746</v>
      </c>
      <c r="J12" s="61">
        <f>1855+129475</f>
        <v>131330</v>
      </c>
      <c r="K12" s="61">
        <f>134741+1770</f>
        <v>136511</v>
      </c>
      <c r="L12" s="61">
        <f>162016+1862</f>
        <v>163878</v>
      </c>
      <c r="M12" s="217">
        <v>177035</v>
      </c>
      <c r="N12" s="217">
        <v>187335</v>
      </c>
      <c r="O12" s="266">
        <v>194285</v>
      </c>
      <c r="P12" s="266">
        <v>181321</v>
      </c>
      <c r="Q12" s="266">
        <v>205854</v>
      </c>
      <c r="R12" s="266">
        <f>103259+436</f>
        <v>103695</v>
      </c>
      <c r="S12" s="266">
        <v>110155</v>
      </c>
      <c r="T12" s="266">
        <v>112080</v>
      </c>
      <c r="U12" s="266">
        <v>118325</v>
      </c>
      <c r="V12" s="266">
        <v>118325</v>
      </c>
      <c r="W12" s="433">
        <v>116977</v>
      </c>
      <c r="X12" s="290">
        <v>123248</v>
      </c>
      <c r="Y12" s="290">
        <v>117252</v>
      </c>
      <c r="Z12" s="290">
        <v>62445</v>
      </c>
      <c r="AA12" s="290">
        <v>64707</v>
      </c>
      <c r="AB12" s="290">
        <v>68484</v>
      </c>
    </row>
    <row r="13" spans="1:28" s="3" customFormat="1" ht="30" customHeight="1">
      <c r="A13" s="54" t="s">
        <v>662</v>
      </c>
      <c r="B13" s="54" t="s">
        <v>689</v>
      </c>
      <c r="C13" s="82"/>
      <c r="D13" s="82"/>
      <c r="E13" s="82"/>
      <c r="F13" s="61"/>
      <c r="G13" s="61"/>
      <c r="H13" s="61"/>
      <c r="I13" s="61"/>
      <c r="J13" s="61"/>
      <c r="K13" s="61"/>
      <c r="L13" s="61"/>
      <c r="M13" s="217"/>
      <c r="N13" s="217"/>
      <c r="O13" s="266"/>
      <c r="P13" s="266"/>
      <c r="Q13" s="266"/>
      <c r="R13" s="266">
        <v>0</v>
      </c>
      <c r="S13" s="266">
        <v>0</v>
      </c>
      <c r="T13" s="266">
        <v>0</v>
      </c>
      <c r="U13" s="266">
        <v>0</v>
      </c>
      <c r="V13" s="266">
        <v>0</v>
      </c>
      <c r="W13" s="433">
        <v>1421272</v>
      </c>
      <c r="X13" s="290">
        <v>2455419</v>
      </c>
      <c r="Y13" s="290">
        <v>14740412</v>
      </c>
      <c r="Z13" s="290">
        <v>14785144</v>
      </c>
      <c r="AA13" s="290">
        <v>15499348</v>
      </c>
      <c r="AB13" s="290">
        <v>18069580</v>
      </c>
    </row>
    <row r="14" spans="1:28" s="3" customFormat="1" ht="30" customHeight="1">
      <c r="A14" s="54" t="s">
        <v>628</v>
      </c>
      <c r="B14" s="57" t="s">
        <v>629</v>
      </c>
      <c r="C14" s="82"/>
      <c r="D14" s="82"/>
      <c r="E14" s="82"/>
      <c r="F14" s="61"/>
      <c r="G14" s="61"/>
      <c r="H14" s="61"/>
      <c r="I14" s="61"/>
      <c r="J14" s="61"/>
      <c r="K14" s="61"/>
      <c r="L14" s="61"/>
      <c r="M14" s="61"/>
      <c r="N14" s="61"/>
      <c r="O14" s="61"/>
      <c r="P14" s="61"/>
      <c r="Q14" s="61"/>
      <c r="R14" s="61">
        <f t="shared" ref="R14:W14" si="12">R15</f>
        <v>105973</v>
      </c>
      <c r="S14" s="61">
        <f t="shared" si="12"/>
        <v>115896</v>
      </c>
      <c r="T14" s="61">
        <f t="shared" si="12"/>
        <v>118432</v>
      </c>
      <c r="U14" s="61">
        <f t="shared" si="12"/>
        <v>3464</v>
      </c>
      <c r="V14" s="61">
        <f t="shared" si="12"/>
        <v>3464</v>
      </c>
      <c r="W14" s="61">
        <f t="shared" si="12"/>
        <v>3427</v>
      </c>
      <c r="X14" s="169">
        <v>3610</v>
      </c>
      <c r="Y14" s="478">
        <v>3438</v>
      </c>
      <c r="Z14" s="478">
        <v>60858</v>
      </c>
      <c r="AA14" s="478">
        <v>63248</v>
      </c>
      <c r="AB14" s="478">
        <v>5518</v>
      </c>
    </row>
    <row r="15" spans="1:28" s="389" customFormat="1" ht="15" customHeight="1">
      <c r="A15" s="155" t="s">
        <v>323</v>
      </c>
      <c r="B15" s="31" t="s">
        <v>334</v>
      </c>
      <c r="C15" s="390"/>
      <c r="D15" s="390"/>
      <c r="E15" s="390"/>
      <c r="F15" s="36"/>
      <c r="G15" s="36"/>
      <c r="H15" s="36"/>
      <c r="I15" s="36"/>
      <c r="J15" s="36"/>
      <c r="K15" s="36"/>
      <c r="L15" s="36"/>
      <c r="M15" s="36"/>
      <c r="N15" s="36"/>
      <c r="O15" s="36"/>
      <c r="P15" s="36"/>
      <c r="Q15" s="36"/>
      <c r="R15" s="36">
        <v>105973</v>
      </c>
      <c r="S15" s="36">
        <v>115896</v>
      </c>
      <c r="T15" s="36">
        <v>118432</v>
      </c>
      <c r="U15" s="36">
        <v>3464</v>
      </c>
      <c r="V15" s="36">
        <v>3464</v>
      </c>
      <c r="W15" s="36">
        <v>3427</v>
      </c>
      <c r="X15" s="167">
        <v>3610</v>
      </c>
      <c r="Y15" s="477">
        <v>3438</v>
      </c>
      <c r="Z15" s="477">
        <v>60858</v>
      </c>
      <c r="AA15" s="477">
        <v>63248</v>
      </c>
      <c r="AB15" s="477">
        <v>5518</v>
      </c>
    </row>
    <row r="16" spans="1:28" ht="30" customHeight="1">
      <c r="A16" s="57" t="s">
        <v>321</v>
      </c>
      <c r="B16" s="57" t="s">
        <v>332</v>
      </c>
      <c r="C16" s="82"/>
      <c r="D16" s="82"/>
      <c r="E16" s="82"/>
      <c r="F16" s="61"/>
      <c r="G16" s="61">
        <f>G18+G19</f>
        <v>812620</v>
      </c>
      <c r="H16" s="61">
        <f t="shared" ref="H16:M16" si="13">H18+H19</f>
        <v>811584</v>
      </c>
      <c r="I16" s="61">
        <f t="shared" si="13"/>
        <v>843573</v>
      </c>
      <c r="J16" s="61">
        <f t="shared" si="13"/>
        <v>841340</v>
      </c>
      <c r="K16" s="61">
        <f t="shared" si="13"/>
        <v>821538</v>
      </c>
      <c r="L16" s="61">
        <f t="shared" si="13"/>
        <v>817717</v>
      </c>
      <c r="M16" s="291">
        <f t="shared" si="13"/>
        <v>807301</v>
      </c>
      <c r="N16" s="291">
        <f t="shared" ref="N16:S16" si="14">N18+N19</f>
        <v>808758</v>
      </c>
      <c r="O16" s="290">
        <f t="shared" si="14"/>
        <v>884912</v>
      </c>
      <c r="P16" s="290">
        <f t="shared" si="14"/>
        <v>881236</v>
      </c>
      <c r="Q16" s="290">
        <f t="shared" si="14"/>
        <v>801440</v>
      </c>
      <c r="R16" s="290">
        <f t="shared" si="14"/>
        <v>808264</v>
      </c>
      <c r="S16" s="290">
        <f t="shared" si="14"/>
        <v>857331</v>
      </c>
      <c r="T16" s="290">
        <f t="shared" ref="T16:U16" si="15">T18+T19</f>
        <v>1336707</v>
      </c>
      <c r="U16" s="290">
        <f t="shared" si="15"/>
        <v>1329921</v>
      </c>
      <c r="V16" s="290">
        <f t="shared" ref="V16:W16" si="16">V18+V19</f>
        <v>1363826</v>
      </c>
      <c r="W16" s="290">
        <f t="shared" si="16"/>
        <v>259788</v>
      </c>
      <c r="X16" s="169">
        <v>270798</v>
      </c>
      <c r="Y16" s="478">
        <v>177287</v>
      </c>
      <c r="Z16" s="478">
        <v>177460</v>
      </c>
      <c r="AA16" s="478">
        <v>204299</v>
      </c>
      <c r="AB16" s="478">
        <v>204294</v>
      </c>
    </row>
    <row r="17" spans="1:28" s="3" customFormat="1">
      <c r="A17" s="57" t="s">
        <v>367</v>
      </c>
      <c r="B17" s="57" t="s">
        <v>575</v>
      </c>
      <c r="C17" s="61">
        <f>C18+C19</f>
        <v>878321</v>
      </c>
      <c r="D17" s="61">
        <f>D18+D19</f>
        <v>888437</v>
      </c>
      <c r="E17" s="61">
        <f>E18+E19</f>
        <v>914701</v>
      </c>
      <c r="F17" s="61">
        <f>F18+F19</f>
        <v>920879</v>
      </c>
      <c r="G17" s="61"/>
      <c r="H17" s="61"/>
      <c r="I17" s="61"/>
      <c r="J17" s="61"/>
      <c r="K17" s="61"/>
      <c r="L17" s="61"/>
      <c r="M17" s="217"/>
      <c r="N17" s="217"/>
      <c r="O17" s="266"/>
      <c r="P17" s="266"/>
      <c r="Q17" s="266"/>
      <c r="R17" s="266"/>
      <c r="S17" s="266"/>
      <c r="T17" s="266"/>
      <c r="U17" s="266"/>
      <c r="V17" s="266"/>
      <c r="W17" s="266"/>
      <c r="X17" s="169"/>
      <c r="Y17" s="478"/>
      <c r="Z17" s="478"/>
      <c r="AA17" s="478"/>
      <c r="AB17" s="478"/>
    </row>
    <row r="18" spans="1:28" ht="15" customHeight="1">
      <c r="A18" s="31" t="s">
        <v>322</v>
      </c>
      <c r="B18" s="31" t="s">
        <v>333</v>
      </c>
      <c r="C18" s="36">
        <v>22970</v>
      </c>
      <c r="D18" s="36">
        <v>22405</v>
      </c>
      <c r="E18" s="36">
        <v>22093</v>
      </c>
      <c r="F18" s="36">
        <v>19329</v>
      </c>
      <c r="G18" s="36">
        <v>19329</v>
      </c>
      <c r="H18" s="36">
        <v>19663</v>
      </c>
      <c r="I18" s="36">
        <v>18663</v>
      </c>
      <c r="J18" s="36">
        <v>16297</v>
      </c>
      <c r="K18" s="36">
        <v>16720</v>
      </c>
      <c r="L18" s="36">
        <v>12897</v>
      </c>
      <c r="M18" s="216">
        <v>13997</v>
      </c>
      <c r="N18" s="216">
        <v>15164</v>
      </c>
      <c r="O18" s="265">
        <v>19996</v>
      </c>
      <c r="P18" s="265">
        <v>16280</v>
      </c>
      <c r="Q18" s="265">
        <v>19996</v>
      </c>
      <c r="R18" s="265">
        <v>24328</v>
      </c>
      <c r="S18" s="265">
        <v>30594</v>
      </c>
      <c r="T18" s="265">
        <v>42991</v>
      </c>
      <c r="U18" s="265">
        <v>63320</v>
      </c>
      <c r="V18" s="265">
        <v>69319</v>
      </c>
      <c r="W18" s="265">
        <v>64320</v>
      </c>
      <c r="X18" s="167">
        <v>75318</v>
      </c>
      <c r="Y18" s="477">
        <v>0</v>
      </c>
      <c r="Z18" s="477">
        <v>0</v>
      </c>
      <c r="AA18" s="477">
        <v>0</v>
      </c>
      <c r="AB18" s="477">
        <v>0</v>
      </c>
    </row>
    <row r="19" spans="1:28" ht="15" customHeight="1">
      <c r="A19" s="55" t="s">
        <v>323</v>
      </c>
      <c r="B19" s="55" t="s">
        <v>334</v>
      </c>
      <c r="C19" s="36">
        <v>855351</v>
      </c>
      <c r="D19" s="36">
        <v>866032</v>
      </c>
      <c r="E19" s="36">
        <v>892608</v>
      </c>
      <c r="F19" s="36">
        <v>901550</v>
      </c>
      <c r="G19" s="36">
        <v>793291</v>
      </c>
      <c r="H19" s="36">
        <v>791921</v>
      </c>
      <c r="I19" s="36">
        <v>824910</v>
      </c>
      <c r="J19" s="36">
        <v>825043</v>
      </c>
      <c r="K19" s="36">
        <v>804818</v>
      </c>
      <c r="L19" s="36">
        <v>804820</v>
      </c>
      <c r="M19" s="216">
        <v>793304</v>
      </c>
      <c r="N19" s="216">
        <v>793594</v>
      </c>
      <c r="O19" s="265">
        <v>864916</v>
      </c>
      <c r="P19" s="265">
        <v>864956</v>
      </c>
      <c r="Q19" s="265">
        <v>781444</v>
      </c>
      <c r="R19" s="265">
        <v>783936</v>
      </c>
      <c r="S19" s="265">
        <v>826737</v>
      </c>
      <c r="T19" s="265">
        <v>1293716</v>
      </c>
      <c r="U19" s="265">
        <v>1266601</v>
      </c>
      <c r="V19" s="265">
        <v>1294507</v>
      </c>
      <c r="W19" s="265">
        <v>195468</v>
      </c>
      <c r="X19" s="167">
        <v>195480</v>
      </c>
      <c r="Y19" s="477">
        <v>177287</v>
      </c>
      <c r="Z19" s="477">
        <v>177460</v>
      </c>
      <c r="AA19" s="477"/>
      <c r="AB19" s="477"/>
    </row>
    <row r="20" spans="1:28" ht="15" customHeight="1">
      <c r="A20" s="33" t="s">
        <v>56</v>
      </c>
      <c r="B20" s="33" t="s">
        <v>42</v>
      </c>
      <c r="C20" s="163">
        <f>C4+C17</f>
        <v>25090751</v>
      </c>
      <c r="D20" s="163">
        <f>D4+D17</f>
        <v>25072507</v>
      </c>
      <c r="E20" s="163">
        <f>E4+E17</f>
        <v>25926495</v>
      </c>
      <c r="F20" s="163">
        <f>F4+F17</f>
        <v>26905088</v>
      </c>
      <c r="G20" s="164">
        <f>G3+G12+G16</f>
        <v>26889994</v>
      </c>
      <c r="H20" s="164">
        <f>H3+H12+H16</f>
        <v>27661682</v>
      </c>
      <c r="I20" s="164">
        <f>I3+I12+I14+I16</f>
        <v>33527451</v>
      </c>
      <c r="J20" s="164">
        <f t="shared" ref="J20:R20" si="17">J3+J12+J14+J16</f>
        <v>33986072</v>
      </c>
      <c r="K20" s="164">
        <f t="shared" si="17"/>
        <v>37844506</v>
      </c>
      <c r="L20" s="164">
        <f t="shared" si="17"/>
        <v>37976558</v>
      </c>
      <c r="M20" s="164">
        <f t="shared" si="17"/>
        <v>38081452</v>
      </c>
      <c r="N20" s="164">
        <f t="shared" si="17"/>
        <v>37581667</v>
      </c>
      <c r="O20" s="164">
        <f t="shared" si="17"/>
        <v>41328134</v>
      </c>
      <c r="P20" s="164">
        <f t="shared" si="17"/>
        <v>41193093</v>
      </c>
      <c r="Q20" s="164">
        <f t="shared" si="17"/>
        <v>56806942</v>
      </c>
      <c r="R20" s="164">
        <f t="shared" si="17"/>
        <v>61209949</v>
      </c>
      <c r="S20" s="164">
        <f t="shared" ref="S20:T20" si="18">S3+S12+S14+S16</f>
        <v>66783434</v>
      </c>
      <c r="T20" s="164">
        <f t="shared" si="18"/>
        <v>68758852</v>
      </c>
      <c r="U20" s="164">
        <f t="shared" ref="U20" si="19">U3+U12+U14+U16</f>
        <v>71165386</v>
      </c>
      <c r="V20" s="163">
        <f t="shared" ref="V20" si="20">V3+V12+V14+V16</f>
        <v>70048917</v>
      </c>
      <c r="W20" s="163">
        <f>W3+W12+W14+W16+W13</f>
        <v>71866260</v>
      </c>
      <c r="X20" s="436">
        <v>66394854</v>
      </c>
      <c r="Y20" s="436">
        <v>62902779</v>
      </c>
      <c r="Z20" s="436">
        <v>49158286</v>
      </c>
      <c r="AA20" s="436">
        <v>55371137</v>
      </c>
      <c r="AB20" s="436">
        <v>54983346</v>
      </c>
    </row>
    <row r="21" spans="1:28" s="3" customFormat="1">
      <c r="B21" s="161"/>
      <c r="C21" s="292">
        <f>C20-BS!D12</f>
        <v>0</v>
      </c>
      <c r="D21" s="292">
        <f>D20-BS!E12</f>
        <v>0</v>
      </c>
      <c r="E21" s="292">
        <f>E20-BS!F12</f>
        <v>0</v>
      </c>
      <c r="F21" s="292">
        <f>F20-BS!G12</f>
        <v>0</v>
      </c>
      <c r="G21" s="292">
        <f>BS!H13-G20</f>
        <v>0</v>
      </c>
      <c r="H21" s="292">
        <f>H20-BS!I13</f>
        <v>0</v>
      </c>
      <c r="I21" s="292">
        <f>I20-BS!J13</f>
        <v>0</v>
      </c>
      <c r="J21" s="292">
        <f>J20-BS!K13</f>
        <v>0</v>
      </c>
      <c r="K21" s="292">
        <f>K20-BS!L13</f>
        <v>0</v>
      </c>
      <c r="L21" s="292">
        <f>L20-BS!M13</f>
        <v>0</v>
      </c>
      <c r="M21" s="292">
        <f>M20-BS!N13</f>
        <v>0</v>
      </c>
      <c r="N21" s="292">
        <f>N20-BS!O13</f>
        <v>0</v>
      </c>
      <c r="O21" s="292">
        <f>O20-BS!P13</f>
        <v>0</v>
      </c>
      <c r="P21" s="162">
        <f>BS!Q13-P20</f>
        <v>0</v>
      </c>
      <c r="Q21" s="162">
        <f>BS!R13-Q20</f>
        <v>0</v>
      </c>
      <c r="R21" s="162">
        <f>BS!S13-R20</f>
        <v>0</v>
      </c>
      <c r="S21" s="162">
        <f>BS!T13-S20</f>
        <v>0</v>
      </c>
      <c r="T21" s="162">
        <f>BS!U13-T20</f>
        <v>0</v>
      </c>
      <c r="U21" s="162">
        <f>BS!V13-U20</f>
        <v>0</v>
      </c>
      <c r="V21" s="162">
        <f>BS!W13-V20</f>
        <v>0</v>
      </c>
      <c r="W21" s="162">
        <f>BS!X13-W20</f>
        <v>0</v>
      </c>
      <c r="X21" s="482">
        <f>BS!Y13-X20</f>
        <v>0</v>
      </c>
      <c r="Y21" s="482">
        <f>BS!Z13-Y20</f>
        <v>0</v>
      </c>
      <c r="Z21" s="162">
        <f>BS!AA13-Z20</f>
        <v>0</v>
      </c>
      <c r="AA21" s="162">
        <f>BS!AB13-AA20</f>
        <v>0</v>
      </c>
      <c r="AB21" s="162"/>
    </row>
    <row r="22" spans="1:28" s="3" customFormat="1">
      <c r="B22" s="161"/>
      <c r="C22" s="161"/>
      <c r="D22" s="162"/>
      <c r="E22" s="161"/>
      <c r="F22" s="162"/>
      <c r="G22" s="213">
        <f>G21-G20</f>
        <v>-26889994</v>
      </c>
      <c r="H22" s="162"/>
      <c r="I22" s="162"/>
      <c r="J22" s="285"/>
      <c r="K22" s="161"/>
      <c r="L22" s="161"/>
      <c r="M22" s="161"/>
      <c r="N22" s="161"/>
      <c r="O22" s="161"/>
      <c r="P22" s="161"/>
      <c r="Q22" s="161"/>
      <c r="R22" s="161"/>
      <c r="S22" s="161"/>
      <c r="T22" s="161"/>
      <c r="U22" s="161"/>
      <c r="V22" s="161"/>
      <c r="W22" s="421"/>
      <c r="AB22" s="523"/>
    </row>
    <row r="23" spans="1:28">
      <c r="B23" s="161"/>
      <c r="C23" s="161"/>
      <c r="D23" s="162"/>
      <c r="E23" s="162"/>
      <c r="F23" s="162"/>
      <c r="G23" s="213"/>
      <c r="H23" s="162"/>
      <c r="I23" s="162"/>
      <c r="J23" s="162"/>
      <c r="K23" s="162"/>
      <c r="L23" s="162"/>
      <c r="M23" s="162"/>
      <c r="N23" s="162"/>
      <c r="O23" s="162"/>
      <c r="P23" s="161"/>
      <c r="Q23" s="161"/>
      <c r="R23" s="161"/>
      <c r="S23" s="161"/>
      <c r="T23" s="161"/>
      <c r="U23" s="161"/>
      <c r="V23" s="161"/>
      <c r="W23" s="161"/>
    </row>
    <row r="24" spans="1:28">
      <c r="B24" s="161"/>
      <c r="C24" s="161"/>
      <c r="D24" s="161"/>
      <c r="E24" s="161"/>
      <c r="F24" s="161"/>
      <c r="G24" s="289"/>
      <c r="H24" s="161"/>
      <c r="I24" s="161"/>
      <c r="J24" s="161"/>
      <c r="K24" s="161"/>
      <c r="L24" s="161"/>
      <c r="M24" s="161"/>
      <c r="N24" s="161"/>
      <c r="O24" s="161"/>
      <c r="P24" s="161"/>
      <c r="Q24" s="161"/>
      <c r="R24" s="161"/>
      <c r="S24" s="161"/>
      <c r="T24" s="161"/>
      <c r="U24" s="161"/>
      <c r="V24" s="161"/>
      <c r="W24" s="161"/>
    </row>
    <row r="25" spans="1:28" ht="15.75">
      <c r="B25" s="161"/>
      <c r="C25" s="161"/>
      <c r="D25" s="161"/>
      <c r="E25" s="161"/>
      <c r="F25" s="161"/>
      <c r="G25" s="260">
        <v>25984209</v>
      </c>
      <c r="H25" s="161"/>
      <c r="I25" s="161"/>
      <c r="J25" s="161"/>
      <c r="K25" s="161"/>
      <c r="L25" s="161"/>
      <c r="M25" s="161"/>
      <c r="N25" s="161"/>
      <c r="O25" s="161"/>
      <c r="P25" s="161"/>
      <c r="Q25" s="161"/>
      <c r="R25" s="161"/>
      <c r="S25" s="161"/>
      <c r="T25" s="161"/>
      <c r="U25" s="161"/>
      <c r="V25" s="161"/>
      <c r="W25" s="161"/>
    </row>
    <row r="26" spans="1:28" ht="15.75">
      <c r="B26" s="161"/>
      <c r="C26" s="161"/>
      <c r="D26" s="161"/>
      <c r="E26" s="161"/>
      <c r="F26" s="161"/>
      <c r="G26" s="260">
        <v>93165</v>
      </c>
      <c r="H26" s="161"/>
      <c r="I26" s="161"/>
      <c r="J26" s="161"/>
      <c r="K26" s="161"/>
      <c r="L26" s="161"/>
      <c r="M26" s="161"/>
      <c r="N26" s="161"/>
      <c r="O26" s="161"/>
      <c r="P26" s="161"/>
      <c r="Q26" s="161"/>
      <c r="R26" s="161"/>
      <c r="S26" s="161"/>
      <c r="T26" s="161"/>
      <c r="U26" s="161"/>
      <c r="V26" s="161"/>
      <c r="W26" s="161"/>
    </row>
    <row r="27" spans="1:28" ht="15.75">
      <c r="B27" s="161"/>
      <c r="C27" s="161"/>
      <c r="D27" s="161"/>
      <c r="E27" s="161"/>
      <c r="F27" s="161"/>
      <c r="G27" s="260">
        <v>812620</v>
      </c>
      <c r="H27" s="161"/>
      <c r="I27" s="161"/>
      <c r="J27" s="162"/>
      <c r="K27" s="161"/>
      <c r="L27" s="161"/>
      <c r="M27" s="161"/>
      <c r="N27" s="161"/>
      <c r="O27" s="161"/>
      <c r="P27" s="161"/>
      <c r="Q27" s="161"/>
      <c r="R27" s="161"/>
      <c r="S27" s="161"/>
      <c r="T27" s="161"/>
      <c r="U27" s="161"/>
      <c r="V27" s="161"/>
      <c r="W27" s="161"/>
    </row>
    <row r="28" spans="1:28">
      <c r="C28" s="161"/>
      <c r="D28" s="161"/>
      <c r="E28" s="161"/>
      <c r="F28" s="161"/>
      <c r="G28" s="289"/>
      <c r="H28" s="161"/>
      <c r="I28" s="161"/>
      <c r="J28" s="162"/>
      <c r="K28" s="161"/>
      <c r="L28" s="161"/>
      <c r="M28" s="161"/>
      <c r="N28" s="161"/>
      <c r="O28" s="161"/>
      <c r="P28" s="278"/>
    </row>
    <row r="29" spans="1:28">
      <c r="C29" s="161"/>
      <c r="D29" s="161"/>
      <c r="E29" s="161"/>
      <c r="F29" s="161"/>
      <c r="G29" s="289"/>
      <c r="H29" s="161"/>
      <c r="I29" s="161"/>
      <c r="J29" s="161"/>
      <c r="K29" s="161"/>
      <c r="L29" s="161"/>
      <c r="M29" s="161"/>
      <c r="N29" s="161"/>
      <c r="O29" s="161"/>
      <c r="P29" s="278"/>
    </row>
    <row r="30" spans="1:28">
      <c r="C30" s="161"/>
      <c r="D30" s="161"/>
      <c r="E30" s="161"/>
      <c r="F30" s="161"/>
      <c r="G30" s="161"/>
      <c r="H30" s="161"/>
      <c r="I30" s="161"/>
      <c r="J30" s="161"/>
      <c r="K30" s="161"/>
      <c r="L30" s="161"/>
      <c r="M30" s="161"/>
      <c r="N30" s="161"/>
      <c r="O30" s="161"/>
      <c r="P30" s="278"/>
    </row>
    <row r="31" spans="1:28">
      <c r="C31" s="161"/>
      <c r="D31" s="161"/>
      <c r="E31" s="161"/>
      <c r="F31" s="161"/>
      <c r="G31" s="161"/>
      <c r="H31" s="161"/>
      <c r="I31" s="161"/>
      <c r="J31" s="161"/>
      <c r="K31" s="161"/>
      <c r="L31" s="161"/>
      <c r="M31" s="161"/>
      <c r="N31" s="161"/>
      <c r="O31" s="161"/>
      <c r="P31" s="278"/>
    </row>
    <row r="32" spans="1:28">
      <c r="C32" s="161"/>
      <c r="D32" s="161"/>
      <c r="E32" s="161"/>
      <c r="F32" s="161"/>
      <c r="G32" s="161"/>
      <c r="H32" s="161"/>
      <c r="I32" s="161"/>
      <c r="J32" s="161"/>
      <c r="K32" s="161"/>
      <c r="L32" s="161"/>
      <c r="M32" s="161"/>
      <c r="N32" s="161"/>
      <c r="O32" s="161"/>
      <c r="P32" s="278"/>
    </row>
    <row r="33" spans="3:15">
      <c r="C33" s="161"/>
      <c r="D33" s="161"/>
      <c r="E33" s="161"/>
      <c r="F33" s="161"/>
      <c r="G33" s="161"/>
      <c r="H33" s="161"/>
      <c r="I33" s="161"/>
      <c r="J33" s="161"/>
      <c r="K33" s="161"/>
      <c r="L33" s="161"/>
      <c r="M33" s="161"/>
      <c r="N33" s="161"/>
      <c r="O33" s="161"/>
    </row>
    <row r="34" spans="3:15">
      <c r="C34" s="161"/>
      <c r="D34" s="161"/>
      <c r="E34" s="161"/>
      <c r="F34" s="161"/>
      <c r="G34" s="161"/>
      <c r="H34" s="161"/>
      <c r="I34" s="161"/>
      <c r="J34" s="161"/>
      <c r="K34" s="161"/>
      <c r="L34" s="161"/>
      <c r="M34" s="161"/>
      <c r="N34" s="161"/>
      <c r="O34" s="161"/>
    </row>
  </sheetData>
  <customSheetViews>
    <customSheetView guid="{5452748D-E1FC-476E-B5F0-1C8C35469D98}">
      <pane xSplit="2" ySplit="2" topLeftCell="X3" activePane="bottomRight" state="frozen"/>
      <selection pane="bottomRight" activeCell="AB23" sqref="AB23"/>
      <pageMargins left="0.7" right="0.7" top="0.75" bottom="0.75" header="0.3" footer="0.3"/>
      <pageSetup paperSize="9" orientation="portrait" r:id="rId1"/>
    </customSheetView>
    <customSheetView guid="{12F8D032-8143-430B-8DFF-852E8796C402}">
      <selection activeCell="B3" sqref="B3"/>
      <pageMargins left="0.7" right="0.7" top="0.75" bottom="0.75" header="0.3" footer="0.3"/>
      <pageSetup paperSize="9" orientation="portrait" r:id="rId2"/>
    </customSheetView>
    <customSheetView guid="{899D69CD-4B7E-42BC-9944-5BD922EB798C}" topLeftCell="M1">
      <selection activeCell="H12" sqref="H12"/>
      <pageMargins left="0.7" right="0.7" top="0.75" bottom="0.75" header="0.3" footer="0.3"/>
      <pageSetup paperSize="9" orientation="portrait" r:id="rId3"/>
    </customSheetView>
    <customSheetView guid="{9AF4A83C-CF57-4B40-8A74-6A0EA6C2FE5C}" hiddenColumns="1" topLeftCell="B1">
      <selection activeCell="AI22" sqref="AI22"/>
      <pageMargins left="0.7" right="0.7" top="0.75" bottom="0.75" header="0.3" footer="0.3"/>
      <pageSetup paperSize="9" orientation="portrait" horizontalDpi="1200" verticalDpi="1200" r:id="rId4"/>
    </customSheetView>
    <customSheetView guid="{687A4863-1825-4D63-B732-E76682E6DE4F}" hiddenColumns="1">
      <selection activeCell="V26" sqref="V26"/>
      <pageMargins left="0.7" right="0.7" top="0.75" bottom="0.75" header="0.3" footer="0.3"/>
      <pageSetup paperSize="9" orientation="portrait" horizontalDpi="1200" verticalDpi="1200" r:id="rId5"/>
    </customSheetView>
    <customSheetView guid="{8DA78CF1-615A-4626-9893-6751995631A4}" hiddenColumns="1">
      <selection activeCell="P23" sqref="P23"/>
      <pageMargins left="0.7" right="0.7" top="0.75" bottom="0.75" header="0.3" footer="0.3"/>
      <pageSetup paperSize="9" orientation="portrait" horizontalDpi="1200" verticalDpi="1200" r:id="rId6"/>
    </customSheetView>
    <customSheetView guid="{57267270-6A97-4850-9DB6-FE6B399379AA}" scale="110" topLeftCell="C1">
      <selection activeCell="M15" sqref="M15"/>
      <pageMargins left="0.7" right="0.7" top="0.75" bottom="0.75" header="0.3" footer="0.3"/>
      <pageSetup paperSize="9" orientation="portrait" horizontalDpi="1200" verticalDpi="1200" r:id="rId7"/>
    </customSheetView>
    <customSheetView guid="{25FAB884-5E17-4008-8139-33D910C7DEFE}">
      <selection activeCell="A20" sqref="A20"/>
      <pageMargins left="0.7" right="0.7" top="0.75" bottom="0.75" header="0.3" footer="0.3"/>
      <pageSetup paperSize="9" orientation="portrait" horizontalDpi="1200" verticalDpi="1200" r:id="rId8"/>
    </customSheetView>
    <customSheetView guid="{22F3E99A-96C8-445F-81B2-67262F695A36}" topLeftCell="C1">
      <selection activeCell="N33" sqref="N33"/>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22</vt:i4>
      </vt:variant>
      <vt:variant>
        <vt:lpstr>Zakresy nazwane</vt:lpstr>
      </vt:variant>
      <vt:variant>
        <vt:i4>2</vt:i4>
      </vt:variant>
    </vt:vector>
  </HeadingPairs>
  <TitlesOfParts>
    <vt:vector size="24" baseType="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Wskaźniki </vt:lpstr>
      <vt:lpstr>Jakość należności od klientów </vt:lpstr>
      <vt:lpstr>Wybrane dane niefinansowe </vt:lpstr>
      <vt:lpstr>Arkusz2</vt:lpstr>
      <vt:lpstr>Arkusz1</vt:lpstr>
      <vt:lpstr>1</vt:lpstr>
      <vt:lpstr>Arkusz3</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2023-04-24T12:37:01Z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