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40.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8.xml" ContentType="application/vnd.openxmlformats-officedocument.spreadsheetml.revisionLog+xml"/>
  <Override PartName="/xl/revisions/revisionLog39.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29.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31.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19\Prezentacja 2Q 2019\"/>
    </mc:Choice>
  </mc:AlternateContent>
  <bookViews>
    <workbookView xWindow="-15" yWindow="-15" windowWidth="13290" windowHeight="10995" tabRatio="829"/>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Rezerwy_RZiS _Q" sheetId="9" r:id="rId9"/>
    <sheet name="Zobowiązania wobec klientów" sheetId="10" r:id="rId10"/>
    <sheet name="Należn. i zob. od banków" sheetId="11" r:id="rId11"/>
    <sheet name="Inwestycyjne aktywa finansowe"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Wybrane dane niefinansowe " sheetId="18" r:id="rId18"/>
    <sheet name="Jakość należności od klientów " sheetId="19" r:id="rId19"/>
    <sheet name="Arkusz 1" sheetId="20" state="hidden"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9">#REF!</definedName>
    <definedName name="\" localSheetId="3">#REF!</definedName>
    <definedName name="\" localSheetId="8">#REF!</definedName>
    <definedName name="\" localSheetId="15">#REF!</definedName>
    <definedName name="\">#REF!</definedName>
    <definedName name="_" localSheetId="19">#REF!</definedName>
    <definedName name="_" localSheetId="3">#REF!</definedName>
    <definedName name="_" localSheetId="8">#REF!</definedName>
    <definedName name="_" localSheetId="15">#REF!</definedName>
    <definedName name="_">#REF!</definedName>
    <definedName name="__" localSheetId="19">#REF!</definedName>
    <definedName name="__" localSheetId="3">#REF!</definedName>
    <definedName name="__" localSheetId="8">#REF!</definedName>
    <definedName name="__" localSheetId="15">#REF!</definedName>
    <definedName name="__">#REF!</definedName>
    <definedName name="___" localSheetId="19">#REF!</definedName>
    <definedName name="___" localSheetId="3">#REF!</definedName>
    <definedName name="___" localSheetId="8">#REF!</definedName>
    <definedName name="___" localSheetId="15">#REF!</definedName>
    <definedName name="___">#REF!</definedName>
    <definedName name="____" localSheetId="19">#REF!</definedName>
    <definedName name="____" localSheetId="3">#REF!</definedName>
    <definedName name="____" localSheetId="8">#REF!</definedName>
    <definedName name="____" localSheetId="15">#REF!</definedName>
    <definedName name="____">#REF!</definedName>
    <definedName name="_____" localSheetId="19">#REF!</definedName>
    <definedName name="_____" localSheetId="3">#REF!</definedName>
    <definedName name="_____" localSheetId="8">#REF!</definedName>
    <definedName name="_____" localSheetId="15">#REF!</definedName>
    <definedName name="_____">#REF!</definedName>
    <definedName name="________" localSheetId="19">#REF!</definedName>
    <definedName name="________" localSheetId="3">#REF!</definedName>
    <definedName name="________" localSheetId="8">#REF!</definedName>
    <definedName name="________" localSheetId="15">#REF!</definedName>
    <definedName name="________">#REF!</definedName>
    <definedName name="_____________" localSheetId="19">#REF!</definedName>
    <definedName name="_____________" localSheetId="3">#REF!</definedName>
    <definedName name="_____________" localSheetId="8">#REF!</definedName>
    <definedName name="_____________" localSheetId="15">#REF!</definedName>
    <definedName name="_____________">#REF!</definedName>
    <definedName name="__________________" localSheetId="19">#REF!</definedName>
    <definedName name="__________________" localSheetId="3">#REF!</definedName>
    <definedName name="__________________" localSheetId="8">#REF!</definedName>
    <definedName name="__________________" localSheetId="15">#REF!</definedName>
    <definedName name="__________________">#REF!</definedName>
    <definedName name="______________________________________wbk1">[0]!______________________________________wbk1</definedName>
    <definedName name="_____________________________________wbk1" localSheetId="19">'[1]Arkusz1 (2)'!_____________________________________wbk1</definedName>
    <definedName name="_____________________________________wbk1" localSheetId="3">'[1]Arkusz1 (2)'!_____________________________________wbk1</definedName>
    <definedName name="_____________________________________wbk1" localSheetId="8">'[1]Arkusz1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19">'[1]Arkusz1 (2)'!___________________________________wbk1</definedName>
    <definedName name="___________________________________wbk1" localSheetId="3">'[1]Arkusz1 (2)'!___________________________________wbk1</definedName>
    <definedName name="___________________________________wbk1" localSheetId="8">'[1]Arkusz1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9">'[3]wybrane dane finansowe 1'!#REF!</definedName>
    <definedName name="___________________________________xliuwt54j27" localSheetId="3">'[3]wybrane dane finansowe 1'!#REF!</definedName>
    <definedName name="___________________________________xliuwt54j27" localSheetId="8">'[3]wybrane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19">'[4]Depoz. Str. geogr RVIII,S2,s67 '!__________________________________wbk1</definedName>
    <definedName name="__________________________________wbk1" localSheetId="3">'[4]Depoz. Str. geogr RVIII,S2,s67 '!__________________________________wbk1</definedName>
    <definedName name="__________________________________wbk1" localSheetId="8">'[4]Depoz.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9">'[5]wybrane dane finansowe 1'!#REF!</definedName>
    <definedName name="__________________________________xliuwt54j27" localSheetId="3">'[5]wybrane dane finansowe 1'!#REF!</definedName>
    <definedName name="__________________________________xliuwt54j27" localSheetId="8">'[5]wybrane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19">'[1]Arkusz1 (2)'!_________________________________wbk1</definedName>
    <definedName name="_________________________________wbk1" localSheetId="3">'[1]Arkusz1 (2)'!_________________________________wbk1</definedName>
    <definedName name="_________________________________wbk1" localSheetId="8">'[1]Arkusz1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9">'[5]wybrane dane finansowe 1'!#REF!</definedName>
    <definedName name="_________________________________xliuwt54j27" localSheetId="3">'[5]wybrane dane finansowe 1'!#REF!</definedName>
    <definedName name="_________________________________xliuwt54j27" localSheetId="8">'[5]wybrane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19">'[4]Depoz. Str. geogr RVIII,S2,s67 '!________________________________wbk1</definedName>
    <definedName name="________________________________wbk1" localSheetId="3">'[4]Depoz. Str. geogr RVIII,S2,s67 '!________________________________wbk1</definedName>
    <definedName name="________________________________wbk1" localSheetId="8">'[4]Depoz.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9">'[5]wybrane dane finansowe 1'!#REF!</definedName>
    <definedName name="________________________________xliuwt54j27" localSheetId="3">'[5]wybrane dane finansowe 1'!#REF!</definedName>
    <definedName name="________________________________xliuwt54j27" localSheetId="8">'[5]wybrane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19">'[1]Arkusz1 (2)'!_______________________________wbk1</definedName>
    <definedName name="_______________________________wbk1" localSheetId="3">'[1]Arkusz1 (2)'!_______________________________wbk1</definedName>
    <definedName name="_______________________________wbk1" localSheetId="8">'[1]Arkusz1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9">'[5]wybrane dane finansowe 1'!#REF!</definedName>
    <definedName name="_______________________________xliuwt54j27" localSheetId="3">'[5]wybrane dane finansowe 1'!#REF!</definedName>
    <definedName name="_______________________________xliuwt54j27" localSheetId="8">'[5]wybrane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19">'[1]Arkusz1 (2)'!______________________________wbk1</definedName>
    <definedName name="______________________________wbk1" localSheetId="3">'[1]Arkusz1 (2)'!______________________________wbk1</definedName>
    <definedName name="______________________________wbk1" localSheetId="8">'[1]Arkusz1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9">'[5]wybrane dane finansowe 1'!#REF!</definedName>
    <definedName name="______________________________xliuwt54j27" localSheetId="3">'[5]wybrane dane finansowe 1'!#REF!</definedName>
    <definedName name="______________________________xliuwt54j27" localSheetId="8">'[5]wybrane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9">'[5]wybrane dane finansowe 1'!#REF!</definedName>
    <definedName name="_____________________________xliuwt54j27" localSheetId="3">'[5]wybrane dane finansowe 1'!#REF!</definedName>
    <definedName name="_____________________________xliuwt54j27" localSheetId="8">'[5]wybrane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19">'[1]Arkusz1 (2)'!____________________________wbk1</definedName>
    <definedName name="____________________________wbk1" localSheetId="3">'[1]Arkusz1 (2)'!____________________________wbk1</definedName>
    <definedName name="____________________________wbk1" localSheetId="8">'[1]Arkusz1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9">'[5]wybrane dane finansowe 1'!#REF!</definedName>
    <definedName name="____________________________xliuwt54j27" localSheetId="3">'[5]wybrane dane finansowe 1'!#REF!</definedName>
    <definedName name="____________________________xliuwt54j27" localSheetId="8">'[5]wybrane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9">'[5]wybrane dane finansowe 1'!#REF!</definedName>
    <definedName name="___________________________xliuwt54j27" localSheetId="3">'[5]wybrane dane finansowe 1'!#REF!</definedName>
    <definedName name="___________________________xliuwt54j27" localSheetId="8">'[5]wybrane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19">'[1]Arkusz1 (2)'!__________________________wbk1</definedName>
    <definedName name="__________________________wbk1" localSheetId="3">'[1]Arkusz1 (2)'!__________________________wbk1</definedName>
    <definedName name="__________________________wbk1" localSheetId="8">'[1]Arkusz1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9">'[5]wybrane dane finansowe 1'!#REF!</definedName>
    <definedName name="__________________________xliuwt54j27" localSheetId="3">'[5]wybrane dane finansowe 1'!#REF!</definedName>
    <definedName name="__________________________xliuwt54j27" localSheetId="8">'[5]wybrane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9">'[5]wybrane dane finansowe 1'!#REF!</definedName>
    <definedName name="_________________________xliuwt54j27" localSheetId="3">'[5]wybrane dane finansowe 1'!#REF!</definedName>
    <definedName name="_________________________xliuwt54j27" localSheetId="8">'[5]wybrane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9">'[5]wybrane dane finansowe 1'!#REF!</definedName>
    <definedName name="________________________xliuwt54j27" localSheetId="3">'[5]wybrane dane finansowe 1'!#REF!</definedName>
    <definedName name="________________________xliuwt54j27" localSheetId="8">'[5]wybrane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9">'[5]wybrane dane finansowe 1'!#REF!</definedName>
    <definedName name="_______________________xliuwt54j27" localSheetId="3">'[5]wybrane dane finansowe 1'!#REF!</definedName>
    <definedName name="_______________________xliuwt54j27" localSheetId="8">'[5]wybrane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9">'[5]wybrane dane finansowe 1'!#REF!</definedName>
    <definedName name="______________________xliuwt54j27" localSheetId="3">'[5]wybrane dane finansowe 1'!#REF!</definedName>
    <definedName name="______________________xliuwt54j27" localSheetId="8">'[5]wybrane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9">'[5]wybrane dane finansowe 1'!#REF!</definedName>
    <definedName name="_____________________xliuwt54j27" localSheetId="3">'[5]wybrane dane finansowe 1'!#REF!</definedName>
    <definedName name="_____________________xliuwt54j27" localSheetId="8">'[5]wybrane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9">#REF!</definedName>
    <definedName name="____________________PLQ2" localSheetId="3">#REF!</definedName>
    <definedName name="____________________PLQ2" localSheetId="8">#REF!</definedName>
    <definedName name="____________________PLQ2" localSheetId="15">#REF!</definedName>
    <definedName name="____________________PLQ2">#REF!</definedName>
    <definedName name="____________________wbk1">[6]!_______________wbk1</definedName>
    <definedName name="____________________xliuwt54j27" localSheetId="19">'[5]wybrane dane finansowe 1'!#REF!</definedName>
    <definedName name="____________________xliuwt54j27" localSheetId="3">'[5]wybrane dane finansowe 1'!#REF!</definedName>
    <definedName name="____________________xliuwt54j27" localSheetId="8">'[5]wybrane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9">#REF!</definedName>
    <definedName name="___________________IAF2005" localSheetId="3">#REF!</definedName>
    <definedName name="___________________IAF2005" localSheetId="8">#REF!</definedName>
    <definedName name="___________________IAF2005" localSheetId="15">#REF!</definedName>
    <definedName name="___________________IAF2005">#REF!</definedName>
    <definedName name="___________________IAF2006" localSheetId="19">#REF!</definedName>
    <definedName name="___________________IAF2006" localSheetId="3">#REF!</definedName>
    <definedName name="___________________IAF2006" localSheetId="8">#REF!</definedName>
    <definedName name="___________________IAF2006" localSheetId="15">#REF!</definedName>
    <definedName name="___________________IAF2006">#REF!</definedName>
    <definedName name="___________________TW092006" localSheetId="19">#REF!</definedName>
    <definedName name="___________________TW092006" localSheetId="3">#REF!</definedName>
    <definedName name="___________________TW092006" localSheetId="8">#REF!</definedName>
    <definedName name="___________________TW092006" localSheetId="15">#REF!</definedName>
    <definedName name="___________________TW092006">#REF!</definedName>
    <definedName name="___________________TW092007" localSheetId="19">#REF!</definedName>
    <definedName name="___________________TW092007" localSheetId="3">#REF!</definedName>
    <definedName name="___________________TW092007" localSheetId="8">#REF!</definedName>
    <definedName name="___________________TW092007" localSheetId="15">#REF!</definedName>
    <definedName name="___________________TW092007">#REF!</definedName>
    <definedName name="___________________wbk1">#N/A</definedName>
    <definedName name="___________________xliuwt54j27" localSheetId="19">'[5]wybrane dane finansowe 1'!#REF!</definedName>
    <definedName name="___________________xliuwt54j27" localSheetId="3">'[5]wybrane dane finansowe 1'!#REF!</definedName>
    <definedName name="___________________xliuwt54j27" localSheetId="8">'[5]wybrane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9">#REF!</definedName>
    <definedName name="__________________IAF2005" localSheetId="3">#REF!</definedName>
    <definedName name="__________________IAF2005" localSheetId="8">#REF!</definedName>
    <definedName name="__________________IAF2005" localSheetId="15">#REF!</definedName>
    <definedName name="__________________IAF2005">#REF!</definedName>
    <definedName name="__________________IAF2006" localSheetId="19">#REF!</definedName>
    <definedName name="__________________IAF2006" localSheetId="3">#REF!</definedName>
    <definedName name="__________________IAF2006" localSheetId="8">#REF!</definedName>
    <definedName name="__________________IAF2006" localSheetId="15">#REF!</definedName>
    <definedName name="__________________IAF2006">#REF!</definedName>
    <definedName name="__________________PLQ2" localSheetId="19">#REF!</definedName>
    <definedName name="__________________PLQ2" localSheetId="3">#REF!</definedName>
    <definedName name="__________________PLQ2" localSheetId="8">#REF!</definedName>
    <definedName name="__________________PLQ2" localSheetId="15">#REF!</definedName>
    <definedName name="__________________PLQ2">#REF!</definedName>
    <definedName name="__________________TW092006" localSheetId="19">#REF!</definedName>
    <definedName name="__________________TW092006" localSheetId="3">#REF!</definedName>
    <definedName name="__________________TW092006" localSheetId="8">#REF!</definedName>
    <definedName name="__________________TW092006" localSheetId="15">#REF!</definedName>
    <definedName name="__________________TW092006">#REF!</definedName>
    <definedName name="__________________TW092007" localSheetId="19">#REF!</definedName>
    <definedName name="__________________TW092007" localSheetId="3">#REF!</definedName>
    <definedName name="__________________TW092007" localSheetId="8">#REF!</definedName>
    <definedName name="__________________TW092007" localSheetId="15">#REF!</definedName>
    <definedName name="__________________TW092007">#REF!</definedName>
    <definedName name="__________________wbk1">[6]!_______________wbk1</definedName>
    <definedName name="__________________xliuwt54j27" localSheetId="19">'[5]wybrane dane finansowe 1'!#REF!</definedName>
    <definedName name="__________________xliuwt54j27" localSheetId="3">'[5]wybrane dane finansowe 1'!#REF!</definedName>
    <definedName name="__________________xliuwt54j27" localSheetId="8">'[5]wybrane dane finansowe 1'!#REF!</definedName>
    <definedName name="__________________xliuwt54j27" localSheetId="15">'[5]wybrane dane finansowe 1'!#REF!</definedName>
    <definedName name="__________________xliuwt54j27">'[5]wybrane dane finansowe 1'!#REF!</definedName>
    <definedName name="_________________IAF2005" localSheetId="19">#REF!</definedName>
    <definedName name="_________________IAF2005" localSheetId="3">#REF!</definedName>
    <definedName name="_________________IAF2005" localSheetId="8">#REF!</definedName>
    <definedName name="_________________IAF2005" localSheetId="15">#REF!</definedName>
    <definedName name="_________________IAF2005">#REF!</definedName>
    <definedName name="_________________IAF2006" localSheetId="19">#REF!</definedName>
    <definedName name="_________________IAF2006" localSheetId="3">#REF!</definedName>
    <definedName name="_________________IAF2006" localSheetId="8">#REF!</definedName>
    <definedName name="_________________IAF2006" localSheetId="15">#REF!</definedName>
    <definedName name="_________________IAF2006">#REF!</definedName>
    <definedName name="_________________PLQ2" localSheetId="19">#REF!</definedName>
    <definedName name="_________________PLQ2" localSheetId="3">#REF!</definedName>
    <definedName name="_________________PLQ2" localSheetId="8">#REF!</definedName>
    <definedName name="_________________PLQ2" localSheetId="15">#REF!</definedName>
    <definedName name="_________________PLQ2">#REF!</definedName>
    <definedName name="_________________TW092006" localSheetId="19">#REF!</definedName>
    <definedName name="_________________TW092006" localSheetId="3">#REF!</definedName>
    <definedName name="_________________TW092006" localSheetId="8">#REF!</definedName>
    <definedName name="_________________TW092006" localSheetId="15">#REF!</definedName>
    <definedName name="_________________TW092006">#REF!</definedName>
    <definedName name="_________________TW092007" localSheetId="19">#REF!</definedName>
    <definedName name="_________________TW092007" localSheetId="3">#REF!</definedName>
    <definedName name="_________________TW092007" localSheetId="8">#REF!</definedName>
    <definedName name="_________________TW092007" localSheetId="15">#REF!</definedName>
    <definedName name="_________________TW092007">#REF!</definedName>
    <definedName name="_________________wbk1">#N/A</definedName>
    <definedName name="_________________xliuwt54j27" localSheetId="19">'[5]wybrane dane finansowe 1'!#REF!</definedName>
    <definedName name="_________________xliuwt54j27" localSheetId="3">'[5]wybrane dane finansowe 1'!#REF!</definedName>
    <definedName name="_________________xliuwt54j27" localSheetId="8">'[5]wybrane dane finansowe 1'!#REF!</definedName>
    <definedName name="_________________xliuwt54j27" localSheetId="15">'[5]wybrane dane finansowe 1'!#REF!</definedName>
    <definedName name="_________________xliuwt54j27">'[5]wybrane dane finansowe 1'!#REF!</definedName>
    <definedName name="________________IAF2005" localSheetId="19">#REF!</definedName>
    <definedName name="________________IAF2005" localSheetId="3">#REF!</definedName>
    <definedName name="________________IAF2005" localSheetId="8">#REF!</definedName>
    <definedName name="________________IAF2005" localSheetId="15">#REF!</definedName>
    <definedName name="________________IAF2005">#REF!</definedName>
    <definedName name="________________IAF2006" localSheetId="19">#REF!</definedName>
    <definedName name="________________IAF2006" localSheetId="3">#REF!</definedName>
    <definedName name="________________IAF2006" localSheetId="8">#REF!</definedName>
    <definedName name="________________IAF2006" localSheetId="15">#REF!</definedName>
    <definedName name="________________IAF2006">#REF!</definedName>
    <definedName name="________________PLQ2" localSheetId="19">#REF!</definedName>
    <definedName name="________________PLQ2" localSheetId="3">#REF!</definedName>
    <definedName name="________________PLQ2" localSheetId="8">#REF!</definedName>
    <definedName name="________________PLQ2" localSheetId="15">#REF!</definedName>
    <definedName name="________________PLQ2">#REF!</definedName>
    <definedName name="________________TW092006" localSheetId="19">#REF!</definedName>
    <definedName name="________________TW092006" localSheetId="3">#REF!</definedName>
    <definedName name="________________TW092006" localSheetId="8">#REF!</definedName>
    <definedName name="________________TW092006" localSheetId="15">#REF!</definedName>
    <definedName name="________________TW092006">#REF!</definedName>
    <definedName name="________________TW092007" localSheetId="19">#REF!</definedName>
    <definedName name="________________TW092007" localSheetId="3">#REF!</definedName>
    <definedName name="________________TW092007" localSheetId="8">#REF!</definedName>
    <definedName name="________________TW092007" localSheetId="15">#REF!</definedName>
    <definedName name="________________TW092007">#REF!</definedName>
    <definedName name="________________wbk1">[6]!_______________wbk1</definedName>
    <definedName name="________________xliuwt54j27" localSheetId="19">'[5]wybrane dane finansowe 1'!#REF!</definedName>
    <definedName name="________________xliuwt54j27" localSheetId="3">'[5]wybrane dane finansowe 1'!#REF!</definedName>
    <definedName name="________________xliuwt54j27" localSheetId="8">'[5]wybrane dane finansowe 1'!#REF!</definedName>
    <definedName name="________________xliuwt54j27" localSheetId="15">'[5]wybrane dane finansowe 1'!#REF!</definedName>
    <definedName name="________________xliuwt54j27">'[5]wybrane dane finansowe 1'!#REF!</definedName>
    <definedName name="_______________IAF2005" localSheetId="19">#REF!</definedName>
    <definedName name="_______________IAF2005" localSheetId="3">#REF!</definedName>
    <definedName name="_______________IAF2005" localSheetId="8">#REF!</definedName>
    <definedName name="_______________IAF2005" localSheetId="15">#REF!</definedName>
    <definedName name="_______________IAF2005">#REF!</definedName>
    <definedName name="_______________IAF2006" localSheetId="19">#REF!</definedName>
    <definedName name="_______________IAF2006" localSheetId="3">#REF!</definedName>
    <definedName name="_______________IAF2006" localSheetId="8">#REF!</definedName>
    <definedName name="_______________IAF2006" localSheetId="15">#REF!</definedName>
    <definedName name="_______________IAF2006">#REF!</definedName>
    <definedName name="_______________PLQ2" localSheetId="19">#REF!</definedName>
    <definedName name="_______________PLQ2" localSheetId="3">#REF!</definedName>
    <definedName name="_______________PLQ2" localSheetId="8">#REF!</definedName>
    <definedName name="_______________PLQ2" localSheetId="15">#REF!</definedName>
    <definedName name="_______________PLQ2">#REF!</definedName>
    <definedName name="_______________TW092006" localSheetId="19">#REF!</definedName>
    <definedName name="_______________TW092006" localSheetId="3">#REF!</definedName>
    <definedName name="_______________TW092006" localSheetId="8">#REF!</definedName>
    <definedName name="_______________TW092006" localSheetId="15">#REF!</definedName>
    <definedName name="_______________TW092006">#REF!</definedName>
    <definedName name="_______________TW092007" localSheetId="19">#REF!</definedName>
    <definedName name="_______________TW092007" localSheetId="3">#REF!</definedName>
    <definedName name="_______________TW092007" localSheetId="8">#REF!</definedName>
    <definedName name="_______________TW092007" localSheetId="15">#REF!</definedName>
    <definedName name="_______________TW092007">#REF!</definedName>
    <definedName name="_______________wbk1">[6]!_______________wbk1</definedName>
    <definedName name="_______________xliuwt54j27" localSheetId="19">'[5]wybrane dane finansowe 1'!#REF!</definedName>
    <definedName name="_______________xliuwt54j27" localSheetId="3">'[5]wybrane dane finansowe 1'!#REF!</definedName>
    <definedName name="_______________xliuwt54j27" localSheetId="8">'[5]wybrane dane finansowe 1'!#REF!</definedName>
    <definedName name="_______________xliuwt54j27" localSheetId="15">'[5]wybrane dane finansowe 1'!#REF!</definedName>
    <definedName name="_______________xliuwt54j27">'[5]wybrane dane finansowe 1'!#REF!</definedName>
    <definedName name="______________IAF2005" localSheetId="19">#REF!</definedName>
    <definedName name="______________IAF2005" localSheetId="3">#REF!</definedName>
    <definedName name="______________IAF2005" localSheetId="8">#REF!</definedName>
    <definedName name="______________IAF2005" localSheetId="15">#REF!</definedName>
    <definedName name="______________IAF2005">#REF!</definedName>
    <definedName name="______________IAF2006" localSheetId="19">#REF!</definedName>
    <definedName name="______________IAF2006" localSheetId="3">#REF!</definedName>
    <definedName name="______________IAF2006" localSheetId="8">#REF!</definedName>
    <definedName name="______________IAF2006" localSheetId="15">#REF!</definedName>
    <definedName name="______________IAF2006">#REF!</definedName>
    <definedName name="______________PLQ2" localSheetId="19">#REF!</definedName>
    <definedName name="______________PLQ2" localSheetId="3">#REF!</definedName>
    <definedName name="______________PLQ2" localSheetId="8">#REF!</definedName>
    <definedName name="______________PLQ2" localSheetId="15">#REF!</definedName>
    <definedName name="______________PLQ2">#REF!</definedName>
    <definedName name="______________TW092006" localSheetId="19">#REF!</definedName>
    <definedName name="______________TW092006" localSheetId="3">#REF!</definedName>
    <definedName name="______________TW092006" localSheetId="8">#REF!</definedName>
    <definedName name="______________TW092006" localSheetId="15">#REF!</definedName>
    <definedName name="______________TW092006">#REF!</definedName>
    <definedName name="______________TW092007" localSheetId="19">#REF!</definedName>
    <definedName name="______________TW092007" localSheetId="3">#REF!</definedName>
    <definedName name="______________TW092007" localSheetId="8">#REF!</definedName>
    <definedName name="______________TW092007" localSheetId="15">#REF!</definedName>
    <definedName name="______________TW092007">#REF!</definedName>
    <definedName name="______________wbk1">[6]!_______________wbk1</definedName>
    <definedName name="______________xliuwt54j27" localSheetId="19">'[5]wybrane dane finansowe 1'!#REF!</definedName>
    <definedName name="______________xliuwt54j27" localSheetId="3">'[5]wybrane dane finansowe 1'!#REF!</definedName>
    <definedName name="______________xliuwt54j27" localSheetId="8">'[5]wybrane dane finansowe 1'!#REF!</definedName>
    <definedName name="______________xliuwt54j27" localSheetId="15">'[5]wybrane dane finansowe 1'!#REF!</definedName>
    <definedName name="______________xliuwt54j27">'[5]wybrane dane finansowe 1'!#REF!</definedName>
    <definedName name="_____________IAF2005" localSheetId="19">#REF!</definedName>
    <definedName name="_____________IAF2005" localSheetId="3">#REF!</definedName>
    <definedName name="_____________IAF2005" localSheetId="8">#REF!</definedName>
    <definedName name="_____________IAF2005" localSheetId="15">#REF!</definedName>
    <definedName name="_____________IAF2005">#REF!</definedName>
    <definedName name="_____________IAF2006" localSheetId="19">#REF!</definedName>
    <definedName name="_____________IAF2006" localSheetId="3">#REF!</definedName>
    <definedName name="_____________IAF2006" localSheetId="8">#REF!</definedName>
    <definedName name="_____________IAF2006" localSheetId="15">#REF!</definedName>
    <definedName name="_____________IAF2006">#REF!</definedName>
    <definedName name="_____________PLQ2" localSheetId="19">#REF!</definedName>
    <definedName name="_____________PLQ2" localSheetId="3">#REF!</definedName>
    <definedName name="_____________PLQ2" localSheetId="8">#REF!</definedName>
    <definedName name="_____________PLQ2" localSheetId="15">#REF!</definedName>
    <definedName name="_____________PLQ2">#REF!</definedName>
    <definedName name="_____________TW092006" localSheetId="19">#REF!</definedName>
    <definedName name="_____________TW092006" localSheetId="3">#REF!</definedName>
    <definedName name="_____________TW092006" localSheetId="8">#REF!</definedName>
    <definedName name="_____________TW092006" localSheetId="15">#REF!</definedName>
    <definedName name="_____________TW092006">#REF!</definedName>
    <definedName name="_____________TW092007" localSheetId="19">#REF!</definedName>
    <definedName name="_____________TW092007" localSheetId="3">#REF!</definedName>
    <definedName name="_____________TW092007" localSheetId="8">#REF!</definedName>
    <definedName name="_____________TW092007" localSheetId="15">#REF!</definedName>
    <definedName name="_____________TW092007">#REF!</definedName>
    <definedName name="_____________wbk1">[2]!_____________wbk1</definedName>
    <definedName name="_____________xliuwt54j27" localSheetId="19">'[5]wybrane dane finansowe 1'!#REF!</definedName>
    <definedName name="_____________xliuwt54j27" localSheetId="3">'[5]wybrane dane finansowe 1'!#REF!</definedName>
    <definedName name="_____________xliuwt54j27" localSheetId="8">'[5]wybrane dane finansowe 1'!#REF!</definedName>
    <definedName name="_____________xliuwt54j27" localSheetId="15">'[5]wybrane dane finansowe 1'!#REF!</definedName>
    <definedName name="_____________xliuwt54j27">'[5]wybrane dane finansowe 1'!#REF!</definedName>
    <definedName name="____________IAF2005" localSheetId="19">#REF!</definedName>
    <definedName name="____________IAF2005" localSheetId="3">#REF!</definedName>
    <definedName name="____________IAF2005" localSheetId="8">#REF!</definedName>
    <definedName name="____________IAF2005" localSheetId="15">#REF!</definedName>
    <definedName name="____________IAF2005">#REF!</definedName>
    <definedName name="____________IAF2006" localSheetId="19">#REF!</definedName>
    <definedName name="____________IAF2006" localSheetId="3">#REF!</definedName>
    <definedName name="____________IAF2006" localSheetId="8">#REF!</definedName>
    <definedName name="____________IAF2006" localSheetId="15">#REF!</definedName>
    <definedName name="____________IAF2006">#REF!</definedName>
    <definedName name="____________PLQ2" localSheetId="19">#REF!</definedName>
    <definedName name="____________PLQ2" localSheetId="3">#REF!</definedName>
    <definedName name="____________PLQ2" localSheetId="8">#REF!</definedName>
    <definedName name="____________PLQ2" localSheetId="15">#REF!</definedName>
    <definedName name="____________PLQ2">#REF!</definedName>
    <definedName name="____________TW092006" localSheetId="19">#REF!</definedName>
    <definedName name="____________TW092006" localSheetId="3">#REF!</definedName>
    <definedName name="____________TW092006" localSheetId="8">#REF!</definedName>
    <definedName name="____________TW092006" localSheetId="15">#REF!</definedName>
    <definedName name="____________TW092006">#REF!</definedName>
    <definedName name="____________TW092007" localSheetId="19">#REF!</definedName>
    <definedName name="____________TW092007" localSheetId="3">#REF!</definedName>
    <definedName name="____________TW092007" localSheetId="8">#REF!</definedName>
    <definedName name="____________TW092007" localSheetId="15">#REF!</definedName>
    <definedName name="____________TW092007">#REF!</definedName>
    <definedName name="____________wbk1">#N/A</definedName>
    <definedName name="____________xliuwt54j27" localSheetId="19">'[5]wybrane dane finansowe 1'!#REF!</definedName>
    <definedName name="____________xliuwt54j27" localSheetId="3">'[5]wybrane dane finansowe 1'!#REF!</definedName>
    <definedName name="____________xliuwt54j27" localSheetId="8">'[5]wybrane dane finansowe 1'!#REF!</definedName>
    <definedName name="____________xliuwt54j27" localSheetId="15">'[5]wybrane dane finansowe 1'!#REF!</definedName>
    <definedName name="____________xliuwt54j27">'[5]wybrane dane finansowe 1'!#REF!</definedName>
    <definedName name="___________IAF2005" localSheetId="19">#REF!</definedName>
    <definedName name="___________IAF2005" localSheetId="3">#REF!</definedName>
    <definedName name="___________IAF2005" localSheetId="8">#REF!</definedName>
    <definedName name="___________IAF2005" localSheetId="15">#REF!</definedName>
    <definedName name="___________IAF2005">#REF!</definedName>
    <definedName name="___________IAF2006" localSheetId="19">#REF!</definedName>
    <definedName name="___________IAF2006" localSheetId="3">#REF!</definedName>
    <definedName name="___________IAF2006" localSheetId="8">#REF!</definedName>
    <definedName name="___________IAF2006" localSheetId="15">#REF!</definedName>
    <definedName name="___________IAF2006">#REF!</definedName>
    <definedName name="___________PLQ2" localSheetId="19">#REF!</definedName>
    <definedName name="___________PLQ2" localSheetId="3">#REF!</definedName>
    <definedName name="___________PLQ2" localSheetId="8">#REF!</definedName>
    <definedName name="___________PLQ2" localSheetId="15">#REF!</definedName>
    <definedName name="___________PLQ2">#REF!</definedName>
    <definedName name="___________TW092006" localSheetId="19">#REF!</definedName>
    <definedName name="___________TW092006" localSheetId="3">#REF!</definedName>
    <definedName name="___________TW092006" localSheetId="8">#REF!</definedName>
    <definedName name="___________TW092006" localSheetId="15">#REF!</definedName>
    <definedName name="___________TW092006">#REF!</definedName>
    <definedName name="___________TW092007" localSheetId="19">#REF!</definedName>
    <definedName name="___________TW092007" localSheetId="3">#REF!</definedName>
    <definedName name="___________TW092007" localSheetId="8">#REF!</definedName>
    <definedName name="___________TW092007" localSheetId="15">#REF!</definedName>
    <definedName name="___________TW092007">#REF!</definedName>
    <definedName name="___________wbk1">#N/A</definedName>
    <definedName name="___________xliuwt54j27" localSheetId="19">'[5]wybrane dane finansowe 1'!#REF!</definedName>
    <definedName name="___________xliuwt54j27" localSheetId="3">'[5]wybrane dane finansowe 1'!#REF!</definedName>
    <definedName name="___________xliuwt54j27" localSheetId="8">'[5]wybrane dane finansowe 1'!#REF!</definedName>
    <definedName name="___________xliuwt54j27" localSheetId="15">'[5]wybrane dane finansowe 1'!#REF!</definedName>
    <definedName name="___________xliuwt54j27">'[5]wybrane dane finansowe 1'!#REF!</definedName>
    <definedName name="__________IAF2005" localSheetId="19">#REF!</definedName>
    <definedName name="__________IAF2005" localSheetId="3">#REF!</definedName>
    <definedName name="__________IAF2005" localSheetId="8">#REF!</definedName>
    <definedName name="__________IAF2005" localSheetId="15">#REF!</definedName>
    <definedName name="__________IAF2005">#REF!</definedName>
    <definedName name="__________IAF2006" localSheetId="19">#REF!</definedName>
    <definedName name="__________IAF2006" localSheetId="3">#REF!</definedName>
    <definedName name="__________IAF2006" localSheetId="8">#REF!</definedName>
    <definedName name="__________IAF2006" localSheetId="15">#REF!</definedName>
    <definedName name="__________IAF2006">#REF!</definedName>
    <definedName name="__________PLQ2" localSheetId="19">#REF!</definedName>
    <definedName name="__________PLQ2" localSheetId="3">#REF!</definedName>
    <definedName name="__________PLQ2" localSheetId="8">#REF!</definedName>
    <definedName name="__________PLQ2" localSheetId="15">#REF!</definedName>
    <definedName name="__________PLQ2">#REF!</definedName>
    <definedName name="__________TW092006" localSheetId="19">#REF!</definedName>
    <definedName name="__________TW092006" localSheetId="3">#REF!</definedName>
    <definedName name="__________TW092006" localSheetId="8">#REF!</definedName>
    <definedName name="__________TW092006" localSheetId="15">#REF!</definedName>
    <definedName name="__________TW092006">#REF!</definedName>
    <definedName name="__________TW092007" localSheetId="19">#REF!</definedName>
    <definedName name="__________TW092007" localSheetId="3">#REF!</definedName>
    <definedName name="__________TW092007" localSheetId="8">#REF!</definedName>
    <definedName name="__________TW092007" localSheetId="15">#REF!</definedName>
    <definedName name="__________TW092007">#REF!</definedName>
    <definedName name="__________wbk1">[2]!__________wbk1</definedName>
    <definedName name="__________xliuwt54j27" localSheetId="19">'[5]wybrane dane finansowe 1'!#REF!</definedName>
    <definedName name="__________xliuwt54j27" localSheetId="3">'[5]wybrane dane finansowe 1'!#REF!</definedName>
    <definedName name="__________xliuwt54j27" localSheetId="8">'[5]wybrane dane finansowe 1'!#REF!</definedName>
    <definedName name="__________xliuwt54j27" localSheetId="15">'[5]wybrane dane finansowe 1'!#REF!</definedName>
    <definedName name="__________xliuwt54j27">'[5]wybrane dane finansowe 1'!#REF!</definedName>
    <definedName name="_________IAF2005" localSheetId="19">#REF!</definedName>
    <definedName name="_________IAF2005" localSheetId="3">#REF!</definedName>
    <definedName name="_________IAF2005" localSheetId="8">#REF!</definedName>
    <definedName name="_________IAF2005" localSheetId="15">#REF!</definedName>
    <definedName name="_________IAF2005">#REF!</definedName>
    <definedName name="_________IAF2006" localSheetId="19">#REF!</definedName>
    <definedName name="_________IAF2006" localSheetId="3">#REF!</definedName>
    <definedName name="_________IAF2006" localSheetId="8">#REF!</definedName>
    <definedName name="_________IAF2006" localSheetId="15">#REF!</definedName>
    <definedName name="_________IAF2006">#REF!</definedName>
    <definedName name="_________PLQ2" localSheetId="19">#REF!</definedName>
    <definedName name="_________PLQ2" localSheetId="3">#REF!</definedName>
    <definedName name="_________PLQ2" localSheetId="8">#REF!</definedName>
    <definedName name="_________PLQ2" localSheetId="15">#REF!</definedName>
    <definedName name="_________PLQ2">#REF!</definedName>
    <definedName name="_________TW092006" localSheetId="19">#REF!</definedName>
    <definedName name="_________TW092006" localSheetId="3">#REF!</definedName>
    <definedName name="_________TW092006" localSheetId="8">#REF!</definedName>
    <definedName name="_________TW092006" localSheetId="15">#REF!</definedName>
    <definedName name="_________TW092006">#REF!</definedName>
    <definedName name="_________TW092007" localSheetId="19">#REF!</definedName>
    <definedName name="_________TW092007" localSheetId="3">#REF!</definedName>
    <definedName name="_________TW092007" localSheetId="8">#REF!</definedName>
    <definedName name="_________TW092007" localSheetId="15">#REF!</definedName>
    <definedName name="_________TW092007">#REF!</definedName>
    <definedName name="_________wbk1">[2]!_________wbk1</definedName>
    <definedName name="_________xliuwt54j27" localSheetId="19">'[5]wybrane dane finansowe 1'!#REF!</definedName>
    <definedName name="_________xliuwt54j27" localSheetId="3">'[5]wybrane dane finansowe 1'!#REF!</definedName>
    <definedName name="_________xliuwt54j27" localSheetId="8">'[5]wybrane dane finansowe 1'!#REF!</definedName>
    <definedName name="_________xliuwt54j27" localSheetId="15">'[5]wybrane dane finansowe 1'!#REF!</definedName>
    <definedName name="_________xliuwt54j27">'[5]wybrane dane finansowe 1'!#REF!</definedName>
    <definedName name="________IAF2005" localSheetId="19">#REF!</definedName>
    <definedName name="________IAF2005" localSheetId="3">#REF!</definedName>
    <definedName name="________IAF2005" localSheetId="8">#REF!</definedName>
    <definedName name="________IAF2005" localSheetId="15">#REF!</definedName>
    <definedName name="________IAF2005">#REF!</definedName>
    <definedName name="________IAF2006" localSheetId="19">#REF!</definedName>
    <definedName name="________IAF2006" localSheetId="3">#REF!</definedName>
    <definedName name="________IAF2006" localSheetId="8">#REF!</definedName>
    <definedName name="________IAF2006" localSheetId="15">#REF!</definedName>
    <definedName name="________IAF2006">#REF!</definedName>
    <definedName name="________PLQ2" localSheetId="19">#REF!</definedName>
    <definedName name="________PLQ2" localSheetId="3">#REF!</definedName>
    <definedName name="________PLQ2" localSheetId="8">#REF!</definedName>
    <definedName name="________PLQ2" localSheetId="15">#REF!</definedName>
    <definedName name="________PLQ2">#REF!</definedName>
    <definedName name="________TW092006" localSheetId="19">#REF!</definedName>
    <definedName name="________TW092006" localSheetId="3">#REF!</definedName>
    <definedName name="________TW092006" localSheetId="8">#REF!</definedName>
    <definedName name="________TW092006" localSheetId="15">#REF!</definedName>
    <definedName name="________TW092006">#REF!</definedName>
    <definedName name="________TW092007" localSheetId="19">#REF!</definedName>
    <definedName name="________TW092007" localSheetId="3">#REF!</definedName>
    <definedName name="________TW092007" localSheetId="8">#REF!</definedName>
    <definedName name="________TW092007" localSheetId="15">#REF!</definedName>
    <definedName name="________TW092007">#REF!</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9">'[7]wybrane dane finansowe 1'!#REF!</definedName>
    <definedName name="________xliuwt54j27" localSheetId="3">'[7]wybrane dane finansowe 1'!#REF!</definedName>
    <definedName name="________xliuwt54j27" localSheetId="8">'[7]wybrane dane finansowe 1'!#REF!</definedName>
    <definedName name="________xliuwt54j27" localSheetId="15">'[7]wybrane dane finansowe 1'!#REF!</definedName>
    <definedName name="________xliuwt54j27">'[7]wybrane dane finansowe 1'!#REF!</definedName>
    <definedName name="_______IAF2005" localSheetId="19">#REF!</definedName>
    <definedName name="_______IAF2005" localSheetId="3">#REF!</definedName>
    <definedName name="_______IAF2005" localSheetId="8">#REF!</definedName>
    <definedName name="_______IAF2005" localSheetId="15">#REF!</definedName>
    <definedName name="_______IAF2005">#REF!</definedName>
    <definedName name="_______IAF2006" localSheetId="19">#REF!</definedName>
    <definedName name="_______IAF2006" localSheetId="3">#REF!</definedName>
    <definedName name="_______IAF2006" localSheetId="8">#REF!</definedName>
    <definedName name="_______IAF2006" localSheetId="15">#REF!</definedName>
    <definedName name="_______IAF2006">#REF!</definedName>
    <definedName name="_______PLQ2" localSheetId="19">#REF!</definedName>
    <definedName name="_______PLQ2" localSheetId="3">#REF!</definedName>
    <definedName name="_______PLQ2" localSheetId="8">#REF!</definedName>
    <definedName name="_______PLQ2" localSheetId="15">#REF!</definedName>
    <definedName name="_______PLQ2">#REF!</definedName>
    <definedName name="_______TW092006" localSheetId="19">#REF!</definedName>
    <definedName name="_______TW092006" localSheetId="3">#REF!</definedName>
    <definedName name="_______TW092006" localSheetId="8">#REF!</definedName>
    <definedName name="_______TW092006" localSheetId="15">#REF!</definedName>
    <definedName name="_______TW092006">#REF!</definedName>
    <definedName name="_______TW092007" localSheetId="19">#REF!</definedName>
    <definedName name="_______TW092007" localSheetId="3">#REF!</definedName>
    <definedName name="_______TW092007" localSheetId="8">#REF!</definedName>
    <definedName name="_______TW092007" localSheetId="15">#REF!</definedName>
    <definedName name="_______TW092007">#REF!</definedName>
    <definedName name="_______wbk1" localSheetId="3">'Przychody prowizyjne'!_______wbk1</definedName>
    <definedName name="_______wbk1" localSheetId="16">[1]!__wbk1</definedName>
    <definedName name="_______wbk1">'Przychody prowizyjne'!_______wbk1</definedName>
    <definedName name="_______xliuwt54j27" localSheetId="19">'[7]wybrane dane finansowe 1'!#REF!</definedName>
    <definedName name="_______xliuwt54j27" localSheetId="3">'[7]wybrane dane finansowe 1'!#REF!</definedName>
    <definedName name="_______xliuwt54j27" localSheetId="8">'[7]wybrane dane finansowe 1'!#REF!</definedName>
    <definedName name="_______xliuwt54j27" localSheetId="15">'[7]wybrane dane finansowe 1'!#REF!</definedName>
    <definedName name="_______xliuwt54j27">'[7]wybrane dane finansowe 1'!#REF!</definedName>
    <definedName name="______IAF2005" localSheetId="19">#REF!</definedName>
    <definedName name="______IAF2005" localSheetId="3">#REF!</definedName>
    <definedName name="______IAF2005" localSheetId="8">#REF!</definedName>
    <definedName name="______IAF2005" localSheetId="15">#REF!</definedName>
    <definedName name="______IAF2005">#REF!</definedName>
    <definedName name="______IAF2006" localSheetId="19">#REF!</definedName>
    <definedName name="______IAF2006" localSheetId="3">#REF!</definedName>
    <definedName name="______IAF2006" localSheetId="8">#REF!</definedName>
    <definedName name="______IAF2006" localSheetId="15">#REF!</definedName>
    <definedName name="______IAF2006">#REF!</definedName>
    <definedName name="______PLQ2" localSheetId="19">#REF!</definedName>
    <definedName name="______PLQ2" localSheetId="3">#REF!</definedName>
    <definedName name="______PLQ2" localSheetId="8">#REF!</definedName>
    <definedName name="______PLQ2" localSheetId="15">#REF!</definedName>
    <definedName name="______PLQ2">#REF!</definedName>
    <definedName name="______TW092006" localSheetId="19">#REF!</definedName>
    <definedName name="______TW092006" localSheetId="3">#REF!</definedName>
    <definedName name="______TW092006" localSheetId="8">#REF!</definedName>
    <definedName name="______TW092006" localSheetId="15">#REF!</definedName>
    <definedName name="______TW092006">#REF!</definedName>
    <definedName name="______TW092007" localSheetId="19">#REF!</definedName>
    <definedName name="______TW092007" localSheetId="3">#REF!</definedName>
    <definedName name="______TW092007" localSheetId="8">#REF!</definedName>
    <definedName name="______TW092007" localSheetId="15">#REF!</definedName>
    <definedName name="______TW092007">#REF!</definedName>
    <definedName name="______wbk1" localSheetId="3">'Przychody prowizyjne'!______wbk1</definedName>
    <definedName name="______wbk1" localSheetId="16">#N/A</definedName>
    <definedName name="______wbk1">'Przychody prowizyjne'!______wbk1</definedName>
    <definedName name="______xliuwt54j27" localSheetId="19">'[5]wybrane dane finansowe 1'!#REF!</definedName>
    <definedName name="______xliuwt54j27" localSheetId="3">'[5]wybrane dane finansowe 1'!#REF!</definedName>
    <definedName name="______xliuwt54j27" localSheetId="8">'[5]wybrane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9">#REF!</definedName>
    <definedName name="_____ALI1" localSheetId="3">#REF!</definedName>
    <definedName name="_____ALI1" localSheetId="8">#REF!</definedName>
    <definedName name="_____ALI1" localSheetId="15">#REF!</definedName>
    <definedName name="_____ALI1">#REF!</definedName>
    <definedName name="_____ALI2" localSheetId="19">#REF!</definedName>
    <definedName name="_____ALI2" localSheetId="3">#REF!</definedName>
    <definedName name="_____ALI2" localSheetId="8">#REF!</definedName>
    <definedName name="_____ALI2" localSheetId="15">#REF!</definedName>
    <definedName name="_____ALI2">#REF!</definedName>
    <definedName name="_____AMI1" localSheetId="19">#REF!</definedName>
    <definedName name="_____AMI1" localSheetId="3">#REF!</definedName>
    <definedName name="_____AMI1" localSheetId="8">#REF!</definedName>
    <definedName name="_____AMI1" localSheetId="15">#REF!</definedName>
    <definedName name="_____AMI1">#REF!</definedName>
    <definedName name="_____AMI2" localSheetId="19">#REF!</definedName>
    <definedName name="_____AMI2" localSheetId="3">#REF!</definedName>
    <definedName name="_____AMI2" localSheetId="8">#REF!</definedName>
    <definedName name="_____AMI2" localSheetId="15">#REF!</definedName>
    <definedName name="_____AMI2">#REF!</definedName>
    <definedName name="_____AOI1" localSheetId="19">#REF!</definedName>
    <definedName name="_____AOI1" localSheetId="3">#REF!</definedName>
    <definedName name="_____AOI1" localSheetId="8">#REF!</definedName>
    <definedName name="_____AOI1" localSheetId="15">#REF!</definedName>
    <definedName name="_____AOI1">#REF!</definedName>
    <definedName name="_____AOI2" localSheetId="19">#REF!</definedName>
    <definedName name="_____AOI2" localSheetId="3">#REF!</definedName>
    <definedName name="_____AOI2" localSheetId="8">#REF!</definedName>
    <definedName name="_____AOI2" localSheetId="15">#REF!</definedName>
    <definedName name="_____AOI2">#REF!</definedName>
    <definedName name="_____DAI1" localSheetId="19">#REF!</definedName>
    <definedName name="_____DAI1" localSheetId="3">#REF!</definedName>
    <definedName name="_____DAI1" localSheetId="8">#REF!</definedName>
    <definedName name="_____DAI1" localSheetId="15">#REF!</definedName>
    <definedName name="_____DAI1">#REF!</definedName>
    <definedName name="_____DAI2" localSheetId="19">#REF!</definedName>
    <definedName name="_____DAI2" localSheetId="3">#REF!</definedName>
    <definedName name="_____DAI2" localSheetId="8">#REF!</definedName>
    <definedName name="_____DAI2" localSheetId="15">#REF!</definedName>
    <definedName name="_____DAI2">#REF!</definedName>
    <definedName name="_____DCI1" localSheetId="19">#REF!</definedName>
    <definedName name="_____DCI1" localSheetId="3">#REF!</definedName>
    <definedName name="_____DCI1" localSheetId="8">#REF!</definedName>
    <definedName name="_____DCI1" localSheetId="15">#REF!</definedName>
    <definedName name="_____DCI1">#REF!</definedName>
    <definedName name="_____DCI2" localSheetId="19">#REF!</definedName>
    <definedName name="_____DCI2" localSheetId="3">#REF!</definedName>
    <definedName name="_____DCI2" localSheetId="8">#REF!</definedName>
    <definedName name="_____DCI2" localSheetId="15">#REF!</definedName>
    <definedName name="_____DCI2">#REF!</definedName>
    <definedName name="_____ELI1" localSheetId="19">#REF!</definedName>
    <definedName name="_____ELI1" localSheetId="3">#REF!</definedName>
    <definedName name="_____ELI1" localSheetId="8">#REF!</definedName>
    <definedName name="_____ELI1" localSheetId="15">#REF!</definedName>
    <definedName name="_____ELI1">#REF!</definedName>
    <definedName name="_____ELI2" localSheetId="19">#REF!</definedName>
    <definedName name="_____ELI2" localSheetId="3">#REF!</definedName>
    <definedName name="_____ELI2" localSheetId="8">#REF!</definedName>
    <definedName name="_____ELI2" localSheetId="15">#REF!</definedName>
    <definedName name="_____ELI2">#REF!</definedName>
    <definedName name="_____FXI1" localSheetId="19">#REF!</definedName>
    <definedName name="_____FXI1" localSheetId="3">#REF!</definedName>
    <definedName name="_____FXI1" localSheetId="8">#REF!</definedName>
    <definedName name="_____FXI1" localSheetId="15">#REF!</definedName>
    <definedName name="_____FXI1">#REF!</definedName>
    <definedName name="_____FXI2" localSheetId="19">#REF!</definedName>
    <definedName name="_____FXI2" localSheetId="3">#REF!</definedName>
    <definedName name="_____FXI2" localSheetId="8">#REF!</definedName>
    <definedName name="_____FXI2" localSheetId="15">#REF!</definedName>
    <definedName name="_____FXI2">#REF!</definedName>
    <definedName name="_____IAF2005" localSheetId="19">#REF!</definedName>
    <definedName name="_____IAF2005" localSheetId="3">#REF!</definedName>
    <definedName name="_____IAF2005" localSheetId="8">#REF!</definedName>
    <definedName name="_____IAF2005" localSheetId="15">#REF!</definedName>
    <definedName name="_____IAF2005">#REF!</definedName>
    <definedName name="_____IAF2006" localSheetId="19">#REF!</definedName>
    <definedName name="_____IAF2006" localSheetId="3">#REF!</definedName>
    <definedName name="_____IAF2006" localSheetId="8">#REF!</definedName>
    <definedName name="_____IAF2006" localSheetId="15">#REF!</definedName>
    <definedName name="_____IAF2006">#REF!</definedName>
    <definedName name="_____NAN2">[8]AN2!$A$3:$AA$111</definedName>
    <definedName name="_____PLQ2" localSheetId="19">#REF!</definedName>
    <definedName name="_____PLQ2" localSheetId="3">#REF!</definedName>
    <definedName name="_____PLQ2" localSheetId="8">#REF!</definedName>
    <definedName name="_____PLQ2" localSheetId="15">#REF!</definedName>
    <definedName name="_____PLQ2">#REF!</definedName>
    <definedName name="_____RAI1" localSheetId="19">#REF!</definedName>
    <definedName name="_____RAI1" localSheetId="3">#REF!</definedName>
    <definedName name="_____RAI1" localSheetId="8">#REF!</definedName>
    <definedName name="_____RAI1" localSheetId="15">#REF!</definedName>
    <definedName name="_____RAI1">#REF!</definedName>
    <definedName name="_____RAI2" localSheetId="19">#REF!</definedName>
    <definedName name="_____RAI2" localSheetId="3">#REF!</definedName>
    <definedName name="_____RAI2" localSheetId="8">#REF!</definedName>
    <definedName name="_____RAI2" localSheetId="15">#REF!</definedName>
    <definedName name="_____RAI2">#REF!</definedName>
    <definedName name="_____scn1" localSheetId="19">#REF!</definedName>
    <definedName name="_____scn1" localSheetId="3">#REF!</definedName>
    <definedName name="_____scn1" localSheetId="8">#REF!</definedName>
    <definedName name="_____scn1" localSheetId="15">#REF!</definedName>
    <definedName name="_____scn1">#REF!</definedName>
    <definedName name="_____TMI1" localSheetId="19">#REF!</definedName>
    <definedName name="_____TMI1" localSheetId="3">#REF!</definedName>
    <definedName name="_____TMI1" localSheetId="8">#REF!</definedName>
    <definedName name="_____TMI1" localSheetId="15">#REF!</definedName>
    <definedName name="_____TMI1">#REF!</definedName>
    <definedName name="_____TMI2" localSheetId="19">#REF!</definedName>
    <definedName name="_____TMI2" localSheetId="3">#REF!</definedName>
    <definedName name="_____TMI2" localSheetId="8">#REF!</definedName>
    <definedName name="_____TMI2" localSheetId="15">#REF!</definedName>
    <definedName name="_____TMI2">#REF!</definedName>
    <definedName name="_____TW092006" localSheetId="19">#REF!</definedName>
    <definedName name="_____TW092006" localSheetId="3">#REF!</definedName>
    <definedName name="_____TW092006" localSheetId="8">#REF!</definedName>
    <definedName name="_____TW092006" localSheetId="15">#REF!</definedName>
    <definedName name="_____TW092006">#REF!</definedName>
    <definedName name="_____TW092007" localSheetId="19">#REF!</definedName>
    <definedName name="_____TW092007" localSheetId="3">#REF!</definedName>
    <definedName name="_____TW092007" localSheetId="8">#REF!</definedName>
    <definedName name="_____TW092007" localSheetId="15">#REF!</definedName>
    <definedName name="_____TW092007">#REF!</definedName>
    <definedName name="_____UNI1" localSheetId="19">#REF!</definedName>
    <definedName name="_____UNI1" localSheetId="3">#REF!</definedName>
    <definedName name="_____UNI1" localSheetId="8">#REF!</definedName>
    <definedName name="_____UNI1" localSheetId="15">#REF!</definedName>
    <definedName name="_____UNI1">#REF!</definedName>
    <definedName name="_____UNI2" localSheetId="19">#REF!</definedName>
    <definedName name="_____UNI2" localSheetId="3">#REF!</definedName>
    <definedName name="_____UNI2" localSheetId="8">#REF!</definedName>
    <definedName name="_____UNI2" localSheetId="15">#REF!</definedName>
    <definedName name="_____UNI2">#REF!</definedName>
    <definedName name="_____wbk1" localSheetId="3">'Przychody prowizyjne'!_____wbk1</definedName>
    <definedName name="_____wbk1" localSheetId="16">[2]!_____wbk1</definedName>
    <definedName name="_____wbk1">'Przychody prowizyjne'!_____wbk1</definedName>
    <definedName name="_____xliuwt54j27" localSheetId="19">'[5]wybrane dane finansowe 1'!#REF!</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8">'[5]wybrane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9">#REF!</definedName>
    <definedName name="____ALI1" localSheetId="3">#REF!</definedName>
    <definedName name="____ALI1" localSheetId="8">#REF!</definedName>
    <definedName name="____ALI1" localSheetId="15">#REF!</definedName>
    <definedName name="____ALI1">#REF!</definedName>
    <definedName name="____ALI2" localSheetId="19">#REF!</definedName>
    <definedName name="____ALI2" localSheetId="3">#REF!</definedName>
    <definedName name="____ALI2" localSheetId="8">#REF!</definedName>
    <definedName name="____ALI2" localSheetId="15">#REF!</definedName>
    <definedName name="____ALI2">#REF!</definedName>
    <definedName name="____AMI1" localSheetId="19">#REF!</definedName>
    <definedName name="____AMI1" localSheetId="3">#REF!</definedName>
    <definedName name="____AMI1" localSheetId="8">#REF!</definedName>
    <definedName name="____AMI1" localSheetId="15">#REF!</definedName>
    <definedName name="____AMI1">#REF!</definedName>
    <definedName name="____AMI2" localSheetId="19">#REF!</definedName>
    <definedName name="____AMI2" localSheetId="3">#REF!</definedName>
    <definedName name="____AMI2" localSheetId="8">#REF!</definedName>
    <definedName name="____AMI2" localSheetId="15">#REF!</definedName>
    <definedName name="____AMI2">#REF!</definedName>
    <definedName name="____AOI1" localSheetId="19">#REF!</definedName>
    <definedName name="____AOI1" localSheetId="3">#REF!</definedName>
    <definedName name="____AOI1" localSheetId="8">#REF!</definedName>
    <definedName name="____AOI1" localSheetId="15">#REF!</definedName>
    <definedName name="____AOI1">#REF!</definedName>
    <definedName name="____AOI2" localSheetId="19">#REF!</definedName>
    <definedName name="____AOI2" localSheetId="3">#REF!</definedName>
    <definedName name="____AOI2" localSheetId="8">#REF!</definedName>
    <definedName name="____AOI2" localSheetId="15">#REF!</definedName>
    <definedName name="____AOI2">#REF!</definedName>
    <definedName name="____DAI1" localSheetId="19">#REF!</definedName>
    <definedName name="____DAI1" localSheetId="3">#REF!</definedName>
    <definedName name="____DAI1" localSheetId="8">#REF!</definedName>
    <definedName name="____DAI1" localSheetId="15">#REF!</definedName>
    <definedName name="____DAI1">#REF!</definedName>
    <definedName name="____DAI2" localSheetId="19">#REF!</definedName>
    <definedName name="____DAI2" localSheetId="3">#REF!</definedName>
    <definedName name="____DAI2" localSheetId="8">#REF!</definedName>
    <definedName name="____DAI2" localSheetId="15">#REF!</definedName>
    <definedName name="____DAI2">#REF!</definedName>
    <definedName name="____DCI1" localSheetId="19">#REF!</definedName>
    <definedName name="____DCI1" localSheetId="3">#REF!</definedName>
    <definedName name="____DCI1" localSheetId="8">#REF!</definedName>
    <definedName name="____DCI1" localSheetId="15">#REF!</definedName>
    <definedName name="____DCI1">#REF!</definedName>
    <definedName name="____DCI2" localSheetId="19">#REF!</definedName>
    <definedName name="____DCI2" localSheetId="3">#REF!</definedName>
    <definedName name="____DCI2" localSheetId="8">#REF!</definedName>
    <definedName name="____DCI2" localSheetId="15">#REF!</definedName>
    <definedName name="____DCI2">#REF!</definedName>
    <definedName name="____ELI1" localSheetId="19">#REF!</definedName>
    <definedName name="____ELI1" localSheetId="3">#REF!</definedName>
    <definedName name="____ELI1" localSheetId="8">#REF!</definedName>
    <definedName name="____ELI1" localSheetId="15">#REF!</definedName>
    <definedName name="____ELI1">#REF!</definedName>
    <definedName name="____ELI2" localSheetId="19">#REF!</definedName>
    <definedName name="____ELI2" localSheetId="3">#REF!</definedName>
    <definedName name="____ELI2" localSheetId="8">#REF!</definedName>
    <definedName name="____ELI2" localSheetId="15">#REF!</definedName>
    <definedName name="____ELI2">#REF!</definedName>
    <definedName name="____FXI1" localSheetId="19">#REF!</definedName>
    <definedName name="____FXI1" localSheetId="3">#REF!</definedName>
    <definedName name="____FXI1" localSheetId="8">#REF!</definedName>
    <definedName name="____FXI1" localSheetId="15">#REF!</definedName>
    <definedName name="____FXI1">#REF!</definedName>
    <definedName name="____FXI2" localSheetId="19">#REF!</definedName>
    <definedName name="____FXI2" localSheetId="3">#REF!</definedName>
    <definedName name="____FXI2" localSheetId="8">#REF!</definedName>
    <definedName name="____FXI2" localSheetId="15">#REF!</definedName>
    <definedName name="____FXI2">#REF!</definedName>
    <definedName name="____IAF2005" localSheetId="19">#REF!</definedName>
    <definedName name="____IAF2005" localSheetId="3">#REF!</definedName>
    <definedName name="____IAF2005" localSheetId="8">#REF!</definedName>
    <definedName name="____IAF2005" localSheetId="15">#REF!</definedName>
    <definedName name="____IAF2005">#REF!</definedName>
    <definedName name="____IAF2006" localSheetId="19">#REF!</definedName>
    <definedName name="____IAF2006" localSheetId="3">#REF!</definedName>
    <definedName name="____IAF2006" localSheetId="8">#REF!</definedName>
    <definedName name="____IAF2006" localSheetId="15">#REF!</definedName>
    <definedName name="____IAF2006">#REF!</definedName>
    <definedName name="____NAN2">[9]AN2!$A$3:$AA$111</definedName>
    <definedName name="____PLQ2" localSheetId="19">#REF!</definedName>
    <definedName name="____PLQ2" localSheetId="3">#REF!</definedName>
    <definedName name="____PLQ2" localSheetId="8">#REF!</definedName>
    <definedName name="____PLQ2" localSheetId="15">#REF!</definedName>
    <definedName name="____PLQ2">#REF!</definedName>
    <definedName name="____RAI1" localSheetId="19">#REF!</definedName>
    <definedName name="____RAI1" localSheetId="3">#REF!</definedName>
    <definedName name="____RAI1" localSheetId="8">#REF!</definedName>
    <definedName name="____RAI1" localSheetId="15">#REF!</definedName>
    <definedName name="____RAI1">#REF!</definedName>
    <definedName name="____RAI2" localSheetId="19">#REF!</definedName>
    <definedName name="____RAI2" localSheetId="3">#REF!</definedName>
    <definedName name="____RAI2" localSheetId="8">#REF!</definedName>
    <definedName name="____RAI2" localSheetId="15">#REF!</definedName>
    <definedName name="____RAI2">#REF!</definedName>
    <definedName name="____scn1" localSheetId="19">#REF!</definedName>
    <definedName name="____scn1" localSheetId="3">#REF!</definedName>
    <definedName name="____scn1" localSheetId="8">#REF!</definedName>
    <definedName name="____scn1" localSheetId="15">#REF!</definedName>
    <definedName name="____scn1">#REF!</definedName>
    <definedName name="____TMI1" localSheetId="19">#REF!</definedName>
    <definedName name="____TMI1" localSheetId="3">#REF!</definedName>
    <definedName name="____TMI1" localSheetId="8">#REF!</definedName>
    <definedName name="____TMI1" localSheetId="15">#REF!</definedName>
    <definedName name="____TMI1">#REF!</definedName>
    <definedName name="____TMI2" localSheetId="19">#REF!</definedName>
    <definedName name="____TMI2" localSheetId="3">#REF!</definedName>
    <definedName name="____TMI2" localSheetId="8">#REF!</definedName>
    <definedName name="____TMI2" localSheetId="15">#REF!</definedName>
    <definedName name="____TMI2">#REF!</definedName>
    <definedName name="____TW092006" localSheetId="19">#REF!</definedName>
    <definedName name="____TW092006" localSheetId="3">#REF!</definedName>
    <definedName name="____TW092006" localSheetId="8">#REF!</definedName>
    <definedName name="____TW092006" localSheetId="15">#REF!</definedName>
    <definedName name="____TW092006">#REF!</definedName>
    <definedName name="____TW092007" localSheetId="19">#REF!</definedName>
    <definedName name="____TW092007" localSheetId="3">#REF!</definedName>
    <definedName name="____TW092007" localSheetId="8">#REF!</definedName>
    <definedName name="____TW092007" localSheetId="15">#REF!</definedName>
    <definedName name="____TW092007">#REF!</definedName>
    <definedName name="____UNI1" localSheetId="19">#REF!</definedName>
    <definedName name="____UNI1" localSheetId="3">#REF!</definedName>
    <definedName name="____UNI1" localSheetId="8">#REF!</definedName>
    <definedName name="____UNI1" localSheetId="15">#REF!</definedName>
    <definedName name="____UNI1">#REF!</definedName>
    <definedName name="____UNI2" localSheetId="19">#REF!</definedName>
    <definedName name="____UNI2" localSheetId="3">#REF!</definedName>
    <definedName name="____UNI2" localSheetId="8">#REF!</definedName>
    <definedName name="____UNI2" localSheetId="15">#REF!</definedName>
    <definedName name="____UNI2">#REF!</definedName>
    <definedName name="____wbk1" localSheetId="3">'Przychody prowizyjne'!____wbk1</definedName>
    <definedName name="____wbk1" localSheetId="16">#N/A</definedName>
    <definedName name="____wbk1">'Przychody prowizyjne'!____wbk1</definedName>
    <definedName name="____xliuwt54j27" localSheetId="19">'[5]wybrane dane finansowe 1'!#REF!</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8">'[5]wybrane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9">#REF!</definedName>
    <definedName name="___ALI1" localSheetId="3">#REF!</definedName>
    <definedName name="___ALI1" localSheetId="8">#REF!</definedName>
    <definedName name="___ALI1" localSheetId="15">#REF!</definedName>
    <definedName name="___ALI1">#REF!</definedName>
    <definedName name="___ALI2" localSheetId="19">#REF!</definedName>
    <definedName name="___ALI2" localSheetId="3">#REF!</definedName>
    <definedName name="___ALI2" localSheetId="8">#REF!</definedName>
    <definedName name="___ALI2" localSheetId="15">#REF!</definedName>
    <definedName name="___ALI2">#REF!</definedName>
    <definedName name="___AMI1" localSheetId="19">#REF!</definedName>
    <definedName name="___AMI1" localSheetId="3">#REF!</definedName>
    <definedName name="___AMI1" localSheetId="8">#REF!</definedName>
    <definedName name="___AMI1" localSheetId="15">#REF!</definedName>
    <definedName name="___AMI1">#REF!</definedName>
    <definedName name="___AMI2" localSheetId="19">#REF!</definedName>
    <definedName name="___AMI2" localSheetId="3">#REF!</definedName>
    <definedName name="___AMI2" localSheetId="8">#REF!</definedName>
    <definedName name="___AMI2" localSheetId="15">#REF!</definedName>
    <definedName name="___AMI2">#REF!</definedName>
    <definedName name="___AOI1" localSheetId="19">#REF!</definedName>
    <definedName name="___AOI1" localSheetId="3">#REF!</definedName>
    <definedName name="___AOI1" localSheetId="8">#REF!</definedName>
    <definedName name="___AOI1" localSheetId="15">#REF!</definedName>
    <definedName name="___AOI1">#REF!</definedName>
    <definedName name="___AOI2" localSheetId="19">#REF!</definedName>
    <definedName name="___AOI2" localSheetId="3">#REF!</definedName>
    <definedName name="___AOI2" localSheetId="8">#REF!</definedName>
    <definedName name="___AOI2" localSheetId="15">#REF!</definedName>
    <definedName name="___AOI2">#REF!</definedName>
    <definedName name="___DAI1" localSheetId="19">#REF!</definedName>
    <definedName name="___DAI1" localSheetId="3">#REF!</definedName>
    <definedName name="___DAI1" localSheetId="8">#REF!</definedName>
    <definedName name="___DAI1" localSheetId="15">#REF!</definedName>
    <definedName name="___DAI1">#REF!</definedName>
    <definedName name="___DAI2" localSheetId="19">#REF!</definedName>
    <definedName name="___DAI2" localSheetId="3">#REF!</definedName>
    <definedName name="___DAI2" localSheetId="8">#REF!</definedName>
    <definedName name="___DAI2" localSheetId="15">#REF!</definedName>
    <definedName name="___DAI2">#REF!</definedName>
    <definedName name="___DCI1" localSheetId="19">#REF!</definedName>
    <definedName name="___DCI1" localSheetId="3">#REF!</definedName>
    <definedName name="___DCI1" localSheetId="8">#REF!</definedName>
    <definedName name="___DCI1" localSheetId="15">#REF!</definedName>
    <definedName name="___DCI1">#REF!</definedName>
    <definedName name="___DCI2" localSheetId="19">#REF!</definedName>
    <definedName name="___DCI2" localSheetId="3">#REF!</definedName>
    <definedName name="___DCI2" localSheetId="8">#REF!</definedName>
    <definedName name="___DCI2" localSheetId="15">#REF!</definedName>
    <definedName name="___DCI2">#REF!</definedName>
    <definedName name="___ELI1" localSheetId="19">#REF!</definedName>
    <definedName name="___ELI1" localSheetId="3">#REF!</definedName>
    <definedName name="___ELI1" localSheetId="8">#REF!</definedName>
    <definedName name="___ELI1" localSheetId="15">#REF!</definedName>
    <definedName name="___ELI1">#REF!</definedName>
    <definedName name="___ELI2" localSheetId="19">#REF!</definedName>
    <definedName name="___ELI2" localSheetId="3">#REF!</definedName>
    <definedName name="___ELI2" localSheetId="8">#REF!</definedName>
    <definedName name="___ELI2" localSheetId="15">#REF!</definedName>
    <definedName name="___ELI2">#REF!</definedName>
    <definedName name="___FXI1" localSheetId="19">#REF!</definedName>
    <definedName name="___FXI1" localSheetId="3">#REF!</definedName>
    <definedName name="___FXI1" localSheetId="8">#REF!</definedName>
    <definedName name="___FXI1" localSheetId="15">#REF!</definedName>
    <definedName name="___FXI1">#REF!</definedName>
    <definedName name="___FXI2" localSheetId="19">#REF!</definedName>
    <definedName name="___FXI2" localSheetId="3">#REF!</definedName>
    <definedName name="___FXI2" localSheetId="8">#REF!</definedName>
    <definedName name="___FXI2" localSheetId="15">#REF!</definedName>
    <definedName name="___FXI2">#REF!</definedName>
    <definedName name="___IAF2005" localSheetId="19">#REF!</definedName>
    <definedName name="___IAF2005" localSheetId="3">#REF!</definedName>
    <definedName name="___IAF2005" localSheetId="8">#REF!</definedName>
    <definedName name="___IAF2005" localSheetId="15">#REF!</definedName>
    <definedName name="___IAF2005">#REF!</definedName>
    <definedName name="___IAF2006" localSheetId="19">#REF!</definedName>
    <definedName name="___IAF2006" localSheetId="3">#REF!</definedName>
    <definedName name="___IAF2006" localSheetId="8">#REF!</definedName>
    <definedName name="___IAF2006" localSheetId="15">#REF!</definedName>
    <definedName name="___IAF2006">#REF!</definedName>
    <definedName name="___NAN2">[9]AN2!$A$3:$AA$111</definedName>
    <definedName name="___PLQ2" localSheetId="19">#REF!</definedName>
    <definedName name="___PLQ2" localSheetId="3">#REF!</definedName>
    <definedName name="___PLQ2" localSheetId="8">#REF!</definedName>
    <definedName name="___PLQ2" localSheetId="15">#REF!</definedName>
    <definedName name="___PLQ2">#REF!</definedName>
    <definedName name="___RAI1" localSheetId="19">#REF!</definedName>
    <definedName name="___RAI1" localSheetId="3">#REF!</definedName>
    <definedName name="___RAI1" localSheetId="8">#REF!</definedName>
    <definedName name="___RAI1" localSheetId="15">#REF!</definedName>
    <definedName name="___RAI1">#REF!</definedName>
    <definedName name="___RAI2" localSheetId="19">#REF!</definedName>
    <definedName name="___RAI2" localSheetId="3">#REF!</definedName>
    <definedName name="___RAI2" localSheetId="8">#REF!</definedName>
    <definedName name="___RAI2" localSheetId="15">#REF!</definedName>
    <definedName name="___RAI2">#REF!</definedName>
    <definedName name="___scn1" localSheetId="19">#REF!</definedName>
    <definedName name="___scn1" localSheetId="3">#REF!</definedName>
    <definedName name="___scn1" localSheetId="8">#REF!</definedName>
    <definedName name="___scn1" localSheetId="15">#REF!</definedName>
    <definedName name="___scn1">#REF!</definedName>
    <definedName name="___TMI1" localSheetId="19">#REF!</definedName>
    <definedName name="___TMI1" localSheetId="3">#REF!</definedName>
    <definedName name="___TMI1" localSheetId="8">#REF!</definedName>
    <definedName name="___TMI1" localSheetId="15">#REF!</definedName>
    <definedName name="___TMI1">#REF!</definedName>
    <definedName name="___TMI2" localSheetId="19">#REF!</definedName>
    <definedName name="___TMI2" localSheetId="3">#REF!</definedName>
    <definedName name="___TMI2" localSheetId="8">#REF!</definedName>
    <definedName name="___TMI2" localSheetId="15">#REF!</definedName>
    <definedName name="___TMI2">#REF!</definedName>
    <definedName name="___TW092006" localSheetId="19">#REF!</definedName>
    <definedName name="___TW092006" localSheetId="3">#REF!</definedName>
    <definedName name="___TW092006" localSheetId="8">#REF!</definedName>
    <definedName name="___TW092006" localSheetId="15">#REF!</definedName>
    <definedName name="___TW092006">#REF!</definedName>
    <definedName name="___TW092007" localSheetId="19">#REF!</definedName>
    <definedName name="___TW092007" localSheetId="3">#REF!</definedName>
    <definedName name="___TW092007" localSheetId="8">#REF!</definedName>
    <definedName name="___TW092007" localSheetId="15">#REF!</definedName>
    <definedName name="___TW092007">#REF!</definedName>
    <definedName name="___UNI1" localSheetId="19">#REF!</definedName>
    <definedName name="___UNI1" localSheetId="3">#REF!</definedName>
    <definedName name="___UNI1" localSheetId="8">#REF!</definedName>
    <definedName name="___UNI1" localSheetId="15">#REF!</definedName>
    <definedName name="___UNI1">#REF!</definedName>
    <definedName name="___UNI2" localSheetId="19">#REF!</definedName>
    <definedName name="___UNI2" localSheetId="3">#REF!</definedName>
    <definedName name="___UNI2" localSheetId="8">#REF!</definedName>
    <definedName name="___UNI2" localSheetId="15">#REF!</definedName>
    <definedName name="___UNI2">#REF!</definedName>
    <definedName name="___wbk1" localSheetId="3">'Przychody prowizyjne'!___wbk1</definedName>
    <definedName name="___wbk1" localSheetId="16">#N/A</definedName>
    <definedName name="___wbk1">'Przychody prowizyjne'!___wbk1</definedName>
    <definedName name="___xliuwt54j27" localSheetId="19">'[5]wybrane dane finansowe 1'!#REF!</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8">'[5]wybrane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9">#REF!</definedName>
    <definedName name="__1_0_0mota" localSheetId="3">#REF!</definedName>
    <definedName name="__1_0_0mota" localSheetId="8">#REF!</definedName>
    <definedName name="__1_0_0mota" localSheetId="15">#REF!</definedName>
    <definedName name="__1_0_0mota">#REF!</definedName>
    <definedName name="__ALI1" localSheetId="19">#REF!</definedName>
    <definedName name="__ALI1" localSheetId="3">#REF!</definedName>
    <definedName name="__ALI1" localSheetId="8">#REF!</definedName>
    <definedName name="__ALI1" localSheetId="15">#REF!</definedName>
    <definedName name="__ALI1">#REF!</definedName>
    <definedName name="__ALI2" localSheetId="19">#REF!</definedName>
    <definedName name="__ALI2" localSheetId="3">#REF!</definedName>
    <definedName name="__ALI2" localSheetId="8">#REF!</definedName>
    <definedName name="__ALI2" localSheetId="15">#REF!</definedName>
    <definedName name="__ALI2">#REF!</definedName>
    <definedName name="__AMI1" localSheetId="19">#REF!</definedName>
    <definedName name="__AMI1" localSheetId="3">#REF!</definedName>
    <definedName name="__AMI1" localSheetId="8">#REF!</definedName>
    <definedName name="__AMI1" localSheetId="15">#REF!</definedName>
    <definedName name="__AMI1">#REF!</definedName>
    <definedName name="__AMI2" localSheetId="19">#REF!</definedName>
    <definedName name="__AMI2" localSheetId="3">#REF!</definedName>
    <definedName name="__AMI2" localSheetId="8">#REF!</definedName>
    <definedName name="__AMI2" localSheetId="15">#REF!</definedName>
    <definedName name="__AMI2">#REF!</definedName>
    <definedName name="__AOI1" localSheetId="19">#REF!</definedName>
    <definedName name="__AOI1" localSheetId="3">#REF!</definedName>
    <definedName name="__AOI1" localSheetId="8">#REF!</definedName>
    <definedName name="__AOI1" localSheetId="15">#REF!</definedName>
    <definedName name="__AOI1">#REF!</definedName>
    <definedName name="__AOI2" localSheetId="19">#REF!</definedName>
    <definedName name="__AOI2" localSheetId="3">#REF!</definedName>
    <definedName name="__AOI2" localSheetId="8">#REF!</definedName>
    <definedName name="__AOI2" localSheetId="15">#REF!</definedName>
    <definedName name="__AOI2">#REF!</definedName>
    <definedName name="__DAI1" localSheetId="19">#REF!</definedName>
    <definedName name="__DAI1" localSheetId="3">#REF!</definedName>
    <definedName name="__DAI1" localSheetId="8">#REF!</definedName>
    <definedName name="__DAI1" localSheetId="15">#REF!</definedName>
    <definedName name="__DAI1">#REF!</definedName>
    <definedName name="__DAI2" localSheetId="19">#REF!</definedName>
    <definedName name="__DAI2" localSheetId="3">#REF!</definedName>
    <definedName name="__DAI2" localSheetId="8">#REF!</definedName>
    <definedName name="__DAI2" localSheetId="15">#REF!</definedName>
    <definedName name="__DAI2">#REF!</definedName>
    <definedName name="__DCI1" localSheetId="19">#REF!</definedName>
    <definedName name="__DCI1" localSheetId="3">#REF!</definedName>
    <definedName name="__DCI1" localSheetId="8">#REF!</definedName>
    <definedName name="__DCI1" localSheetId="15">#REF!</definedName>
    <definedName name="__DCI1">#REF!</definedName>
    <definedName name="__DCI2" localSheetId="19">#REF!</definedName>
    <definedName name="__DCI2" localSheetId="3">#REF!</definedName>
    <definedName name="__DCI2" localSheetId="8">#REF!</definedName>
    <definedName name="__DCI2" localSheetId="15">#REF!</definedName>
    <definedName name="__DCI2">#REF!</definedName>
    <definedName name="__ELI1" localSheetId="19">#REF!</definedName>
    <definedName name="__ELI1" localSheetId="3">#REF!</definedName>
    <definedName name="__ELI1" localSheetId="8">#REF!</definedName>
    <definedName name="__ELI1" localSheetId="15">#REF!</definedName>
    <definedName name="__ELI1">#REF!</definedName>
    <definedName name="__ELI2" localSheetId="19">#REF!</definedName>
    <definedName name="__ELI2" localSheetId="3">#REF!</definedName>
    <definedName name="__ELI2" localSheetId="8">#REF!</definedName>
    <definedName name="__ELI2" localSheetId="15">#REF!</definedName>
    <definedName name="__ELI2">#REF!</definedName>
    <definedName name="__FXI1" localSheetId="19">#REF!</definedName>
    <definedName name="__FXI1" localSheetId="3">#REF!</definedName>
    <definedName name="__FXI1" localSheetId="8">#REF!</definedName>
    <definedName name="__FXI1" localSheetId="15">#REF!</definedName>
    <definedName name="__FXI1">#REF!</definedName>
    <definedName name="__FXI2" localSheetId="19">#REF!</definedName>
    <definedName name="__FXI2" localSheetId="3">#REF!</definedName>
    <definedName name="__FXI2" localSheetId="8">#REF!</definedName>
    <definedName name="__FXI2" localSheetId="15">#REF!</definedName>
    <definedName name="__FXI2">#REF!</definedName>
    <definedName name="__IAF2005" localSheetId="19">#REF!</definedName>
    <definedName name="__IAF2005" localSheetId="3">#REF!</definedName>
    <definedName name="__IAF2005" localSheetId="8">#REF!</definedName>
    <definedName name="__IAF2005" localSheetId="15">#REF!</definedName>
    <definedName name="__IAF2005">#REF!</definedName>
    <definedName name="__IAF2006" localSheetId="19">#REF!</definedName>
    <definedName name="__IAF2006" localSheetId="3">#REF!</definedName>
    <definedName name="__IAF2006" localSheetId="8">#REF!</definedName>
    <definedName name="__IAF2006" localSheetId="15">#REF!</definedName>
    <definedName name="__IAF2006">#REF!</definedName>
    <definedName name="__NAN2">[10]AN2!$A$1:$AG$123</definedName>
    <definedName name="__PLQ2" localSheetId="19">#REF!</definedName>
    <definedName name="__PLQ2" localSheetId="3">#REF!</definedName>
    <definedName name="__PLQ2" localSheetId="8">#REF!</definedName>
    <definedName name="__PLQ2" localSheetId="15">#REF!</definedName>
    <definedName name="__PLQ2">#REF!</definedName>
    <definedName name="__RAI1" localSheetId="19">#REF!</definedName>
    <definedName name="__RAI1" localSheetId="3">#REF!</definedName>
    <definedName name="__RAI1" localSheetId="8">#REF!</definedName>
    <definedName name="__RAI1" localSheetId="15">#REF!</definedName>
    <definedName name="__RAI1">#REF!</definedName>
    <definedName name="__RAI2" localSheetId="19">#REF!</definedName>
    <definedName name="__RAI2" localSheetId="3">#REF!</definedName>
    <definedName name="__RAI2" localSheetId="8">#REF!</definedName>
    <definedName name="__RAI2" localSheetId="15">#REF!</definedName>
    <definedName name="__RAI2">#REF!</definedName>
    <definedName name="__scn1" localSheetId="19">#REF!</definedName>
    <definedName name="__scn1" localSheetId="3">#REF!</definedName>
    <definedName name="__scn1" localSheetId="8">#REF!</definedName>
    <definedName name="__scn1" localSheetId="15">#REF!</definedName>
    <definedName name="__scn1">#REF!</definedName>
    <definedName name="__TMI1" localSheetId="19">#REF!</definedName>
    <definedName name="__TMI1" localSheetId="3">#REF!</definedName>
    <definedName name="__TMI1" localSheetId="8">#REF!</definedName>
    <definedName name="__TMI1" localSheetId="15">#REF!</definedName>
    <definedName name="__TMI1">#REF!</definedName>
    <definedName name="__TMI2" localSheetId="19">#REF!</definedName>
    <definedName name="__TMI2" localSheetId="3">#REF!</definedName>
    <definedName name="__TMI2" localSheetId="8">#REF!</definedName>
    <definedName name="__TMI2" localSheetId="15">#REF!</definedName>
    <definedName name="__TMI2">#REF!</definedName>
    <definedName name="__TW092006" localSheetId="19">#REF!</definedName>
    <definedName name="__TW092006" localSheetId="3">#REF!</definedName>
    <definedName name="__TW092006" localSheetId="8">#REF!</definedName>
    <definedName name="__TW092006" localSheetId="15">#REF!</definedName>
    <definedName name="__TW092006">#REF!</definedName>
    <definedName name="__TW092007" localSheetId="19">#REF!</definedName>
    <definedName name="__TW092007" localSheetId="3">#REF!</definedName>
    <definedName name="__TW092007" localSheetId="8">#REF!</definedName>
    <definedName name="__TW092007" localSheetId="15">#REF!</definedName>
    <definedName name="__TW092007">#REF!</definedName>
    <definedName name="__UNI1" localSheetId="19">#REF!</definedName>
    <definedName name="__UNI1" localSheetId="3">#REF!</definedName>
    <definedName name="__UNI1" localSheetId="8">#REF!</definedName>
    <definedName name="__UNI1" localSheetId="15">#REF!</definedName>
    <definedName name="__UNI1">#REF!</definedName>
    <definedName name="__UNI2" localSheetId="19">#REF!</definedName>
    <definedName name="__UNI2" localSheetId="3">#REF!</definedName>
    <definedName name="__UNI2" localSheetId="8">#REF!</definedName>
    <definedName name="__UNI2" localSheetId="15">#REF!</definedName>
    <definedName name="__UNI2">#REF!</definedName>
    <definedName name="__wbk1" localSheetId="1">BS!__wbk1</definedName>
    <definedName name="__wbk1" localSheetId="3">'Przychody prowizyjne'!__wbk1</definedName>
    <definedName name="__wbk1" localSheetId="16">#N/A</definedName>
    <definedName name="__wbk1">BS!__wbk1</definedName>
    <definedName name="__xliuwt54j27" localSheetId="19">'[5]wybrane dane finansowe 1'!#REF!</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8">'[5]wybrane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9">'[5]wybrane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8">'[5]wybrane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9">'[5]wybrane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8">'[5]wybrane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9">'[5]wybrane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8">'[5]wybrane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9">'[5]wybrane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8">'[5]wybrane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9">'[5]wybrane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8">'[5]wybrane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9">'[5]wybrane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8">'[5]wybrane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9">'[5]wybrane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8">'[5]wybrane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9">'[5]wybrane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8">'[5]wybrane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9">'[5]wybrane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8">'[5]wybrane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9">'[5]wybrane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8">'[5]wybrane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9">'[5]wybrane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8">'[5]wybrane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9">'[5]wybrane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8">'[5]wybrane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9">'[5]wybrane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8">'[5]wybrane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9">'[5]wybrane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8">'[5]wybrane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8">'[5]wybrane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9">'[11]#ADR'!#REF!</definedName>
    <definedName name="_1_0_0mota" localSheetId="3">'[11]#ADR'!#REF!</definedName>
    <definedName name="_1_0_0mota" localSheetId="8">'[11]#ADR'!#REF!</definedName>
    <definedName name="_1_0_0mota" localSheetId="15">'[11]#ADR'!#REF!</definedName>
    <definedName name="_1_0_0mota">'[11]#ADR'!#REF!</definedName>
    <definedName name="_10_____mota" localSheetId="19">#REF!</definedName>
    <definedName name="_10_____mota" localSheetId="3">#REF!</definedName>
    <definedName name="_10_____mota" localSheetId="8">#REF!</definedName>
    <definedName name="_10_____mota" localSheetId="15">#REF!</definedName>
    <definedName name="_10_____mota">#REF!</definedName>
    <definedName name="_11_0_0mota" localSheetId="1">#REF!</definedName>
    <definedName name="_122006" localSheetId="19">#REF!</definedName>
    <definedName name="_122006" localSheetId="3">#REF!</definedName>
    <definedName name="_122006" localSheetId="8">#REF!</definedName>
    <definedName name="_122006" localSheetId="15">#REF!</definedName>
    <definedName name="_122006">#REF!</definedName>
    <definedName name="_12jb805072c" localSheetId="19">'[5]wybrane dane finansowe 1'!#REF!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8">'[5]wybrane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9">#REF!</definedName>
    <definedName name="_15_0_0mota" localSheetId="3">#REF!</definedName>
    <definedName name="_15_0_0mota" localSheetId="8">#REF!</definedName>
    <definedName name="_15_0_0mota" localSheetId="15">#REF!</definedName>
    <definedName name="_15_0_0mota">#REF!</definedName>
    <definedName name="_15hyhl54j1h" localSheetId="19">'[5]wybrane dane finansowe 1'!#REF!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8">'[5]wybrane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9">'[5]wybrane dane finansowe 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8">'[5]wybrane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9">#REF!</definedName>
    <definedName name="_18mota" localSheetId="3">#REF!</definedName>
    <definedName name="_18mota" localSheetId="8">#REF!</definedName>
    <definedName name="_18mota" localSheetId="15">#REF!</definedName>
    <definedName name="_18mota">#REF!</definedName>
    <definedName name="_19____mota" localSheetId="0">#REF!</definedName>
    <definedName name="_19e3w353q25" localSheetId="19">'[5]wybrane dane finansowe 1'!#REF!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8">'[5]wybrane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9">'[5]wybrane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8">'[5]wybrane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9">'[5]wybrane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8">'[5]wybrane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9">'[5]wybrane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8">'[5]wybrane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9">'[5]wybrane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8">'[5]wybrane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9">'[5]wybrane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8">'[5]wybrane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9">'[5]wybrane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8">'[5]wybrane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9">'[5]wybrane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8">'[5]wybrane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9">'[5]wybrane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8">'[5]wybrane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9">'[5]wybrane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8">'[5]wybrane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9">#REF!</definedName>
    <definedName name="_1mota" localSheetId="3">#REF!</definedName>
    <definedName name="_1mota" localSheetId="8">#REF!</definedName>
    <definedName name="_1mota" localSheetId="15">#REF!</definedName>
    <definedName name="_1mota">#REF!</definedName>
    <definedName name="_1nuci854j18" localSheetId="19">'[5]wybrane dane finansowe 1'!#REF!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8">'[5]wybrane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9">'[5]wybrane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8">'[5]wybrane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9">'[5]wybrane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8">'[5]wybrane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9">'[5]wybrane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8">'[5]wybrane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9">'[5]wybrane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8">'[5]wybrane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9">'[5]wybrane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8">'[5]wybrane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9">'[5]wybrane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8">'[5]wybrane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9">'[5]wybrane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8">'[5]wybrane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9">'[5]wybrane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8">'[5]wybrane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9">#REF!</definedName>
    <definedName name="_1zkowf4x9c" localSheetId="3">#REF!</definedName>
    <definedName name="_1zkowf4x9c" localSheetId="8">#REF!</definedName>
    <definedName name="_1zkowf4x9c" localSheetId="15">#REF!</definedName>
    <definedName name="_1zkowf4x9c">#REF!</definedName>
    <definedName name="_2_0_0mota" localSheetId="19">#REF!</definedName>
    <definedName name="_2_0_0mota" localSheetId="3">#REF!</definedName>
    <definedName name="_2_0_0mota" localSheetId="8">#REF!</definedName>
    <definedName name="_2_0_0mota" localSheetId="15">#REF!</definedName>
    <definedName name="_2_0_0mota">#REF!</definedName>
    <definedName name="_20____mota" localSheetId="19">#REF!</definedName>
    <definedName name="_20____mota" localSheetId="3">#REF!</definedName>
    <definedName name="_20____mota" localSheetId="8">#REF!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9">'[5]wybrane dane finansowe 1'!#REF!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8">'[5]wybrane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9">'[5]wybrane dane finansowe 1'!#REF!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8">'[5]wybrane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9">'[5]wybrane dane finansowe 1'!#REF!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8">'[5]wybrane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9">'[5]wybrane dane finansowe 1'!#REF!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8">'[5]wybrane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9">'[5]wybrane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8">'[5]wybrane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9">'[5]wybrane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8">'[5]wybrane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9">'[5]wybrane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8">'[5]wybrane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9">'[5]wybrane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8">'[5]wybrane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9">'[5]wybrane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8">'[5]wybrane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9">'[5]wybrane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8">'[5]wybrane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9">'[5]wybrane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8">'[5]wybrane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9">'[5]wybrane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8">'[5]wybrane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9">'[5]wybrane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8">'[5]wybrane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9">#REF!</definedName>
    <definedName name="_2vc21_p79tfavc32t" localSheetId="3">#REF!</definedName>
    <definedName name="_2vc21_p79tfavc32t" localSheetId="8">#REF!</definedName>
    <definedName name="_2vc21_p79tfavc32t" localSheetId="15">#REF!</definedName>
    <definedName name="_2vc21_p79tfavc32t">#REF!</definedName>
    <definedName name="_2zna1_8ebqbygi1d" localSheetId="19">'[5]wybrane dane finansowe 1'!#REF!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8">'[5]wybrane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9">#REF!</definedName>
    <definedName name="_3_0_0mota" localSheetId="3">#REF!</definedName>
    <definedName name="_3_0_0mota" localSheetId="8">#REF!</definedName>
    <definedName name="_3_0_0mota" localSheetId="15">#REF!</definedName>
    <definedName name="_3_0_0mota">#REF!</definedName>
    <definedName name="_30_0_0mota" localSheetId="4">#REF!</definedName>
    <definedName name="_31.03.2007" localSheetId="19">#REF!</definedName>
    <definedName name="_31.03.2007" localSheetId="3">#REF!</definedName>
    <definedName name="_31.03.2007" localSheetId="8">#REF!</definedName>
    <definedName name="_31.03.2007" localSheetId="15">#REF!</definedName>
    <definedName name="_31.03.2007">#REF!</definedName>
    <definedName name="_31.12.2006" localSheetId="19">#REF!</definedName>
    <definedName name="_31.12.2006" localSheetId="3">#REF!</definedName>
    <definedName name="_31.12.2006" localSheetId="8">#REF!</definedName>
    <definedName name="_31.12.2006" localSheetId="15">#REF!</definedName>
    <definedName name="_31.12.2006">#REF!</definedName>
    <definedName name="_31_0_0mota" localSheetId="4">#REF!</definedName>
    <definedName name="_32_0_0mota" localSheetId="4">#REF!</definedName>
    <definedName name="_32nt4z54jg" localSheetId="19">'[5]wybrane dane finansowe 1'!#REF!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8">'[5]wybrane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9">'[5]wybrane dane finansowe 1'!#REF!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8">'[5]wybrane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9">'[5]wybrane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8">'[5]wybrane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9">#REF!</definedName>
    <definedName name="_35_0_0mota" localSheetId="3">#REF!</definedName>
    <definedName name="_35_0_0mota" localSheetId="8">#REF!</definedName>
    <definedName name="_35_0_0mota" localSheetId="15">#REF!</definedName>
    <definedName name="_35_0_0mota">#REF!</definedName>
    <definedName name="_353bpu4y22g" localSheetId="19">'[5]wybrane dane finansowe 1'!#REF!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8">'[5]wybrane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9">#REF!</definedName>
    <definedName name="_364kiv4x9g" localSheetId="3">#REF!</definedName>
    <definedName name="_364kiv4x9g" localSheetId="8">#REF!</definedName>
    <definedName name="_364kiv4x9g" localSheetId="15">#REF!</definedName>
    <definedName name="_364kiv4x9g">#REF!</definedName>
    <definedName name="_36p8034y219" localSheetId="19">'[5]wybrane dane finansowe 1'!#REF!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8">'[5]wybrane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8">'[5]wybrane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9">'[5]wybrane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8">'[5]wybrane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9">'[5]wybrane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8">'[5]wybrane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9">#REF!</definedName>
    <definedName name="_3gbj194x9b" localSheetId="3">#REF!</definedName>
    <definedName name="_3gbj194x9b" localSheetId="8">#REF!</definedName>
    <definedName name="_3gbj194x9b" localSheetId="15">#REF!</definedName>
    <definedName name="_3gbj194x9b">#REF!</definedName>
    <definedName name="_3h4k1951pl" localSheetId="19">'[5]wybrane dane finansowe 1'!#REF!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8">'[5]wybrane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9">#REF!</definedName>
    <definedName name="_3mota" localSheetId="3">#REF!</definedName>
    <definedName name="_3mota" localSheetId="8">#REF!</definedName>
    <definedName name="_3mota" localSheetId="15">#REF!</definedName>
    <definedName name="_3mota">#REF!</definedName>
    <definedName name="_3p1ype4y2v" localSheetId="19">'[5]wybrane dane finansowe 1'!#REF!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8">'[5]wybrane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9">'[5]wybrane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8">'[5]wybrane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9">'[5]wybrane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8">'[5]wybrane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9">'[5]wybrane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8">'[5]wybrane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9">'[5]wybrane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8">'[5]wybrane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9">'[5]wybrane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8">'[5]wybrane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9">'[5]wybrane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8">'[5]wybrane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9">'[5]wybrane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8">'[5]wybrane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9">'[12]#ADR'!#REF!</definedName>
    <definedName name="_4_0_0mota" localSheetId="3">'[12]#ADR'!#REF!</definedName>
    <definedName name="_4_0_0mota" localSheetId="8">'[12]#ADR'!#REF!</definedName>
    <definedName name="_4_0_0mota" localSheetId="15">'[12]#ADR'!#REF!</definedName>
    <definedName name="_4_0_0mota">'[12]#ADR'!#REF!</definedName>
    <definedName name="_42f6294y22z" localSheetId="19">'[5]wybrane dane finansowe 1'!#REF!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8">'[5]wybrane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9">'[5]wybrane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8">'[5]wybrane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9">'[5]wybrane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8">'[5]wybrane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9">'[5]wybrane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8">'[5]wybrane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9">'[5]wybrane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8">'[5]wybrane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9">'[5]wybrane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8">'[5]wybrane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9">'[5]wybrane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8">'[5]wybrane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9">'[5]wybrane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8">'[5]wybrane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9">'[5]wybrane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8">'[5]wybrane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9">'[5]wybrane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8">'[5]wybrane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9">'[5]wybrane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8">'[5]wybrane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9">'[5]wybrane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8">'[5]wybrane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9">'[5]wybrane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8">'[5]wybrane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9">'[5]wybrane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8">'[5]wybrane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9">'[5]wybrane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8">'[5]wybrane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9">'[5]wybrane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8">'[5]wybrane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9">'[5]wybrane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8">'[5]wybrane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9">#REF!</definedName>
    <definedName name="_4uq3d44x9u" localSheetId="3">#REF!</definedName>
    <definedName name="_4uq3d44x9u" localSheetId="8">#REF!</definedName>
    <definedName name="_4uq3d44x9u" localSheetId="15">#REF!</definedName>
    <definedName name="_4uq3d44x9u">#REF!</definedName>
    <definedName name="_4x2xkk50722" localSheetId="19">'[5]wybrane dane finansowe 1'!#REF!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8">'[5]wybrane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9">'[5]wybrane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8">'[5]wybrane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9">#REF!</definedName>
    <definedName name="_5______mota" localSheetId="3">#REF!</definedName>
    <definedName name="_5______mota" localSheetId="8">#REF!</definedName>
    <definedName name="_5______mota" localSheetId="15">#REF!</definedName>
    <definedName name="_5______mota">#REF!</definedName>
    <definedName name="_5014iy4y22b" localSheetId="19">'[5]wybrane dane finansowe 1'!#REF!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8">'[5]wybrane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9">'[5]wybrane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8">'[5]wybrane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9">'[5]wybrane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8">'[5]wybrane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9">'[5]wybrane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8">'[5]wybrane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9">'[5]wybrane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8">'[5]wybrane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9">'[5]wybrane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8">'[5]wybrane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9">'[5]wybrane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8">'[5]wybrane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9">'[5]wybrane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8">'[5]wybrane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9">'[5]wybrane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8">'[5]wybrane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9">'[5]wybrane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8">'[5]wybrane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9">'[5]wybrane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8">'[5]wybrane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8">'[5]wybrane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9">'[5]wybrane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8">'[5]wybrane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9">'[5]wybrane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8">'[5]wybrane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9">'[5]wybrane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8">'[5]wybrane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9">'[5]wybrane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8">'[5]wybrane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9">'[5]wybrane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8">'[5]wybrane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9">'[5]wybrane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8">'[5]wybrane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9">'[5]wybrane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8">'[5]wybrane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9">'[5]wybrane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8">'[5]wybrane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9">'[5]wybrane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8">'[5]wybrane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9">'[5]wybrane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8">'[5]wybrane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9">'[5]wybrane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8">'[5]wybrane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9">'[5]wybrane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8">'[5]wybrane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9">'[5]wybrane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8">'[5]wybrane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9">'[5]wybrane dane finansowe 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8">'[5]wybrane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9">'[5]wybrane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8">'[5]wybrane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9">'[5]wybrane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8">'[5]wybrane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9">'[5]wybrane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8">'[5]wybrane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9">'[5]wybrane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8">'[5]wybrane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9">'[5]wybrane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8">'[5]wybrane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9">'[5]wybrane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8">'[5]wybrane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9">'[5]wybrane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8">'[5]wybrane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9">'[5]wybrane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8">'[5]wybrane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9">'[5]wybrane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8">'[5]wybrane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9">'[5]wybrane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8">'[5]wybrane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9">'[5]wybrane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8">'[5]wybrane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9">'[5]wybrane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8">'[5]wybrane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9">'[5]wybrane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8">'[5]wybrane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9">'[5]wybrane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8">'[5]wybrane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9">'[5]wybrane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8">'[5]wybrane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9">'[5]wybrane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8">'[5]wybrane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9">'[5]wybrane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8">'[5]wybrane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9">'[5]wybrane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8">'[5]wybrane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9">'[5]wybrane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8">'[5]wybrane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9">'[5]wybrane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8">'[5]wybrane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9">'[5]wybrane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8">'[5]wybrane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8">'[5]wybrane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9">'[5]wybrane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8">'[5]wybrane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9">'[5]wybrane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8">'[5]wybrane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9">'[5]wybrane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8">'[5]wybrane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9">'[5]wybrane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8">'[5]wybrane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9">#REF!</definedName>
    <definedName name="_7_0_0mota" localSheetId="3">#REF!</definedName>
    <definedName name="_7_0_0mota" localSheetId="8">#REF!</definedName>
    <definedName name="_7_0_0mota" localSheetId="15">#REF!</definedName>
    <definedName name="_7_0_0mota">#REF!</definedName>
    <definedName name="_71g1sw54j1x" localSheetId="19">'[5]wybrane dane finansowe 1'!#REF!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8">'[5]wybrane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9">'[5]wybrane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8">'[5]wybrane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9">'[5]wybrane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8">'[5]wybrane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9">'[5]wybrane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8">'[5]wybrane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9">'[5]wybrane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8">'[5]wybrane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9">'[5]wybrane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8">'[5]wybrane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9">'[5]wybrane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8">'[5]wybrane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9">'[5]wybrane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8">'[5]wybrane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9">'[5]wybrane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8">'[5]wybrane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9">'[5]wybrane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8">'[5]wybrane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9">'[5]wybrane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8">'[5]wybrane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9">'[5]wybrane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8">'[5]wybrane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9">'[5]wybrane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8">'[5]wybrane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9">'[5]wybrane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8">'[5]wybrane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9">'[5]wybrane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8">'[5]wybrane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9">'[5]wybrane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8">'[5]wybrane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9">'[5]wybrane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8">'[5]wybrane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9">'[5]wybrane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8">'[5]wybrane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9">'[12]#ADR'!#REF!</definedName>
    <definedName name="_8_0_0mota" localSheetId="3">'[12]#ADR'!#REF!</definedName>
    <definedName name="_8_0_0mota" localSheetId="8">'[12]#ADR'!#REF!</definedName>
    <definedName name="_8_0_0mota" localSheetId="15">'[12]#ADR'!#REF!</definedName>
    <definedName name="_8_0_0mota">'[12]#ADR'!#REF!</definedName>
    <definedName name="_825qcp4y216" localSheetId="19">'[5]wybrane dane finansowe 1'!#REF!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8">'[5]wybrane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9">'[5]wybrane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8">'[5]wybrane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9">'[5]wybrane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8">'[5]wybrane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9">'[5]wybrane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8">'[5]wybrane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9">'[5]wybrane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8">'[5]wybrane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9">'[5]wybrane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8">'[5]wybrane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9">#REF!</definedName>
    <definedName name="_8idedh4x9r" localSheetId="3">#REF!</definedName>
    <definedName name="_8idedh4x9r" localSheetId="8">#REF!</definedName>
    <definedName name="_8idedh4x9r" localSheetId="15">#REF!</definedName>
    <definedName name="_8idedh4x9r">#REF!</definedName>
    <definedName name="_8iencb53q2i" localSheetId="19">'[5]wybrane dane finansowe 1'!#REF!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8">'[5]wybrane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9">'[5]wybrane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8">'[5]wybrane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9">'[5]wybrane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8">'[5]wybrane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9">'[5]wybrane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8">'[5]wybrane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9">'[5]wybrane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8">'[5]wybrane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9">'[5]wybrane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8">'[5]wybrane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9">'[5]wybrane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8">'[5]wybrane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9">'[5]wybrane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8">'[5]wybrane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9">'[5]wybrane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8">'[5]wybrane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9">'[5]wybrane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8">'[5]wybrane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9">'[5]wybrane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8">'[5]wybrane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9">'[5]wybrane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8">'[5]wybrane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9">'[5]wybrane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8">'[5]wybrane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9">'[5]wybrane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8">'[5]wybrane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9">'[5]wybrane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8">'[5]wybrane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8">'[5]wybrane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9">'[5]wybrane dane finansowe 1'!#REF!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8">'[5]wybrane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9">'[5]wybrane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8">'[5]wybrane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9">'[5]wybrane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8">'[5]wybrane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9">'[5]wybrane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8">'[5]wybrane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9">'[5]wybrane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8">'[5]wybrane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9">'[5]wybrane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8">'[5]wybrane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9">'[5]wybrane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8">'[5]wybrane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9">'[5]wybrane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8">'[5]wybrane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9">'[5]wybrane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8">'[5]wybrane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9">#REF!</definedName>
    <definedName name="_9obk1g4x9f" localSheetId="3">#REF!</definedName>
    <definedName name="_9obk1g4x9f" localSheetId="8">#REF!</definedName>
    <definedName name="_9obk1g4x9f" localSheetId="15">#REF!</definedName>
    <definedName name="_9obk1g4x9f">#REF!</definedName>
    <definedName name="_9uhxjw4y2k" localSheetId="19">'[5]wybrane dane finansowe 1'!#REF!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8">'[5]wybrane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9">#REF!</definedName>
    <definedName name="_9uombz4x98" localSheetId="3">#REF!</definedName>
    <definedName name="_9uombz4x98" localSheetId="8">#REF!</definedName>
    <definedName name="_9uombz4x98" localSheetId="15">#REF!</definedName>
    <definedName name="_9uombz4x98">#REF!</definedName>
    <definedName name="_9xtk0n507l" localSheetId="19">'[5]wybrane dane finansowe 1'!#REF!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8">'[5]wybrane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9">'[5]wybrane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8">'[5]wybrane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8">'[5]wybrane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9">'[5]wybrane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8">'[5]wybrane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9">'[5]wybrane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8">'[5]wybrane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9">'[5]wybrane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8">'[5]wybrane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9">'[5]wybrane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8">'[5]wybrane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9">'[5]wybrane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8">'[5]wybrane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9">'[5]wybrane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8">'[5]wybrane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9">'[5]wybrane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8">'[5]wybrane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9">'[5]wybrane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8">'[5]wybrane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9">'[5]wybrane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8">'[5]wybrane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9">'[5]wybrane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8">'[5]wybrane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9">'[5]wybrane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8">'[5]wybrane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9">'[5]wybrane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8">'[5]wybrane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9">#REF!</definedName>
    <definedName name="_ALI1" localSheetId="3">#REF!</definedName>
    <definedName name="_ALI1" localSheetId="8">#REF!</definedName>
    <definedName name="_ALI1" localSheetId="15">#REF!</definedName>
    <definedName name="_ALI1">#REF!</definedName>
    <definedName name="_ALI2" localSheetId="19">#REF!</definedName>
    <definedName name="_ALI2" localSheetId="3">#REF!</definedName>
    <definedName name="_ALI2" localSheetId="8">#REF!</definedName>
    <definedName name="_ALI2" localSheetId="15">#REF!</definedName>
    <definedName name="_ALI2">#REF!</definedName>
    <definedName name="_alm9sd507b" localSheetId="19">'[5]wybrane dane finansowe 1'!#REF!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8">'[5]wybrane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9">#REF!</definedName>
    <definedName name="_AMI1" localSheetId="3">#REF!</definedName>
    <definedName name="_AMI1" localSheetId="8">#REF!</definedName>
    <definedName name="_AMI1" localSheetId="15">#REF!</definedName>
    <definedName name="_AMI1">#REF!</definedName>
    <definedName name="_AMI2" localSheetId="19">#REF!</definedName>
    <definedName name="_AMI2" localSheetId="3">#REF!</definedName>
    <definedName name="_AMI2" localSheetId="8">#REF!</definedName>
    <definedName name="_AMI2" localSheetId="15">#REF!</definedName>
    <definedName name="_AMI2">#REF!</definedName>
    <definedName name="_ano1or507a" localSheetId="19">'[5]wybrane dane finansowe 1'!#REF!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8">'[5]wybrane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9">#REF!</definedName>
    <definedName name="_AOI1" localSheetId="3">#REF!</definedName>
    <definedName name="_AOI1" localSheetId="8">#REF!</definedName>
    <definedName name="_AOI1" localSheetId="15">#REF!</definedName>
    <definedName name="_AOI1">#REF!</definedName>
    <definedName name="_AOI2" localSheetId="19">#REF!</definedName>
    <definedName name="_AOI2" localSheetId="3">#REF!</definedName>
    <definedName name="_AOI2" localSheetId="8">#REF!</definedName>
    <definedName name="_AOI2" localSheetId="15">#REF!</definedName>
    <definedName name="_AOI2">#REF!</definedName>
    <definedName name="_aplzg65181k" localSheetId="19">'[5]wybrane dane finansowe 1'!#REF!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8">'[5]wybrane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9">'[5]wybrane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8">'[5]wybrane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9">'[5]wybrane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8">'[5]wybrane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9">'[5]wybrane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8">'[5]wybrane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9">'[5]wybrane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8">'[5]wybrane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9">'[5]wybrane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8">'[5]wybrane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9">'[5]wybrane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8">'[5]wybrane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9">'[5]wybrane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8">'[5]wybrane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8">'[5]wybrane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9">'[5]wybrane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8">'[5]wybrane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9">'[5]wybrane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8">'[5]wybrane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9">'[5]wybrane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8">'[5]wybrane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9">'[5]wybrane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8">'[5]wybrane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9">'[5]wybrane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8">'[5]wybrane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9">'[5]wybrane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8">'[5]wybrane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9">'[5]wybrane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8">'[5]wybrane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9">'[5]wybrane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8">'[5]wybrane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9">'[5]wybrane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8">'[5]wybrane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9">#REF!</definedName>
    <definedName name="_bxw28v4x9o" localSheetId="3">#REF!</definedName>
    <definedName name="_bxw28v4x9o" localSheetId="8">#REF!</definedName>
    <definedName name="_bxw28v4x9o" localSheetId="15">#REF!</definedName>
    <definedName name="_bxw28v4x9o">#REF!</definedName>
    <definedName name="_bzhhsd53q1o" localSheetId="19">'[5]wybrane dane finansowe 1'!#REF!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8">'[5]wybrane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9">'[5]wybrane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8">'[5]wybrane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9">'[5]wybrane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8">'[5]wybrane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9">'[5]wybrane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8">'[5]wybrane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9">'[5]wybrane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8">'[5]wybrane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9">'[5]wybrane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8">'[5]wybrane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9">'[5]wybrane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8">'[5]wybrane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9">'[5]wybrane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8">'[5]wybrane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9">'[5]wybrane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8">'[5]wybrane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9">'[5]wybrane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8">'[5]wybrane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9">'[5]wybrane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8">'[5]wybrane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9">'[5]wybrane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8">'[5]wybrane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9">'[5]wybrane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8">'[5]wybrane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9">'[5]wybrane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8">'[5]wybrane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9">'[5]wybrane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8">'[5]wybrane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9">'[5]wybrane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8">'[5]wybrane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9">'[5]wybrane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8">'[5]wybrane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9">'[5]wybrane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8">'[5]wybrane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9">'[5]wybrane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8">'[5]wybrane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9">'[5]wybrane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8">'[5]wybrane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9">#REF!</definedName>
    <definedName name="_da3sip4x9y" localSheetId="3">#REF!</definedName>
    <definedName name="_da3sip4x9y" localSheetId="8">#REF!</definedName>
    <definedName name="_da3sip4x9y" localSheetId="15">#REF!</definedName>
    <definedName name="_da3sip4x9y">#REF!</definedName>
    <definedName name="_DAI1" localSheetId="19">#REF!</definedName>
    <definedName name="_DAI1" localSheetId="3">#REF!</definedName>
    <definedName name="_DAI1" localSheetId="8">#REF!</definedName>
    <definedName name="_DAI1" localSheetId="15">#REF!</definedName>
    <definedName name="_DAI1">#REF!</definedName>
    <definedName name="_DAI2" localSheetId="19">#REF!</definedName>
    <definedName name="_DAI2" localSheetId="3">#REF!</definedName>
    <definedName name="_DAI2" localSheetId="8">#REF!</definedName>
    <definedName name="_DAI2" localSheetId="15">#REF!</definedName>
    <definedName name="_DAI2">#REF!</definedName>
    <definedName name="_DCI1" localSheetId="19">#REF!</definedName>
    <definedName name="_DCI1" localSheetId="3">#REF!</definedName>
    <definedName name="_DCI1" localSheetId="8">#REF!</definedName>
    <definedName name="_DCI1" localSheetId="15">#REF!</definedName>
    <definedName name="_DCI1">#REF!</definedName>
    <definedName name="_DCI2" localSheetId="19">#REF!</definedName>
    <definedName name="_DCI2" localSheetId="3">#REF!</definedName>
    <definedName name="_DCI2" localSheetId="8">#REF!</definedName>
    <definedName name="_DCI2" localSheetId="15">#REF!</definedName>
    <definedName name="_DCI2">#REF!</definedName>
    <definedName name="_dfrs1q5181i" localSheetId="19">'[5]wybrane dane finansowe 1'!#REF!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8">'[5]wybrane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9">'[5]wybrane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8">'[5]wybrane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9">'[5]wybrane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8">'[5]wybrane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9">'[5]wybrane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8">'[5]wybrane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9">'[5]wybrane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8">'[5]wybrane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9">'[5]wybrane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8">'[5]wybrane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9">'[5]wybrane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8">'[5]wybrane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9">'[5]wybrane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8">'[5]wybrane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9">'[5]wybrane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8">'[5]wybrane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9">'[5]wybrane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8">'[5]wybrane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9">'[5]wybrane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8">'[5]wybrane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9">'[5]wybrane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8">'[5]wybrane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9">'[5]wybrane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8">'[5]wybrane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9">'[5]wybrane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8">'[5]wybrane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9">'[5]wybrane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8">'[5]wybrane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9">'[5]wybrane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8">'[5]wybrane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9">'[5]wybrane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8">'[5]wybrane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8">'[5]wybrane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9">'[5]wybrane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8">'[5]wybrane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9">'[5]wybrane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8">'[5]wybrane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9">'[5]wybrane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8">'[5]wybrane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9">'[5]wybrane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8">'[5]wybrane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9">#REF!</definedName>
    <definedName name="_ELI1" localSheetId="3">#REF!</definedName>
    <definedName name="_ELI1" localSheetId="8">#REF!</definedName>
    <definedName name="_ELI1" localSheetId="15">#REF!</definedName>
    <definedName name="_ELI1">#REF!</definedName>
    <definedName name="_ELI2" localSheetId="19">#REF!</definedName>
    <definedName name="_ELI2" localSheetId="3">#REF!</definedName>
    <definedName name="_ELI2" localSheetId="8">#REF!</definedName>
    <definedName name="_ELI2" localSheetId="15">#REF!</definedName>
    <definedName name="_ELI2">#REF!</definedName>
    <definedName name="_endtbl" localSheetId="19">'[5]wybrane dane finansowe 1'!#REF!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8">'[5]wybrane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9">'[5]wybrane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8">'[5]wybrane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9">'[5]wybrane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8">'[5]wybrane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9">'[5]wybrane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8">'[5]wybrane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9">'[5]wybrane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8">'[5]wybrane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9">#REF!</definedName>
    <definedName name="_endtbl2" localSheetId="3">#REF!</definedName>
    <definedName name="_endtbl2" localSheetId="8">#REF!</definedName>
    <definedName name="_endtbl2" localSheetId="15">#REF!</definedName>
    <definedName name="_endtbl2">#REF!</definedName>
    <definedName name="_endtbl4" localSheetId="19">'[5]wybrane dane finansowe 1'!#REF!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8">'[5]wybrane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9">'[5]wybrane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8">'[5]wybrane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9">'[5]wybrane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8">'[5]wybrane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9">'[5]wybrane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8">'[5]wybrane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9">'[5]wybrane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8">'[5]wybrane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9">'[5]wybrane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8">'[5]wybrane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8">'[5]wybrane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9">'[5]wybrane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8">'[5]wybrane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9">'[5]wybrane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8">'[5]wybrane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9">'[5]wybrane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8">'[5]wybrane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9">'[5]wybrane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8">'[5]wybrane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9">'[5]wybrane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8">'[5]wybrane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9">'[5]wybrane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8">'[5]wybrane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9">'[5]wybrane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8">'[5]wybrane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9">'[5]wybrane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8">'[5]wybrane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9">'[5]wybrane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8">'[5]wybrane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9">'[5]wybrane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8">'[5]wybrane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9">'[5]wybrane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8">'[5]wybrane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9">'[5]wybrane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8">'[5]wybrane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9">'[5]wybrane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8">'[5]wybrane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9">'[5]wybrane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8">'[5]wybrane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9">'[5]wybrane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8">'[5]wybrane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9">'[5]wybrane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8">'[5]wybrane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9">'[5]wybrane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8">'[5]wybrane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9">#REF!</definedName>
    <definedName name="_xlnm._FilterDatabase" localSheetId="3">#REF!</definedName>
    <definedName name="_xlnm._FilterDatabase" localSheetId="8">#REF!</definedName>
    <definedName name="_xlnm._FilterDatabase" localSheetId="15">#REF!</definedName>
    <definedName name="_xlnm._FilterDatabase">#REF!</definedName>
    <definedName name="_fjoxwy5181b" localSheetId="19">'[5]wybrane dane finansowe 1'!#REF!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8">'[5]wybrane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9">'[5]wybrane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8">'[5]wybrane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9">'[5]wybrane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8">'[5]wybrane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9">#REF!</definedName>
    <definedName name="_fo0mzb4x9p" localSheetId="3">#REF!</definedName>
    <definedName name="_fo0mzb4x9p" localSheetId="8">#REF!</definedName>
    <definedName name="_fo0mzb4x9p" localSheetId="15">#REF!</definedName>
    <definedName name="_fo0mzb4x9p">#REF!</definedName>
    <definedName name="_foc5pv50m2d" localSheetId="19">'[5]wybrane dane finansowe 1'!#REF!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8">'[5]wybrane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9">'[5]wybrane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8">'[5]wybrane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9">'[5]wybrane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8">'[5]wybrane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9">'[5]wybrane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8">'[5]wybrane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9">'[5]wybrane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8">'[5]wybrane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9">'[5]wybrane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8">'[5]wybrane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9">'[13]Table 39_'!#REF!</definedName>
    <definedName name="_ftnref1_50" localSheetId="3">'[13]Table 39_'!#REF!</definedName>
    <definedName name="_ftnref1_50" localSheetId="8">'[13]Table 39_'!#REF!</definedName>
    <definedName name="_ftnref1_50" localSheetId="15">'[13]Table 39_'!#REF!</definedName>
    <definedName name="_ftnref1_50">'[13]Table 39_'!#REF!</definedName>
    <definedName name="_ftnref1_50_10" localSheetId="19">'[14]Table 39_'!#REF!</definedName>
    <definedName name="_ftnref1_50_10" localSheetId="3">'[14]Table 39_'!#REF!</definedName>
    <definedName name="_ftnref1_50_10" localSheetId="8">'[14]Table 39_'!#REF!</definedName>
    <definedName name="_ftnref1_50_10" localSheetId="15">'[14]Table 39_'!#REF!</definedName>
    <definedName name="_ftnref1_50_10">'[14]Table 39_'!#REF!</definedName>
    <definedName name="_ftnref1_50_15" localSheetId="19">'[14]Table 39_'!#REF!</definedName>
    <definedName name="_ftnref1_50_15" localSheetId="3">'[14]Table 39_'!#REF!</definedName>
    <definedName name="_ftnref1_50_15" localSheetId="8">'[14]Table 39_'!#REF!</definedName>
    <definedName name="_ftnref1_50_15" localSheetId="15">'[14]Table 39_'!#REF!</definedName>
    <definedName name="_ftnref1_50_15">'[14]Table 39_'!#REF!</definedName>
    <definedName name="_ftnref1_50_18" localSheetId="19">'[14]Table 39_'!#REF!</definedName>
    <definedName name="_ftnref1_50_18" localSheetId="3">'[14]Table 39_'!#REF!</definedName>
    <definedName name="_ftnref1_50_18" localSheetId="8">'[14]Table 39_'!#REF!</definedName>
    <definedName name="_ftnref1_50_18" localSheetId="15">'[14]Table 39_'!#REF!</definedName>
    <definedName name="_ftnref1_50_18">'[14]Table 39_'!#REF!</definedName>
    <definedName name="_ftnref1_50_19" localSheetId="19">'[14]Table 39_'!#REF!</definedName>
    <definedName name="_ftnref1_50_19" localSheetId="3">'[14]Table 39_'!#REF!</definedName>
    <definedName name="_ftnref1_50_19" localSheetId="8">'[14]Table 39_'!#REF!</definedName>
    <definedName name="_ftnref1_50_19" localSheetId="15">'[14]Table 39_'!#REF!</definedName>
    <definedName name="_ftnref1_50_19">'[14]Table 39_'!#REF!</definedName>
    <definedName name="_ftnref1_50_20" localSheetId="19">'[14]Table 39_'!#REF!</definedName>
    <definedName name="_ftnref1_50_20" localSheetId="3">'[14]Table 39_'!#REF!</definedName>
    <definedName name="_ftnref1_50_20" localSheetId="8">'[14]Table 39_'!#REF!</definedName>
    <definedName name="_ftnref1_50_20" localSheetId="15">'[14]Table 39_'!#REF!</definedName>
    <definedName name="_ftnref1_50_20">'[14]Table 39_'!#REF!</definedName>
    <definedName name="_ftnref1_50_21" localSheetId="19">'[14]Table 39_'!#REF!</definedName>
    <definedName name="_ftnref1_50_21" localSheetId="3">'[14]Table 39_'!#REF!</definedName>
    <definedName name="_ftnref1_50_21" localSheetId="8">'[14]Table 39_'!#REF!</definedName>
    <definedName name="_ftnref1_50_21" localSheetId="15">'[14]Table 39_'!#REF!</definedName>
    <definedName name="_ftnref1_50_21">'[14]Table 39_'!#REF!</definedName>
    <definedName name="_ftnref1_50_23" localSheetId="19">'[14]Table 39_'!#REF!</definedName>
    <definedName name="_ftnref1_50_23" localSheetId="3">'[14]Table 39_'!#REF!</definedName>
    <definedName name="_ftnref1_50_23" localSheetId="8">'[14]Table 39_'!#REF!</definedName>
    <definedName name="_ftnref1_50_23" localSheetId="15">'[14]Table 39_'!#REF!</definedName>
    <definedName name="_ftnref1_50_23">'[14]Table 39_'!#REF!</definedName>
    <definedName name="_ftnref1_50_24" localSheetId="19">'[14]Table 39_'!#REF!</definedName>
    <definedName name="_ftnref1_50_24" localSheetId="3">'[14]Table 39_'!#REF!</definedName>
    <definedName name="_ftnref1_50_24" localSheetId="8">'[14]Table 39_'!#REF!</definedName>
    <definedName name="_ftnref1_50_24" localSheetId="15">'[14]Table 39_'!#REF!</definedName>
    <definedName name="_ftnref1_50_24">'[14]Table 39_'!#REF!</definedName>
    <definedName name="_ftnref1_50_27" localSheetId="19">'[15]Table 39_'!#REF!</definedName>
    <definedName name="_ftnref1_50_27" localSheetId="3">'[15]Table 39_'!#REF!</definedName>
    <definedName name="_ftnref1_50_27" localSheetId="8">'[15]Table 39_'!#REF!</definedName>
    <definedName name="_ftnref1_50_27" localSheetId="15">'[15]Table 39_'!#REF!</definedName>
    <definedName name="_ftnref1_50_27">'[15]Table 39_'!#REF!</definedName>
    <definedName name="_ftnref1_50_28" localSheetId="19">'[15]Table 39_'!#REF!</definedName>
    <definedName name="_ftnref1_50_28" localSheetId="3">'[15]Table 39_'!#REF!</definedName>
    <definedName name="_ftnref1_50_28" localSheetId="8">'[15]Table 39_'!#REF!</definedName>
    <definedName name="_ftnref1_50_28" localSheetId="15">'[15]Table 39_'!#REF!</definedName>
    <definedName name="_ftnref1_50_28">'[15]Table 39_'!#REF!</definedName>
    <definedName name="_ftnref1_50_4" localSheetId="19">'[14]Table 39_'!#REF!</definedName>
    <definedName name="_ftnref1_50_4" localSheetId="3">'[14]Table 39_'!#REF!</definedName>
    <definedName name="_ftnref1_50_4" localSheetId="8">'[14]Table 39_'!#REF!</definedName>
    <definedName name="_ftnref1_50_4" localSheetId="15">'[14]Table 39_'!#REF!</definedName>
    <definedName name="_ftnref1_50_4">'[14]Table 39_'!#REF!</definedName>
    <definedName name="_ftnref1_50_5" localSheetId="19">'[14]Table 39_'!#REF!</definedName>
    <definedName name="_ftnref1_50_5" localSheetId="3">'[14]Table 39_'!#REF!</definedName>
    <definedName name="_ftnref1_50_5" localSheetId="8">'[14]Table 39_'!#REF!</definedName>
    <definedName name="_ftnref1_50_5" localSheetId="15">'[14]Table 39_'!#REF!</definedName>
    <definedName name="_ftnref1_50_5">'[14]Table 39_'!#REF!</definedName>
    <definedName name="_ftnref1_50_9" localSheetId="19">'[15]Table 39_'!#REF!</definedName>
    <definedName name="_ftnref1_50_9" localSheetId="3">'[15]Table 39_'!#REF!</definedName>
    <definedName name="_ftnref1_50_9" localSheetId="8">'[15]Table 39_'!#REF!</definedName>
    <definedName name="_ftnref1_50_9" localSheetId="15">'[15]Table 39_'!#REF!</definedName>
    <definedName name="_ftnref1_50_9">'[15]Table 39_'!#REF!</definedName>
    <definedName name="_ftnref1_51" localSheetId="19">'[13]Table 39_'!#REF!</definedName>
    <definedName name="_ftnref1_51" localSheetId="3">'[13]Table 39_'!#REF!</definedName>
    <definedName name="_ftnref1_51" localSheetId="8">'[13]Table 39_'!#REF!</definedName>
    <definedName name="_ftnref1_51" localSheetId="15">'[13]Table 39_'!#REF!</definedName>
    <definedName name="_ftnref1_51">'[13]Table 39_'!#REF!</definedName>
    <definedName name="_ftnref1_51_10" localSheetId="19">'[14]Table 39_'!#REF!</definedName>
    <definedName name="_ftnref1_51_10" localSheetId="3">'[14]Table 39_'!#REF!</definedName>
    <definedName name="_ftnref1_51_10" localSheetId="8">'[14]Table 39_'!#REF!</definedName>
    <definedName name="_ftnref1_51_10" localSheetId="15">'[14]Table 39_'!#REF!</definedName>
    <definedName name="_ftnref1_51_10">'[14]Table 39_'!#REF!</definedName>
    <definedName name="_ftnref1_51_15" localSheetId="19">'[14]Table 39_'!#REF!</definedName>
    <definedName name="_ftnref1_51_15" localSheetId="3">'[14]Table 39_'!#REF!</definedName>
    <definedName name="_ftnref1_51_15" localSheetId="8">'[14]Table 39_'!#REF!</definedName>
    <definedName name="_ftnref1_51_15" localSheetId="15">'[14]Table 39_'!#REF!</definedName>
    <definedName name="_ftnref1_51_15">'[14]Table 39_'!#REF!</definedName>
    <definedName name="_ftnref1_51_18" localSheetId="19">'[14]Table 39_'!#REF!</definedName>
    <definedName name="_ftnref1_51_18" localSheetId="3">'[14]Table 39_'!#REF!</definedName>
    <definedName name="_ftnref1_51_18" localSheetId="8">'[14]Table 39_'!#REF!</definedName>
    <definedName name="_ftnref1_51_18" localSheetId="15">'[14]Table 39_'!#REF!</definedName>
    <definedName name="_ftnref1_51_18">'[14]Table 39_'!#REF!</definedName>
    <definedName name="_ftnref1_51_19" localSheetId="19">'[14]Table 39_'!#REF!</definedName>
    <definedName name="_ftnref1_51_19" localSheetId="3">'[14]Table 39_'!#REF!</definedName>
    <definedName name="_ftnref1_51_19" localSheetId="8">'[14]Table 39_'!#REF!</definedName>
    <definedName name="_ftnref1_51_19" localSheetId="15">'[14]Table 39_'!#REF!</definedName>
    <definedName name="_ftnref1_51_19">'[14]Table 39_'!#REF!</definedName>
    <definedName name="_ftnref1_51_20" localSheetId="19">'[14]Table 39_'!#REF!</definedName>
    <definedName name="_ftnref1_51_20" localSheetId="3">'[14]Table 39_'!#REF!</definedName>
    <definedName name="_ftnref1_51_20" localSheetId="8">'[14]Table 39_'!#REF!</definedName>
    <definedName name="_ftnref1_51_20" localSheetId="15">'[14]Table 39_'!#REF!</definedName>
    <definedName name="_ftnref1_51_20">'[14]Table 39_'!#REF!</definedName>
    <definedName name="_ftnref1_51_21" localSheetId="19">'[14]Table 39_'!#REF!</definedName>
    <definedName name="_ftnref1_51_21" localSheetId="3">'[14]Table 39_'!#REF!</definedName>
    <definedName name="_ftnref1_51_21" localSheetId="8">'[14]Table 39_'!#REF!</definedName>
    <definedName name="_ftnref1_51_21" localSheetId="15">'[14]Table 39_'!#REF!</definedName>
    <definedName name="_ftnref1_51_21">'[14]Table 39_'!#REF!</definedName>
    <definedName name="_ftnref1_51_23" localSheetId="19">'[14]Table 39_'!#REF!</definedName>
    <definedName name="_ftnref1_51_23" localSheetId="3">'[14]Table 39_'!#REF!</definedName>
    <definedName name="_ftnref1_51_23" localSheetId="8">'[14]Table 39_'!#REF!</definedName>
    <definedName name="_ftnref1_51_23" localSheetId="15">'[14]Table 39_'!#REF!</definedName>
    <definedName name="_ftnref1_51_23">'[14]Table 39_'!#REF!</definedName>
    <definedName name="_ftnref1_51_24" localSheetId="19">'[14]Table 39_'!#REF!</definedName>
    <definedName name="_ftnref1_51_24" localSheetId="3">'[14]Table 39_'!#REF!</definedName>
    <definedName name="_ftnref1_51_24" localSheetId="8">'[14]Table 39_'!#REF!</definedName>
    <definedName name="_ftnref1_51_24" localSheetId="15">'[14]Table 39_'!#REF!</definedName>
    <definedName name="_ftnref1_51_24">'[14]Table 39_'!#REF!</definedName>
    <definedName name="_ftnref1_51_4" localSheetId="19">'[14]Table 39_'!#REF!</definedName>
    <definedName name="_ftnref1_51_4" localSheetId="3">'[14]Table 39_'!#REF!</definedName>
    <definedName name="_ftnref1_51_4" localSheetId="8">'[14]Table 39_'!#REF!</definedName>
    <definedName name="_ftnref1_51_4" localSheetId="15">'[14]Table 39_'!#REF!</definedName>
    <definedName name="_ftnref1_51_4">'[14]Table 39_'!#REF!</definedName>
    <definedName name="_ftnref1_51_5" localSheetId="19">'[14]Table 39_'!#REF!</definedName>
    <definedName name="_ftnref1_51_5" localSheetId="3">'[14]Table 39_'!#REF!</definedName>
    <definedName name="_ftnref1_51_5" localSheetId="8">'[14]Table 39_'!#REF!</definedName>
    <definedName name="_ftnref1_51_5" localSheetId="15">'[14]Table 39_'!#REF!</definedName>
    <definedName name="_ftnref1_51_5">'[14]Table 39_'!#REF!</definedName>
    <definedName name="_ftref1_50" localSheetId="19">'[13]Table 39_'!#REF!</definedName>
    <definedName name="_ftref1_50" localSheetId="3">'[13]Table 39_'!#REF!</definedName>
    <definedName name="_ftref1_50" localSheetId="8">'[13]Table 39_'!#REF!</definedName>
    <definedName name="_ftref1_50" localSheetId="15">'[13]Table 39_'!#REF!</definedName>
    <definedName name="_ftref1_50">'[13]Table 39_'!#REF!</definedName>
    <definedName name="_fu2x09518z" localSheetId="19">'[5]wybrane dane finansowe 1'!#REF!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8">'[5]wybrane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9">'[5]wybrane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8">'[5]wybrane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9">'[5]wybrane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8">'[5]wybrane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9">'[5]wybrane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8">'[5]wybrane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9">#REF!</definedName>
    <definedName name="_FXI1" localSheetId="3">#REF!</definedName>
    <definedName name="_FXI1" localSheetId="8">#REF!</definedName>
    <definedName name="_FXI1" localSheetId="15">#REF!</definedName>
    <definedName name="_FXI1">#REF!</definedName>
    <definedName name="_FXI2" localSheetId="19">#REF!</definedName>
    <definedName name="_FXI2" localSheetId="3">#REF!</definedName>
    <definedName name="_FXI2" localSheetId="8">#REF!</definedName>
    <definedName name="_FXI2" localSheetId="15">#REF!</definedName>
    <definedName name="_FXI2">#REF!</definedName>
    <definedName name="_g00bl94y21n" localSheetId="19">'[5]wybrane dane finansowe 1'!#REF!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8">'[5]wybrane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9">'[5]wybrane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8">'[5]wybrane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9">'[5]wybrane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8">'[5]wybrane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9">'[5]wybrane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8">'[5]wybrane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9">'[5]wybrane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8">'[5]wybrane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9">'[5]wybrane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8">'[5]wybrane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9">'[5]wybrane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8">'[5]wybrane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9">'[5]wybrane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8">'[5]wybrane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9">'[5]wybrane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8">'[5]wybrane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8">'[5]wybrane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9">'[5]wybrane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8">'[5]wybrane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9">'[5]wybrane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8">'[5]wybrane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9">'[5]wybrane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8">'[5]wybrane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9">'[5]wybrane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8">'[5]wybrane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9">'[5]wybrane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8">'[5]wybrane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9">'[5]wybrane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8">'[5]wybrane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9">'[5]wybrane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8">'[5]wybrane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9">'[5]wybrane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8">'[5]wybrane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9">'[14]Table 39_'!#REF!</definedName>
    <definedName name="_h" localSheetId="3">'[14]Table 39_'!#REF!</definedName>
    <definedName name="_h" localSheetId="8">'[14]Table 39_'!#REF!</definedName>
    <definedName name="_h" localSheetId="15">'[14]Table 39_'!#REF!</definedName>
    <definedName name="_h">'[14]Table 39_'!#REF!</definedName>
    <definedName name="_h9eklb50m25" localSheetId="19">'[5]wybrane dane finansowe 1'!#REF!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8">'[5]wybrane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9">'[5]wybrane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8">'[5]wybrane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9">'[5]wybrane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8">'[5]wybrane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9">'[5]wybrane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8">'[5]wybrane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9">'[5]wybrane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8">'[5]wybrane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9">'[5]wybrane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8">'[5]wybrane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9">'[5]wybrane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8">'[5]wybrane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8">'[5]wybrane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9">'[5]wybrane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8">'[5]wybrane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9">'[5]wybrane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8">'[5]wybrane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9">'[5]wybrane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8">'[5]wybrane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9">'[5]wybrane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8">'[5]wybrane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9">'[5]wybrane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8">'[5]wybrane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9">'[5]wybrane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8">'[5]wybrane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9">'[5]wybrane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8">'[5]wybrane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9">'[5]wybrane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8">'[5]wybrane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9">'[5]wybrane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8">'[5]wybrane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9">'[5]wybrane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8">'[5]wybrane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9">#REF!</definedName>
    <definedName name="_hvx78p4x9l" localSheetId="3">#REF!</definedName>
    <definedName name="_hvx78p4x9l" localSheetId="8">#REF!</definedName>
    <definedName name="_hvx78p4x9l" localSheetId="15">#REF!</definedName>
    <definedName name="_hvx78p4x9l">#REF!</definedName>
    <definedName name="_hwl4l753q15" localSheetId="19">'[5]wybrane dane finansowe 1'!#REF!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8">'[5]wybrane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9">'[5]wybrane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8">'[5]wybrane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9">'[5]wybrane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8">'[5]wybrane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9">'[5]wybrane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8">'[5]wybrane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9">'[5]wybrane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8">'[5]wybrane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9">'[5]wybrane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8">'[5]wybrane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9">'[5]wybrane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8">'[5]wybrane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9">#REF!</definedName>
    <definedName name="_IAF2005" localSheetId="3">#REF!</definedName>
    <definedName name="_IAF2005" localSheetId="8">#REF!</definedName>
    <definedName name="_IAF2005" localSheetId="15">#REF!</definedName>
    <definedName name="_IAF2005">#REF!</definedName>
    <definedName name="_IAF2006" localSheetId="19">#REF!</definedName>
    <definedName name="_IAF2006" localSheetId="3">#REF!</definedName>
    <definedName name="_IAF2006" localSheetId="8">#REF!</definedName>
    <definedName name="_IAF2006" localSheetId="15">#REF!</definedName>
    <definedName name="_IAF2006">#REF!</definedName>
    <definedName name="_icr5su4y22w" localSheetId="19">'[5]wybrane dane finansowe 1'!#REF!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8">'[5]wybrane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9">'[5]wybrane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8">'[5]wybrane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9">'[5]wybrane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8">'[5]wybrane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8">'[5]wybrane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9">'[5]wybrane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8">'[5]wybrane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9">'[5]wybrane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8">'[5]wybrane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9">'[5]wybrane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8">'[5]wybrane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9">'[5]wybrane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8">'[5]wybrane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9">'[5]wybrane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8">'[5]wybrane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9">'[5]wybrane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8">'[5]wybrane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9">'[5]wybrane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8">'[5]wybrane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9">'[5]wybrane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8">'[5]wybrane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9">#REF!</definedName>
    <definedName name="_j6yq0m4x9w" localSheetId="3">#REF!</definedName>
    <definedName name="_j6yq0m4x9w" localSheetId="8">#REF!</definedName>
    <definedName name="_j6yq0m4x9w" localSheetId="15">#REF!</definedName>
    <definedName name="_j6yq0m4x9w">#REF!</definedName>
    <definedName name="_j7x7cr54j24" localSheetId="19">'[5]wybrane dane finansowe 1'!#REF!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8">'[5]wybrane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9">'[5]wybrane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8">'[5]wybrane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9">'[5]wybrane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8">'[5]wybrane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9">'[5]wybrane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8">'[5]wybrane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9">'[5]wybrane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8">'[5]wybrane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9">'[5]wybrane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8">'[5]wybrane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9">'[5]wybrane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8">'[5]wybrane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9">'[5]wybrane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8">'[5]wybrane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9">'[5]wybrane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8">'[5]wybrane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9">'[5]wybrane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8">'[5]wybrane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9">'[5]wybrane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8">'[5]wybrane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9">'[5]wybrane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8">'[5]wybrane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9">'[5]wybrane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8">'[5]wybrane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9">'[5]wybrane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8">'[5]wybrane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9">'[5]wybrane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8">'[5]wybrane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9">'[5]wybrane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8">'[5]wybrane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9">'[5]wybrane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8">'[5]wybrane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9">'[5]wybrane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8">'[5]wybrane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9">'[5]wybrane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8">'[5]wybrane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9">'[5]wybrane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8">'[5]wybrane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9">'[5]wybrane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8">'[5]wybrane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9">'[5]wybrane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8">'[5]wybrane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9">'[5]wybrane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8">'[5]wybrane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9">'[5]wybrane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8">'[5]wybrane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9">'[5]wybrane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8">'[5]wybrane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8">'[5]wybrane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9">'[5]wybrane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8">'[5]wybrane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9">'[5]wybrane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8">'[5]wybrane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9">'[5]wybrane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8">'[5]wybrane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9">'[5]wybrane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8">'[5]wybrane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9">'[5]wybrane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8">'[5]wybrane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9">'[5]wybrane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8">'[5]wybrane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9">'[5]wybrane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8">'[5]wybrane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9">#REF!</definedName>
    <definedName name="_kdlrv64x9t" localSheetId="3">#REF!</definedName>
    <definedName name="_kdlrv64x9t" localSheetId="8">#REF!</definedName>
    <definedName name="_kdlrv64x9t" localSheetId="15">#REF!</definedName>
    <definedName name="_kdlrv64x9t">#REF!</definedName>
    <definedName name="_kg81ov536e" localSheetId="19">'[5]wybrane dane finansowe 1'!#REF!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8">'[5]wybrane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9">'[5]wybrane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8">'[5]wybrane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9">'[5]wybrane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8">'[5]wybrane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9">'[5]wybrane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8">'[5]wybrane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9">'[5]wybrane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8">'[5]wybrane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9">'[5]wybrane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8">'[5]wybrane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9">'[5]wybrane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8">'[5]wybrane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9">'[5]wybrane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8">'[5]wybrane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9">'[5]wybrane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8">'[5]wybrane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9">'[5]wybrane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8">'[5]wybrane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9">'[5]wybrane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8">'[5]wybrane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9">'[5]wybrane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8">'[5]wybrane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9">'[5]wybrane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8">'[5]wybrane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9">'[5]wybrane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8">'[5]wybrane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9">'[5]wybrane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8">'[5]wybrane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9">'[5]wybrane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8">'[5]wybrane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9">'[5]wybrane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8">'[5]wybrane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9">'[5]wybrane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8">'[5]wybrane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9">'[5]wybrane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8">'[5]wybrane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9">'[5]wybrane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8">'[5]wybrane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9">'[5]wybrane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8">'[5]wybrane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9">'[5]wybrane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8">'[5]wybrane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9">'[5]wybrane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8">'[5]wybrane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9">'[5]wybrane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8">'[5]wybrane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9">'[5]wybrane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8">'[5]wybrane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9">#REF!</definedName>
    <definedName name="_lmmyqf4x9a" localSheetId="3">#REF!</definedName>
    <definedName name="_lmmyqf4x9a" localSheetId="8">#REF!</definedName>
    <definedName name="_lmmyqf4x9a" localSheetId="15">#REF!</definedName>
    <definedName name="_lmmyqf4x9a">#REF!</definedName>
    <definedName name="_lrfava53qt" localSheetId="19">'[5]wybrane dane finansowe 1'!#REF!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8">'[5]wybrane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9">'[5]wybrane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8">'[5]wybrane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9">'[5]wybrane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8">'[5]wybrane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9">'[5]wybrane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8">'[5]wybrane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9">'[5]wybrane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8">'[5]wybrane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9">#REF!</definedName>
    <definedName name="_lvpqri4x9s" localSheetId="3">#REF!</definedName>
    <definedName name="_lvpqri4x9s" localSheetId="8">#REF!</definedName>
    <definedName name="_lvpqri4x9s" localSheetId="15">#REF!</definedName>
    <definedName name="_lvpqri4x9s">#REF!</definedName>
    <definedName name="_lwypex5072a" localSheetId="19">'[5]wybrane dane finansowe 1'!#REF!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8">'[5]wybrane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9">'[5]wybrane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8">'[5]wybrane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9">'[5]wybrane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8">'[5]wybrane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9">'[5]wybrane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8">'[5]wybrane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9">'[5]wybrane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8">'[5]wybrane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9">'[5]wybrane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8">'[5]wybrane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9">'[5]wybrane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8">'[5]wybrane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9">'[5]wybrane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8">'[5]wybrane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9">'[5]wybrane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8">'[5]wybrane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9">'[5]wybrane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8">'[5]wybrane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9">'[5]wybrane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8">'[5]wybrane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9">'[5]wybrane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8">'[5]wybrane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9">'[5]wybrane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8">'[5]wybrane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9">'[5]wybrane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8">'[5]wybrane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9">'[5]wybrane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8">'[5]wybrane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9">'[5]wybrane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8">'[5]wybrane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9">'[5]wybrane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8">'[5]wybrane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9">'[5]wybrane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8">'[5]wybrane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9">'[5]wybrane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8">'[5]wybrane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9">'[5]wybrane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8">'[5]wybrane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9">'[5]wybrane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8">'[5]wybrane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9">'[5]wybrane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8">'[5]wybrane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9">'[5]wybrane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8">'[5]wybrane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9">'[5]wybrane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8">'[5]wybrane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9">'[5]wybrane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8">'[5]wybrane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9">'[5]wybrane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8">'[5]wybrane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9">'[5]wybrane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8">'[5]wybrane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9">'[5]wybrane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8">'[5]wybrane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8">'[5]wybrane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9">'[5]wybrane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8">'[5]wybrane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9">'[5]wybrane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8">'[5]wybrane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9">'[5]wybrane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8">'[5]wybrane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9">'[5]wybrane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8">'[5]wybrane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9">'[5]wybrane dane finansowe 1'!#REF!</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8">'[5]wybrane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9">'[5]wybrane dane finansowe 1'!#REF!</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8">'[5]wybrane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9">'[5]wybrane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8">'[5]wybrane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9">'[5]wybrane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8">'[5]wybrane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9">'[5]wybrane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8">'[5]wybrane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9">#REF!</definedName>
    <definedName name="_nmw6uz4x9q" localSheetId="3">#REF!</definedName>
    <definedName name="_nmw6uz4x9q" localSheetId="8">#REF!</definedName>
    <definedName name="_nmw6uz4x9q" localSheetId="15">#REF!</definedName>
    <definedName name="_nmw6uz4x9q">#REF!</definedName>
    <definedName name="_nnkqu04zl13" localSheetId="19">'[5]wybrane dane finansowe 1'!#REF!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8">'[5]wybrane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9">'[5]wybrane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8">'[5]wybrane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9">'[5]wybrane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8">'[5]wybrane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9">'[5]wybrane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8">'[5]wybrane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9">'[5]wybrane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8">'[5]wybrane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9">'[5]wybrane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8">'[5]wybrane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9">'[5]wybrane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8">'[5]wybrane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9">#REF!</definedName>
    <definedName name="_nsjipp4x9m" localSheetId="3">#REF!</definedName>
    <definedName name="_nsjipp4x9m" localSheetId="8">#REF!</definedName>
    <definedName name="_nsjipp4x9m" localSheetId="15">#REF!</definedName>
    <definedName name="_nsjipp4x9m">#REF!</definedName>
    <definedName name="_nvdnpk536k" localSheetId="19">'[5]wybrane dane finansowe 1'!#REF!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8">'[5]wybrane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9">'[5]wybrane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8">'[5]wybrane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9">'[5]wybrane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8">'[5]wybrane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9">'[5]wybrane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8">'[5]wybrane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8">'[5]wybrane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9">'[5]wybrane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8">'[5]wybrane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9">'[5]wybrane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8">'[5]wybrane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9">'[5]wybrane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8">'[5]wybrane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9">'[5]wybrane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8">'[5]wybrane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9">'[5]wybrane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8">'[5]wybrane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9">'[5]wybrane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8">'[5]wybrane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9">'[5]wybrane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8">'[5]wybrane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9">'[5]wybrane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8">'[5]wybrane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8">'[5]wybrane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9">'[5]wybrane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8">'[5]wybrane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9">'[5]wybrane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8">'[5]wybrane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9">'[5]wybrane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8">'[5]wybrane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9">'[5]wybrane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8">'[5]wybrane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9">'[5]wybrane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8">'[5]wybrane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8">'[5]wybrane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9">'[5]wybrane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8">'[5]wybrane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9">'[5]wybrane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8">'[5]wybrane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9">'[5]wybrane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8">'[5]wybrane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9">'[5]wybrane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8">'[5]wybrane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9">'[5]wybrane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8">'[5]wybrane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9">'[5]wybrane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8">'[5]wybrane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9">#REF!</definedName>
    <definedName name="_oxy3mu4x9v" localSheetId="3">#REF!</definedName>
    <definedName name="_oxy3mu4x9v" localSheetId="8">#REF!</definedName>
    <definedName name="_oxy3mu4x9v" localSheetId="15">#REF!</definedName>
    <definedName name="_oxy3mu4x9v">#REF!</definedName>
    <definedName name="_ozr7v64y2z" localSheetId="19">'[5]wybrane dane finansowe 1'!#REF!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8">'[5]wybrane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9">'[5]wybrane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8">'[5]wybrane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9">'[5]wybrane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8">'[5]wybrane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9">'[5]wybrane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8">'[5]wybrane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9">'[5]wybrane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8">'[5]wybrane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9">'[5]wybrane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8">'[5]wybrane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9">'[5]wybrane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8">'[5]wybrane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9">'[5]wybrane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8">'[5]wybrane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9">'[5]wybrane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8">'[5]wybrane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9">'[5]wybrane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8">'[5]wybrane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9">'[5]wybrane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8">'[5]wybrane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9">#REF!</definedName>
    <definedName name="_PLQ2" localSheetId="3">#REF!</definedName>
    <definedName name="_PLQ2" localSheetId="8">#REF!</definedName>
    <definedName name="_PLQ2" localSheetId="15">#REF!</definedName>
    <definedName name="_PLQ2">#REF!</definedName>
    <definedName name="_prnrbh50m1n" localSheetId="19">'[5]wybrane dane finansowe 1'!#REF!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8">'[5]wybrane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9">'[5]wybrane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8">'[5]wybrane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9">'[5]wybrane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8">'[5]wybrane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9">'[5]wybrane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8">'[5]wybrane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9">'[5]wybrane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8">'[5]wybrane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9">'[5]wybrane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8">'[5]wybrane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9">'[5]wybrane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8">'[5]wybrane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9">'[5]wybrane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8">'[5]wybrane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9">'[5]wybrane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8">'[5]wybrane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9">'[5]wybrane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8">'[5]wybrane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9">'[5]wybrane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8">'[5]wybrane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9">'[5]wybrane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8">'[5]wybrane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9">'[5]wybrane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8">'[5]wybrane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9">'[5]wybrane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8">'[5]wybrane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9">'[5]wybrane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8">'[5]wybrane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9">'[5]wybrane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8">'[5]wybrane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9">'[5]wybrane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8">'[5]wybrane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9">'[5]wybrane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8">'[5]wybrane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9">'[5]wybrane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8">'[5]wybrane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9">'[5]wybrane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8">'[5]wybrane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9">'[5]wybrane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8">'[5]wybrane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9">'[5]wybrane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8">'[5]wybrane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8">'[5]wybrane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9">'[5]wybrane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8">'[5]wybrane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9">'[5]wybrane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8">'[5]wybrane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9">'[5]wybrane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8">'[5]wybrane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9">'[5]wybrane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8">'[5]wybrane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9">'[5]wybrane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8">'[5]wybrane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9">'[5]wybrane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8">'[5]wybrane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9">'[5]wybrane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8">'[5]wybrane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9">'[5]wybrane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8">'[5]wybrane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9">'[5]wybrane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8">'[5]wybrane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9">'[5]wybrane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8">'[5]wybrane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9">#REF!</definedName>
    <definedName name="_r8nq8h4x99" localSheetId="3">#REF!</definedName>
    <definedName name="_r8nq8h4x99" localSheetId="8">#REF!</definedName>
    <definedName name="_r8nq8h4x99" localSheetId="15">#REF!</definedName>
    <definedName name="_r8nq8h4x99">#REF!</definedName>
    <definedName name="_RAI1" localSheetId="19">#REF!</definedName>
    <definedName name="_RAI1" localSheetId="3">#REF!</definedName>
    <definedName name="_RAI1" localSheetId="8">#REF!</definedName>
    <definedName name="_RAI1" localSheetId="15">#REF!</definedName>
    <definedName name="_RAI1">#REF!</definedName>
    <definedName name="_RAI2" localSheetId="19">#REF!</definedName>
    <definedName name="_RAI2" localSheetId="3">#REF!</definedName>
    <definedName name="_RAI2" localSheetId="8">#REF!</definedName>
    <definedName name="_RAI2" localSheetId="15">#REF!</definedName>
    <definedName name="_RAI2">#REF!</definedName>
    <definedName name="_rccchj53q2m" localSheetId="19">'[5]wybrane dane finansowe 1'!#REF!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8">'[5]wybrane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9">'[5]wybrane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8">'[5]wybrane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9">'[5]wybrane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8">'[5]wybrane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9">'[5]wybrane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8">'[5]wybrane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9">'[5]wybrane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8">'[5]wybrane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9">'[5]wybrane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8">'[5]wybrane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9">'[5]wybrane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8">'[5]wybrane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9">'[5]wybrane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8">'[5]wybrane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9">'[5]wybrane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8">'[5]wybrane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9">'[5]wybrane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8">'[5]wybrane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9">'[5]wybrane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8">'[5]wybrane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9">'[5]wybrane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8">'[5]wybrane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9">'[5]wybrane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8">'[5]wybrane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9">'[5]wybrane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8">'[5]wybrane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9">'[5]wybrane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8">'[5]wybrane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9">'[5]wybrane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8">'[5]wybrane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9">'[5]wybrane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8">'[5]wybrane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9">'[5]wybrane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8">'[5]wybrane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9">'[5]wybrane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8">'[5]wybrane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9">'[5]wybrane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8">'[5]wybrane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9">'[5]wybrane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8">'[5]wybrane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9">'[5]wybrane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8">'[5]wybrane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9">'[5]wybrane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8">'[5]wybrane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9">'[5]wybrane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8">'[5]wybrane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9">#REF!</definedName>
    <definedName name="_scn1" localSheetId="3">#REF!</definedName>
    <definedName name="_scn1" localSheetId="8">#REF!</definedName>
    <definedName name="_scn1" localSheetId="15">#REF!</definedName>
    <definedName name="_scn1">#REF!</definedName>
    <definedName name="_se047f53q1d" localSheetId="19">'[5]wybrane dane finansowe 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8">'[5]wybrane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9">'[5]wybrane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8">'[5]wybrane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9">'[5]wybrane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8">'[5]wybrane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9">'[5]wybrane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8">'[5]wybrane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9">'[5]wybrane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8">'[5]wybrane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9">'[5]wybrane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8">'[5]wybrane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9">'[5]wybrane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8">'[5]wybrane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9">'[5]wybrane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8">'[5]wybrane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9">'[5]wybrane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8">'[5]wybrane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9">'[5]wybrane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8">'[5]wybrane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9">'[5]wybrane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8">'[5]wybrane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8">'[5]wybrane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9">'[5]wybrane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8">'[5]wybrane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9">'[5]wybrane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8">'[5]wybrane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9">'[5]wybrane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8">'[5]wybrane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9">'[5]wybrane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8">'[5]wybrane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9">'[5]wybrane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8">'[5]wybrane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9">'[5]wybrane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8">'[5]wybrane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9">'[5]wybrane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8">'[5]wybrane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9">'[5]wybrane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8">'[5]wybrane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9">'[5]wybrane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8">'[5]wybrane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9">'[5]wybrane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8">'[5]wybrane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9">'[5]wybrane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8">'[5]wybrane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9">'[5]wybrane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8">'[5]wybrane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9">'[5]wybrane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8">'[5]wybrane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9">'[5]wybrane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8">'[5]wybrane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9">'[5]wybrane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8">'[5]wybrane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9">'[5]wybrane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8">'[5]wybrane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9">'[5]wybrane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8">'[5]wybrane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9">'[5]wybrane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8">'[5]wybrane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9">'[5]wybrane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8">'[5]wybrane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8">'[5]wybrane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9">'[5]wybrane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8">'[5]wybrane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9">'[5]wybrane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8">'[5]wybrane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9">'[5]wybrane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8">'[5]wybrane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9">'[5]wybrane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8">'[5]wybrane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9">'[5]wybrane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8">'[5]wybrane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9">#REF!</definedName>
    <definedName name="_TMI1" localSheetId="3">#REF!</definedName>
    <definedName name="_TMI1" localSheetId="8">#REF!</definedName>
    <definedName name="_TMI1" localSheetId="15">#REF!</definedName>
    <definedName name="_TMI1">#REF!</definedName>
    <definedName name="_TMI2" localSheetId="19">#REF!</definedName>
    <definedName name="_TMI2" localSheetId="3">#REF!</definedName>
    <definedName name="_TMI2" localSheetId="8">#REF!</definedName>
    <definedName name="_TMI2" localSheetId="15">#REF!</definedName>
    <definedName name="_TMI2">#REF!</definedName>
    <definedName name="_tni7z054j12" localSheetId="19">'[5]wybrane dane finansowe 1'!#REF!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8">'[5]wybrane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9">'[5]wybrane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8">'[5]wybrane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9">'[5]wybrane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8">'[5]wybrane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9">'[5]wybrane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8">'[5]wybrane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9">#REF!</definedName>
    <definedName name="_TW092006" localSheetId="3">#REF!</definedName>
    <definedName name="_TW092006" localSheetId="8">#REF!</definedName>
    <definedName name="_TW092006" localSheetId="15">#REF!</definedName>
    <definedName name="_TW092006">#REF!</definedName>
    <definedName name="_TW092007" localSheetId="19">#REF!</definedName>
    <definedName name="_TW092007" localSheetId="3">#REF!</definedName>
    <definedName name="_TW092007" localSheetId="8">#REF!</definedName>
    <definedName name="_TW092007" localSheetId="15">#REF!</definedName>
    <definedName name="_TW092007">#REF!</definedName>
    <definedName name="_tx2bjo53q1a" localSheetId="19">'[5]wybrane dane finansowe 1'!#REF!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8">'[5]wybrane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9">'[5]wybrane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8">'[5]wybrane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9">'[5]wybrane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8">'[5]wybrane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9">'[5]wybrane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8">'[5]wybrane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9">'[5]wybrane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8">'[5]wybrane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9">'[5]wybrane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8">'[5]wybrane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9">'[5]wybrane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8">'[5]wybrane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9">'[5]wybrane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8">'[5]wybrane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9">#REF!</definedName>
    <definedName name="_u3k7ea4x9d" localSheetId="3">#REF!</definedName>
    <definedName name="_u3k7ea4x9d" localSheetId="8">#REF!</definedName>
    <definedName name="_u3k7ea4x9d" localSheetId="15">#REF!</definedName>
    <definedName name="_u3k7ea4x9d">#REF!</definedName>
    <definedName name="_u667qb4zl8" localSheetId="19">'[5]wybrane dane finansowe 1'!#REF!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8">'[5]wybrane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9">'[5]wybrane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8">'[5]wybrane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9">'[5]wybrane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8">'[5]wybrane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9">'[5]wybrane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8">'[5]wybrane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9">'[5]wybrane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8">'[5]wybrane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9">'[5]wybrane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8">'[5]wybrane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9">'[5]wybrane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8">'[5]wybrane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9">'[5]wybrane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8">'[5]wybrane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9">'[5]wybrane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8">'[5]wybrane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9">'[5]wybrane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8">'[5]wybrane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9">'[5]wybrane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8">'[5]wybrane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9">'[5]wybrane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8">'[5]wybrane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9">'[5]wybrane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8">'[5]wybrane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9">#REF!</definedName>
    <definedName name="_UNI1" localSheetId="3">#REF!</definedName>
    <definedName name="_UNI1" localSheetId="8">#REF!</definedName>
    <definedName name="_UNI1" localSheetId="15">#REF!</definedName>
    <definedName name="_UNI1">#REF!</definedName>
    <definedName name="_UNI2" localSheetId="19">#REF!</definedName>
    <definedName name="_UNI2" localSheetId="3">#REF!</definedName>
    <definedName name="_UNI2" localSheetId="8">#REF!</definedName>
    <definedName name="_UNI2" localSheetId="15">#REF!</definedName>
    <definedName name="_UNI2">#REF!</definedName>
    <definedName name="_uny4ga536u" localSheetId="19">'[5]wybrane dane finansowe 1'!#REF!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8">'[5]wybrane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9">'[5]wybrane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8">'[5]wybrane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9">'[5]wybrane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8">'[5]wybrane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9">'[5]wybrane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8">'[5]wybrane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9">'[5]wybrane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8">'[5]wybrane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9">'[5]wybrane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8">'[5]wybrane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9">'[5]wybrane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8">'[5]wybrane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9">'[5]wybrane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8">'[5]wybrane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9">'[5]wybrane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8">'[5]wybrane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9">'[5]wybrane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8">'[5]wybrane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9">'[5]wybrane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8">'[5]wybrane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9">'[5]wybrane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8">'[5]wybrane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9">'[5]wybrane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8">'[5]wybrane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8">'[5]wybrane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8">'[5]wybrane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9">'[5]wybrane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8">'[5]wybrane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9">'[5]wybrane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8">'[5]wybrane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9">'[5]wybrane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8">'[5]wybrane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9">'[5]wybrane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8">'[5]wybrane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9">'[5]wybrane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8">'[5]wybrane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9">'[5]wybrane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8">'[5]wybrane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9">'[5]wybrane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8">'[5]wybrane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9">'[5]wybrane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8">'[5]wybrane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9">'[5]wybrane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8">'[5]wybrane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9">'[5]wybrane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8">'[5]wybrane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9">'[5]wybrane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8">'[5]wybrane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9">'[5]wybrane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8">'[5]wybrane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9">'[5]wybrane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8">'[5]wybrane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9">'[5]wybrane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8">'[5]wybrane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9">'[5]wybrane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8">'[5]wybrane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9">'[5]wybrane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8">'[5]wybrane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9">'[5]wybrane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8">'[5]wybrane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9">'[5]wybrane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8">'[5]wybrane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9">'[5]wybrane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8">'[5]wybrane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9">'[5]wybrane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8">'[5]wybrane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9">'[5]wybrane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8">'[5]wybrane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9">'[5]wybrane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8">'[5]wybrane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9">'[5]wybrane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8">'[5]wybrane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9">'[5]wybrane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8">'[5]wybrane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9">'[5]wybrane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8">'[5]wybrane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9">'[5]wybrane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8">'[5]wybrane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9">#REF!</definedName>
    <definedName name="_wazjfl4x9z" localSheetId="3">#REF!</definedName>
    <definedName name="_wazjfl4x9z" localSheetId="8">#REF!</definedName>
    <definedName name="_wazjfl4x9z" localSheetId="15">#REF!</definedName>
    <definedName name="_wazjfl4x9z">#REF!</definedName>
    <definedName name="_wb68iw53qo" localSheetId="19">'[5]wybrane dane finansowe 1'!#REF!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8">'[5]wybrane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9">#N/A</definedName>
    <definedName name="_wbk1" localSheetId="3">'Arkusz 1'!_wbk1</definedName>
    <definedName name="_wbk1" localSheetId="8">#N/A</definedName>
    <definedName name="_wbk1" localSheetId="15">#N/A</definedName>
    <definedName name="_wbk1" localSheetId="16">[2]!_wbk1</definedName>
    <definedName name="_wbk1">'Arkusz 1'!_wbk1</definedName>
    <definedName name="_wblgou4zlh" localSheetId="19">'[5]wybrane dane finansowe 1'!#REF!</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8">'[5]wybrane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9">'[5]wybrane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8">'[5]wybrane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9">'[5]wybrane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8">'[5]wybrane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9">'[5]wybrane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8">'[5]wybrane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9">'[5]wybrane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8">'[5]wybrane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9">'[5]wybrane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8">'[5]wybrane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9">'[5]wybrane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8">'[5]wybrane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9">'[5]wybrane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8">'[5]wybrane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8">'[5]wybrane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9">'[5]wybrane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8">'[5]wybrane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9">'[5]wybrane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8">'[5]wybrane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9">'[5]wybrane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8">'[5]wybrane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9">'[5]wybrane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8">'[5]wybrane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9">'[5]wybrane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8">'[5]wybrane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9">#REF!</definedName>
    <definedName name="_wxf4yy4x9k" localSheetId="3">#REF!</definedName>
    <definedName name="_wxf4yy4x9k" localSheetId="8">#REF!</definedName>
    <definedName name="_wxf4yy4x9k" localSheetId="15">#REF!</definedName>
    <definedName name="_wxf4yy4x9k">#REF!</definedName>
    <definedName name="_wxi57a4y21p" localSheetId="19">'[5]wybrane dane finansowe 1'!#REF!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8">'[5]wybrane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9">'[5]wybrane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8">'[5]wybrane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9">'[5]wybrane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8">'[5]wybrane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9">'[5]wybrane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8">'[5]wybrane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9">'[5]wybrane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8">'[5]wybrane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9">'[5]wybrane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8">'[5]wybrane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9">'[5]wybrane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8">'[5]wybrane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9">'[5]wybrane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8">'[5]wybrane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9">'[5]wybrane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8">'[5]wybrane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9">'[5]wybrane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8">'[5]wybrane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9">'[5]wybrane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8">'[5]wybrane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9">'[5]wybrane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8">'[5]wybrane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9">'[5]wybrane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8">'[5]wybrane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9">'[5]wybrane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8">'[5]wybrane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9">'[5]wybrane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8">'[5]wybrane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9">'[5]wybrane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8">'[5]wybrane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9">'[5]wybrane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8">'[5]wybrane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9">'[5]wybrane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8">'[5]wybrane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9">'[5]wybrane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8">'[5]wybrane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9">'[5]wybrane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8">'[5]wybrane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9">'[5]wybrane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8">'[5]wybrane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9">'[5]wybrane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8">'[5]wybrane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9">'[5]wybrane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8">'[5]wybrane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9">'[5]wybrane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8">'[5]wybrane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9">#REF!</definedName>
    <definedName name="_ybwe2b4x9x" localSheetId="3">#REF!</definedName>
    <definedName name="_ybwe2b4x9x" localSheetId="8">#REF!</definedName>
    <definedName name="_ybwe2b4x9x" localSheetId="15">#REF!</definedName>
    <definedName name="_ybwe2b4x9x">#REF!</definedName>
    <definedName name="_ygxxpd53q24" localSheetId="19">'[5]wybrane dane finansowe 1'!#REF!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8">'[5]wybrane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9">'[5]wybrane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8">'[5]wybrane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9">'[5]wybrane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8">'[5]wybrane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9">'[5]wybrane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8">'[5]wybrane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9">'[5]wybrane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8">'[5]wybrane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9">'[5]wybrane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8">'[5]wybrane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9">'[5]wybrane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8">'[5]wybrane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9">'[5]wybrane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8">'[5]wybrane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9">'[5]wybrane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8">'[5]wybrane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9">'[5]wybrane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8">'[5]wybrane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9">'[5]wybrane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8">'[5]wybrane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9">'[5]wybrane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8">'[5]wybrane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9">'[5]wybrane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8">'[5]wybrane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9">'[5]wybrane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8">'[5]wybrane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9">'[5]wybrane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8">'[5]wybrane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9">'[5]wybrane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8">'[5]wybrane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9">'[5]wybrane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8">'[5]wybrane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9">'[5]wybrane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8">'[5]wybrane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9">'[5]wybrane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8">'[5]wybrane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9">'[5]wybrane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8">'[5]wybrane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9">'[5]wybrane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8">'[5]wybrane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9">'[5]wybrane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8">'[5]wybrane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9">#REF!</definedName>
    <definedName name="_zkp6jf4x9n" localSheetId="3">#REF!</definedName>
    <definedName name="_zkp6jf4x9n" localSheetId="8">#REF!</definedName>
    <definedName name="_zkp6jf4x9n" localSheetId="15">#REF!</definedName>
    <definedName name="_zkp6jf4x9n">#REF!</definedName>
    <definedName name="_zkqv055071t" localSheetId="19">'[5]wybrane dane finansowe 1'!#REF!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8">'[5]wybrane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9">'[5]wybrane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8">'[5]wybrane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9">'[5]wybrane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8">'[5]wybrane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8">'[5]wybrane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9">'[5]wybrane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8">'[5]wybrane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9">'[5]wybrane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8">'[5]wybrane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9">'[5]wybrane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8">'[5]wybrane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9">'[5]wybrane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8">'[5]wybrane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9">'[5]wybrane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8">'[5]wybrane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9">'[5]wybrane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8">'[5]wybrane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3" hidden="1">{"'BZ SA P&amp;l (fORECAST)'!$A$1:$BR$26"}</definedName>
    <definedName name="A" localSheetId="16">{"'BZ SA P&amp;l (fORECAST)'!$A$1:$BR$26"}</definedName>
    <definedName name="a" hidden="1">{"'BZ SA P&amp;l (fORECAST)'!$A$1:$BR$26"}</definedName>
    <definedName name="a_a" hidden="1">{"'BZ SA P&amp;l (fORECAST)'!$A$1:$BR$26"}</definedName>
    <definedName name="a_aa">#N/A</definedName>
    <definedName name="aa" localSheetId="1">BS!aa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9">#REF!</definedName>
    <definedName name="aaaaaaaaaaaaaa" localSheetId="3">#REF!</definedName>
    <definedName name="aaaaaaaaaaaaaa" localSheetId="8">#REF!</definedName>
    <definedName name="aaaaaaaaaaaaaa" localSheetId="15">#REF!</definedName>
    <definedName name="aaaaaaaaaaaaaa">#REF!</definedName>
    <definedName name="aaaaaaaaaaaaaabb" localSheetId="19">#REF!</definedName>
    <definedName name="aaaaaaaaaaaaaabb" localSheetId="3">#REF!</definedName>
    <definedName name="aaaaaaaaaaaaaabb" localSheetId="8">#REF!</definedName>
    <definedName name="aaaaaaaaaaaaaabb" localSheetId="15">#REF!</definedName>
    <definedName name="aaaaaaaaaaaaaabb">#REF!</definedName>
    <definedName name="AAQAA">#N/A</definedName>
    <definedName name="AAS2000M" localSheetId="19">#REF!</definedName>
    <definedName name="AAS2000M" localSheetId="3">#REF!</definedName>
    <definedName name="AAS2000M" localSheetId="8">#REF!</definedName>
    <definedName name="AAS2000M" localSheetId="15">#REF!</definedName>
    <definedName name="AAS2000M">#REF!</definedName>
    <definedName name="AAS2000Y" localSheetId="19">#REF!</definedName>
    <definedName name="AAS2000Y" localSheetId="3">#REF!</definedName>
    <definedName name="AAS2000Y" localSheetId="8">#REF!</definedName>
    <definedName name="AAS2000Y" localSheetId="15">#REF!</definedName>
    <definedName name="AAS2000Y">#REF!</definedName>
    <definedName name="AAS2001M" localSheetId="19">#REF!</definedName>
    <definedName name="AAS2001M" localSheetId="3">#REF!</definedName>
    <definedName name="AAS2001M" localSheetId="8">#REF!</definedName>
    <definedName name="AAS2001M" localSheetId="15">#REF!</definedName>
    <definedName name="AAS2001M">#REF!</definedName>
    <definedName name="AAS2001Y" localSheetId="19">#REF!</definedName>
    <definedName name="AAS2001Y" localSheetId="3">#REF!</definedName>
    <definedName name="AAS2001Y" localSheetId="8">#REF!</definedName>
    <definedName name="AAS2001Y" localSheetId="15">#REF!</definedName>
    <definedName name="AAS2001Y">#REF!</definedName>
    <definedName name="ab" hidden="1">{"'BZ SA P&amp;l (fORECAST)'!$A$1:$BR$26"}</definedName>
    <definedName name="ABI" localSheetId="19">#REF!</definedName>
    <definedName name="ABI" localSheetId="3">#REF!</definedName>
    <definedName name="ABI" localSheetId="8">#REF!</definedName>
    <definedName name="ABI" localSheetId="15">#REF!</definedName>
    <definedName name="ABI">#REF!</definedName>
    <definedName name="ADJUSTMENTS2000WBKM" localSheetId="19">#REF!</definedName>
    <definedName name="ADJUSTMENTS2000WBKM" localSheetId="3">#REF!</definedName>
    <definedName name="ADJUSTMENTS2000WBKM" localSheetId="8">#REF!</definedName>
    <definedName name="ADJUSTMENTS2000WBKM" localSheetId="15">#REF!</definedName>
    <definedName name="ADJUSTMENTS2000WBKM">#REF!</definedName>
    <definedName name="ADJUSTMENTS2000WBKY" localSheetId="19">#REF!</definedName>
    <definedName name="ADJUSTMENTS2000WBKY" localSheetId="3">#REF!</definedName>
    <definedName name="ADJUSTMENTS2000WBKY" localSheetId="8">#REF!</definedName>
    <definedName name="ADJUSTMENTS2000WBKY" localSheetId="15">#REF!</definedName>
    <definedName name="ADJUSTMENTS2000WBKY">#REF!</definedName>
    <definedName name="agayaay" hidden="1">{"'BZ SA P&amp;l (fORECAST)'!$A$1:$BR$26"}</definedName>
    <definedName name="Akcjonariusz" localSheetId="19">#REF!</definedName>
    <definedName name="Akcjonariusz" localSheetId="3">#REF!</definedName>
    <definedName name="Akcjonariusz" localSheetId="8">#REF!</definedName>
    <definedName name="Akcjonariusz" localSheetId="15">#REF!</definedName>
    <definedName name="Akcjonariusz" localSheetId="16">#REF!</definedName>
    <definedName name="Akcjonariusz">#REF!</definedName>
    <definedName name="aktualiz07" localSheetId="19">[18]kapitaly!#REF!</definedName>
    <definedName name="aktualiz07" localSheetId="4">[18]kapitaly!#REF!</definedName>
    <definedName name="aktualiz07" localSheetId="3">[18]kapitaly!#REF!</definedName>
    <definedName name="aktualiz07" localSheetId="8">[18]kapitaly!#REF!</definedName>
    <definedName name="aktualiz07" localSheetId="15">[18]kapitaly!#REF!</definedName>
    <definedName name="aktualiz07" localSheetId="16">[18]kapitaly!#REF!</definedName>
    <definedName name="aktualiz07">[18]kapitaly!#REF!</definedName>
    <definedName name="Aktywa_do_zbycia" localSheetId="19">#REF!</definedName>
    <definedName name="Aktywa_do_zbycia" localSheetId="3">#REF!</definedName>
    <definedName name="Aktywa_do_zbycia" localSheetId="8">#REF!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9">#REF!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8">#REF!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9">#REF!</definedName>
    <definedName name="Aktywa_z_tytułu_podatku_odroczonego" localSheetId="3">#REF!</definedName>
    <definedName name="Aktywa_z_tytułu_podatku_odroczonego" localSheetId="8">#REF!</definedName>
    <definedName name="Aktywa_z_tytułu_podatku_odroczonego" localSheetId="15">#REF!</definedName>
    <definedName name="Aktywa_z_tytułu_podatku_odroczonego" localSheetId="16">#REF!</definedName>
    <definedName name="Aktywa_z_tytułu_podatku_odroczonego">#REF!</definedName>
    <definedName name="ala" localSheetId="19">#REF!</definedName>
    <definedName name="ala" localSheetId="3">#REF!</definedName>
    <definedName name="ala" localSheetId="8">#REF!</definedName>
    <definedName name="ala" localSheetId="15">#REF!</definedName>
    <definedName name="ala">#REF!</definedName>
    <definedName name="All_Month_to_Date_Re_Br" localSheetId="19">#REF!</definedName>
    <definedName name="All_Month_to_Date_Re_Br" localSheetId="3">#REF!</definedName>
    <definedName name="All_Month_to_Date_Re_Br" localSheetId="8">#REF!</definedName>
    <definedName name="All_Month_to_Date_Re_Br" localSheetId="15">#REF!</definedName>
    <definedName name="All_Month_to_Date_Re_Br">#REF!</definedName>
    <definedName name="All_Month_to_Date_Re_Ccy" localSheetId="19">#REF!</definedName>
    <definedName name="All_Month_to_Date_Re_Ccy" localSheetId="3">#REF!</definedName>
    <definedName name="All_Month_to_Date_Re_Ccy" localSheetId="8">#REF!</definedName>
    <definedName name="All_Month_to_Date_Re_Ccy" localSheetId="15">#REF!</definedName>
    <definedName name="All_Month_to_Date_Re_Ccy">#REF!</definedName>
    <definedName name="All_Month_to_Date_Re_Cno" localSheetId="19">#REF!</definedName>
    <definedName name="All_Month_to_Date_Re_Cno" localSheetId="3">#REF!</definedName>
    <definedName name="All_Month_to_Date_Re_Cno" localSheetId="8">#REF!</definedName>
    <definedName name="All_Month_to_Date_Re_Cno" localSheetId="15">#REF!</definedName>
    <definedName name="All_Month_to_Date_Re_Cno">#REF!</definedName>
    <definedName name="All_Month_to_Date_Re_Date" localSheetId="19">#REF!</definedName>
    <definedName name="All_Month_to_Date_Re_Date" localSheetId="3">#REF!</definedName>
    <definedName name="All_Month_to_Date_Re_Date" localSheetId="8">#REF!</definedName>
    <definedName name="All_Month_to_Date_Re_Date" localSheetId="15">#REF!</definedName>
    <definedName name="All_Month_to_Date_Re_Date">#REF!</definedName>
    <definedName name="All_Month_to_Date_Re_Description" localSheetId="19">#REF!</definedName>
    <definedName name="All_Month_to_Date_Re_Description" localSheetId="3">#REF!</definedName>
    <definedName name="All_Month_to_Date_Re_Description" localSheetId="8">#REF!</definedName>
    <definedName name="All_Month_to_Date_Re_Description" localSheetId="15">#REF!</definedName>
    <definedName name="All_Month_to_Date_Re_Description">#REF!</definedName>
    <definedName name="All_Month_to_Date_Re_Invtype" localSheetId="19">#REF!</definedName>
    <definedName name="All_Month_to_Date_Re_Invtype" localSheetId="3">#REF!</definedName>
    <definedName name="All_Month_to_Date_Re_Invtype" localSheetId="8">#REF!</definedName>
    <definedName name="All_Month_to_Date_Re_Invtype" localSheetId="15">#REF!</definedName>
    <definedName name="All_Month_to_Date_Re_Invtype">#REF!</definedName>
    <definedName name="All_Month_to_Date_Re_Issuedate" localSheetId="19">#REF!</definedName>
    <definedName name="All_Month_to_Date_Re_Issuedate" localSheetId="3">#REF!</definedName>
    <definedName name="All_Month_to_Date_Re_Issuedate" localSheetId="8">#REF!</definedName>
    <definedName name="All_Month_to_Date_Re_Issuedate" localSheetId="15">#REF!</definedName>
    <definedName name="All_Month_to_Date_Re_Issuedate">#REF!</definedName>
    <definedName name="All_Month_to_Date_Re_Issuer" localSheetId="19">#REF!</definedName>
    <definedName name="All_Month_to_Date_Re_Issuer" localSheetId="3">#REF!</definedName>
    <definedName name="All_Month_to_Date_Re_Issuer" localSheetId="8">#REF!</definedName>
    <definedName name="All_Month_to_Date_Re_Issuer" localSheetId="15">#REF!</definedName>
    <definedName name="All_Month_to_Date_Re_Issuer">#REF!</definedName>
    <definedName name="All_Month_to_Date_Re_Matdate" localSheetId="19">#REF!</definedName>
    <definedName name="All_Month_to_Date_Re_Matdate" localSheetId="3">#REF!</definedName>
    <definedName name="All_Month_to_Date_Re_Matdate" localSheetId="8">#REF!</definedName>
    <definedName name="All_Month_to_Date_Re_Matdate" localSheetId="15">#REF!</definedName>
    <definedName name="All_Month_to_Date_Re_Matdate">#REF!</definedName>
    <definedName name="All_Month_to_Date_Re_Next_Month_End" localSheetId="19">#REF!</definedName>
    <definedName name="All_Month_to_Date_Re_Next_Month_End" localSheetId="3">#REF!</definedName>
    <definedName name="All_Month_to_Date_Re_Next_Month_End" localSheetId="8">#REF!</definedName>
    <definedName name="All_Month_to_Date_Re_Next_Month_End" localSheetId="15">#REF!</definedName>
    <definedName name="All_Month_to_Date_Re_Next_Month_End">#REF!</definedName>
    <definedName name="All_Month_to_Date_Re_Opics_Realised_Pl" localSheetId="19">#REF!</definedName>
    <definedName name="All_Month_to_Date_Re_Opics_Realised_Pl" localSheetId="3">#REF!</definedName>
    <definedName name="All_Month_to_Date_Re_Opics_Realised_Pl" localSheetId="8">#REF!</definedName>
    <definedName name="All_Month_to_Date_Re_Opics_Realised_Pl" localSheetId="15">#REF!</definedName>
    <definedName name="All_Month_to_Date_Re_Opics_Realised_Pl">#REF!</definedName>
    <definedName name="All_Month_to_Date_Re_Port" localSheetId="19">#REF!</definedName>
    <definedName name="All_Month_to_Date_Re_Port" localSheetId="3">#REF!</definedName>
    <definedName name="All_Month_to_Date_Re_Port" localSheetId="8">#REF!</definedName>
    <definedName name="All_Month_to_Date_Re_Port" localSheetId="15">#REF!</definedName>
    <definedName name="All_Month_to_Date_Re_Port">#REF!</definedName>
    <definedName name="All_Month_to_Date_Re_Prev_Month_End" localSheetId="19">#REF!</definedName>
    <definedName name="All_Month_to_Date_Re_Prev_Month_End" localSheetId="3">#REF!</definedName>
    <definedName name="All_Month_to_Date_Re_Prev_Month_End" localSheetId="8">#REF!</definedName>
    <definedName name="All_Month_to_Date_Re_Prev_Month_End" localSheetId="15">#REF!</definedName>
    <definedName name="All_Month_to_Date_Re_Prev_Month_End">#REF!</definedName>
    <definedName name="All_Month_to_Date_Re_Prodtype" localSheetId="19">#REF!</definedName>
    <definedName name="All_Month_to_Date_Re_Prodtype" localSheetId="3">#REF!</definedName>
    <definedName name="All_Month_to_Date_Re_Prodtype" localSheetId="8">#REF!</definedName>
    <definedName name="All_Month_to_Date_Re_Prodtype" localSheetId="15">#REF!</definedName>
    <definedName name="All_Month_to_Date_Re_Prodtype">#REF!</definedName>
    <definedName name="All_Month_to_Date_Re_Product" localSheetId="19">#REF!</definedName>
    <definedName name="All_Month_to_Date_Re_Product" localSheetId="3">#REF!</definedName>
    <definedName name="All_Month_to_Date_Re_Product" localSheetId="8">#REF!</definedName>
    <definedName name="All_Month_to_Date_Re_Product" localSheetId="15">#REF!</definedName>
    <definedName name="All_Month_to_Date_Re_Product">#REF!</definedName>
    <definedName name="All_Month_to_Date_Re_Purc_Disc_Prem_Todate" localSheetId="19">#REF!</definedName>
    <definedName name="All_Month_to_Date_Re_Purc_Disc_Prem_Todate" localSheetId="3">#REF!</definedName>
    <definedName name="All_Month_to_Date_Re_Purc_Disc_Prem_Todate" localSheetId="8">#REF!</definedName>
    <definedName name="All_Month_to_Date_Re_Purc_Disc_Prem_Todate" localSheetId="15">#REF!</definedName>
    <definedName name="All_Month_to_Date_Re_Purc_Disc_Prem_Todate">#REF!</definedName>
    <definedName name="All_Month_to_Date_Re_Purc_Disc_Prem_Today" localSheetId="19">#REF!</definedName>
    <definedName name="All_Month_to_Date_Re_Purc_Disc_Prem_Today" localSheetId="3">#REF!</definedName>
    <definedName name="All_Month_to_Date_Re_Purc_Disc_Prem_Today" localSheetId="8">#REF!</definedName>
    <definedName name="All_Month_to_Date_Re_Purc_Disc_Prem_Today" localSheetId="15">#REF!</definedName>
    <definedName name="All_Month_to_Date_Re_Purc_Disc_Prem_Today">#REF!</definedName>
    <definedName name="All_Month_to_Date_Re_Purc_Qty_Todate" localSheetId="19">#REF!</definedName>
    <definedName name="All_Month_to_Date_Re_Purc_Qty_Todate" localSheetId="3">#REF!</definedName>
    <definedName name="All_Month_to_Date_Re_Purc_Qty_Todate" localSheetId="8">#REF!</definedName>
    <definedName name="All_Month_to_Date_Re_Purc_Qty_Todate" localSheetId="15">#REF!</definedName>
    <definedName name="All_Month_to_Date_Re_Purc_Qty_Todate">#REF!</definedName>
    <definedName name="All_Month_to_Date_Re_Purc_Qty_Today" localSheetId="19">#REF!</definedName>
    <definedName name="All_Month_to_Date_Re_Purc_Qty_Today" localSheetId="3">#REF!</definedName>
    <definedName name="All_Month_to_Date_Re_Purc_Qty_Today" localSheetId="8">#REF!</definedName>
    <definedName name="All_Month_to_Date_Re_Purc_Qty_Today" localSheetId="15">#REF!</definedName>
    <definedName name="All_Month_to_Date_Re_Purc_Qty_Today">#REF!</definedName>
    <definedName name="All_Month_to_Date_Re_Purchint_Purch_Todate" localSheetId="19">#REF!</definedName>
    <definedName name="All_Month_to_Date_Re_Purchint_Purch_Todate" localSheetId="3">#REF!</definedName>
    <definedName name="All_Month_to_Date_Re_Purchint_Purch_Todate" localSheetId="8">#REF!</definedName>
    <definedName name="All_Month_to_Date_Re_Purchint_Purch_Todate" localSheetId="15">#REF!</definedName>
    <definedName name="All_Month_to_Date_Re_Purchint_Purch_Todate">#REF!</definedName>
    <definedName name="All_Month_to_Date_Re_Purchint_Purch_Today" localSheetId="19">#REF!</definedName>
    <definedName name="All_Month_to_Date_Re_Purchint_Purch_Today" localSheetId="3">#REF!</definedName>
    <definedName name="All_Month_to_Date_Re_Purchint_Purch_Today" localSheetId="8">#REF!</definedName>
    <definedName name="All_Month_to_Date_Re_Purchint_Purch_Today" localSheetId="15">#REF!</definedName>
    <definedName name="All_Month_to_Date_Re_Purchint_Purch_Today">#REF!</definedName>
    <definedName name="All_Month_to_Date_Re_Purchint_Sale_Todate" localSheetId="19">#REF!</definedName>
    <definedName name="All_Month_to_Date_Re_Purchint_Sale_Todate" localSheetId="3">#REF!</definedName>
    <definedName name="All_Month_to_Date_Re_Purchint_Sale_Todate" localSheetId="8">#REF!</definedName>
    <definedName name="All_Month_to_Date_Re_Purchint_Sale_Todate" localSheetId="15">#REF!</definedName>
    <definedName name="All_Month_to_Date_Re_Purchint_Sale_Todate">#REF!</definedName>
    <definedName name="All_Month_to_Date_Re_Purchint_Sale_Today" localSheetId="19">#REF!</definedName>
    <definedName name="All_Month_to_Date_Re_Purchint_Sale_Today" localSheetId="3">#REF!</definedName>
    <definedName name="All_Month_to_Date_Re_Purchint_Sale_Today" localSheetId="8">#REF!</definedName>
    <definedName name="All_Month_to_Date_Re_Purchint_Sale_Today" localSheetId="15">#REF!</definedName>
    <definedName name="All_Month_to_Date_Re_Purchint_Sale_Today">#REF!</definedName>
    <definedName name="All_Month_to_Date_Re_Qty_Calc" localSheetId="19">#REF!</definedName>
    <definedName name="All_Month_to_Date_Re_Qty_Calc" localSheetId="3">#REF!</definedName>
    <definedName name="All_Month_to_Date_Re_Qty_Calc" localSheetId="8">#REF!</definedName>
    <definedName name="All_Month_to_Date_Re_Qty_Calc" localSheetId="15">#REF!</definedName>
    <definedName name="All_Month_to_Date_Re_Qty_Calc">#REF!</definedName>
    <definedName name="All_Month_to_Date_Re_Sale_Disc_Prem_Today" localSheetId="19">#REF!</definedName>
    <definedName name="All_Month_to_Date_Re_Sale_Disc_Prem_Today" localSheetId="3">#REF!</definedName>
    <definedName name="All_Month_to_Date_Re_Sale_Disc_Prem_Today" localSheetId="8">#REF!</definedName>
    <definedName name="All_Month_to_Date_Re_Sale_Disc_Prem_Today" localSheetId="15">#REF!</definedName>
    <definedName name="All_Month_to_Date_Re_Sale_Disc_Prem_Today">#REF!</definedName>
    <definedName name="All_Month_to_Date_Re_Sale_Qty_Todate" localSheetId="19">#REF!</definedName>
    <definedName name="All_Month_to_Date_Re_Sale_Qty_Todate" localSheetId="3">#REF!</definedName>
    <definedName name="All_Month_to_Date_Re_Sale_Qty_Todate" localSheetId="8">#REF!</definedName>
    <definedName name="All_Month_to_Date_Re_Sale_Qty_Todate" localSheetId="15">#REF!</definedName>
    <definedName name="All_Month_to_Date_Re_Sale_Qty_Todate">#REF!</definedName>
    <definedName name="All_Month_to_Date_Re_Sale_Qty_Today" localSheetId="19">#REF!</definedName>
    <definedName name="All_Month_to_Date_Re_Sale_Qty_Today" localSheetId="3">#REF!</definedName>
    <definedName name="All_Month_to_Date_Re_Sale_Qty_Today" localSheetId="8">#REF!</definedName>
    <definedName name="All_Month_to_Date_Re_Sale_Qty_Today" localSheetId="15">#REF!</definedName>
    <definedName name="All_Month_to_Date_Re_Sale_Qty_Today">#REF!</definedName>
    <definedName name="All_Month_to_Date_Re_Secid" localSheetId="19">#REF!</definedName>
    <definedName name="All_Month_to_Date_Re_Secid" localSheetId="3">#REF!</definedName>
    <definedName name="All_Month_to_Date_Re_Secid" localSheetId="8">#REF!</definedName>
    <definedName name="All_Month_to_Date_Re_Secid" localSheetId="15">#REF!</definedName>
    <definedName name="All_Month_to_Date_Re_Secid">#REF!</definedName>
    <definedName name="All_Month_to_Date_Re_Short_Ind" localSheetId="19">#REF!</definedName>
    <definedName name="All_Month_to_Date_Re_Short_Ind" localSheetId="3">#REF!</definedName>
    <definedName name="All_Month_to_Date_Re_Short_Ind" localSheetId="8">#REF!</definedName>
    <definedName name="All_Month_to_Date_Re_Short_Ind" localSheetId="15">#REF!</definedName>
    <definedName name="All_Month_to_Date_Re_Short_Ind">#REF!</definedName>
    <definedName name="All_Month_to_Date_Re_Spw" localSheetId="19">#REF!</definedName>
    <definedName name="All_Month_to_Date_Re_Spw" localSheetId="3">#REF!</definedName>
    <definedName name="All_Month_to_Date_Re_Spw" localSheetId="8">#REF!</definedName>
    <definedName name="All_Month_to_Date_Re_Spw" localSheetId="15">#REF!</definedName>
    <definedName name="All_Month_to_Date_Re_Spw">#REF!</definedName>
    <definedName name="allfirstnotes" localSheetId="19">[19]S.P.23!#REF!</definedName>
    <definedName name="allfirstnotes" localSheetId="3">[19]S.P.23!#REF!</definedName>
    <definedName name="allfirstnotes" localSheetId="8">[19]S.P.23!#REF!</definedName>
    <definedName name="allfirstnotes" localSheetId="15">[19]S.P.23!#REF!</definedName>
    <definedName name="allfirstnotes">[19]S.P.23!#REF!</definedName>
    <definedName name="AMCDochody2000M" localSheetId="19">#REF!</definedName>
    <definedName name="AMCDochody2000M" localSheetId="3">#REF!</definedName>
    <definedName name="AMCDochody2000M" localSheetId="8">#REF!</definedName>
    <definedName name="AMCDochody2000M" localSheetId="15">#REF!</definedName>
    <definedName name="AMCDochody2000M">#REF!</definedName>
    <definedName name="AMCDochody2000Y" localSheetId="19">#REF!</definedName>
    <definedName name="AMCDochody2000Y" localSheetId="3">#REF!</definedName>
    <definedName name="AMCDochody2000Y" localSheetId="8">#REF!</definedName>
    <definedName name="AMCDochody2000Y" localSheetId="15">#REF!</definedName>
    <definedName name="AMCDochody2000Y">#REF!</definedName>
    <definedName name="AMCDochody2001M" localSheetId="19">#REF!</definedName>
    <definedName name="AMCDochody2001M" localSheetId="3">#REF!</definedName>
    <definedName name="AMCDochody2001M" localSheetId="8">#REF!</definedName>
    <definedName name="AMCDochody2001M" localSheetId="15">#REF!</definedName>
    <definedName name="AMCDochody2001M">#REF!</definedName>
    <definedName name="AMCDochody2001Y" localSheetId="19">#REF!</definedName>
    <definedName name="AMCDochody2001Y" localSheetId="3">#REF!</definedName>
    <definedName name="AMCDochody2001Y" localSheetId="8">#REF!</definedName>
    <definedName name="AMCDochody2001Y" localSheetId="15">#REF!</definedName>
    <definedName name="AMCDochody2001Y">#REF!</definedName>
    <definedName name="aPP">[20]Lists!$A$39:$A$41</definedName>
    <definedName name="AprilD" localSheetId="19">#REF!</definedName>
    <definedName name="AprilD" localSheetId="3">#REF!</definedName>
    <definedName name="AprilD" localSheetId="8">#REF!</definedName>
    <definedName name="AprilD" localSheetId="15">#REF!</definedName>
    <definedName name="AprilD">#REF!</definedName>
    <definedName name="AprilL" localSheetId="19">#REF!</definedName>
    <definedName name="AprilL" localSheetId="3">#REF!</definedName>
    <definedName name="AprilL" localSheetId="8">#REF!</definedName>
    <definedName name="AprilL" localSheetId="15">#REF!</definedName>
    <definedName name="AprilL">#REF!</definedName>
    <definedName name="aqa" localSheetId="1">BS!aqa</definedName>
    <definedName name="aqa" localSheetId="3">'Przychody prowizyjne'!aqa</definedName>
    <definedName name="aqa" localSheetId="16">#N/A</definedName>
    <definedName name="aqa">BS!aqa</definedName>
    <definedName name="AS" localSheetId="19">#REF!</definedName>
    <definedName name="AS" localSheetId="3">#REF!</definedName>
    <definedName name="AS" localSheetId="8">#REF!</definedName>
    <definedName name="AS" localSheetId="15">#REF!</definedName>
    <definedName name="AS">#REF!</definedName>
    <definedName name="asdasad" localSheetId="19" hidden="1">#REF!</definedName>
    <definedName name="asdasad" localSheetId="3" hidden="1">#REF!</definedName>
    <definedName name="asdasad" localSheetId="8" hidden="1">#REF!</definedName>
    <definedName name="asdasad" localSheetId="15" hidden="1">#REF!</definedName>
    <definedName name="asdasad" hidden="1">#REF!</definedName>
    <definedName name="ASI" localSheetId="19">#REF!</definedName>
    <definedName name="ASI" localSheetId="3">#REF!</definedName>
    <definedName name="ASI" localSheetId="8">#REF!</definedName>
    <definedName name="ASI" localSheetId="15">#REF!</definedName>
    <definedName name="ASI">#REF!</definedName>
    <definedName name="ASSET2000M" localSheetId="19">#REF!</definedName>
    <definedName name="ASSET2000M" localSheetId="3">#REF!</definedName>
    <definedName name="ASSET2000M" localSheetId="8">#REF!</definedName>
    <definedName name="ASSET2000M" localSheetId="15">#REF!</definedName>
    <definedName name="ASSET2000M">#REF!</definedName>
    <definedName name="ASSET2000Y" localSheetId="19">#REF!</definedName>
    <definedName name="ASSET2000Y" localSheetId="3">#REF!</definedName>
    <definedName name="ASSET2000Y" localSheetId="8">#REF!</definedName>
    <definedName name="ASSET2000Y" localSheetId="15">#REF!</definedName>
    <definedName name="ASSET2000Y">#REF!</definedName>
    <definedName name="ASSET2001M" localSheetId="19">#REF!</definedName>
    <definedName name="ASSET2001M" localSheetId="3">#REF!</definedName>
    <definedName name="ASSET2001M" localSheetId="8">#REF!</definedName>
    <definedName name="ASSET2001M" localSheetId="15">#REF!</definedName>
    <definedName name="ASSET2001M">#REF!</definedName>
    <definedName name="ASSET2001Y" localSheetId="19">#REF!</definedName>
    <definedName name="ASSET2001Y" localSheetId="3">#REF!</definedName>
    <definedName name="ASSET2001Y" localSheetId="8">#REF!</definedName>
    <definedName name="ASSET2001Y" localSheetId="15">#REF!</definedName>
    <definedName name="ASSET2001Y">#REF!</definedName>
    <definedName name="ASSETsamDochody2000M" localSheetId="19">#REF!</definedName>
    <definedName name="ASSETsamDochody2000M" localSheetId="3">#REF!</definedName>
    <definedName name="ASSETsamDochody2000M" localSheetId="8">#REF!</definedName>
    <definedName name="ASSETsamDochody2000M" localSheetId="15">#REF!</definedName>
    <definedName name="ASSETsamDochody2000M">#REF!</definedName>
    <definedName name="ASSETsamDochody2000Y" localSheetId="19">#REF!</definedName>
    <definedName name="ASSETsamDochody2000Y" localSheetId="3">#REF!</definedName>
    <definedName name="ASSETsamDochody2000Y" localSheetId="8">#REF!</definedName>
    <definedName name="ASSETsamDochody2000Y" localSheetId="15">#REF!</definedName>
    <definedName name="ASSETsamDochody2000Y">#REF!</definedName>
    <definedName name="ASSETsamDochody2001M" localSheetId="19">#REF!</definedName>
    <definedName name="ASSETsamDochody2001M" localSheetId="3">#REF!</definedName>
    <definedName name="ASSETsamDochody2001M" localSheetId="8">#REF!</definedName>
    <definedName name="ASSETsamDochody2001M" localSheetId="15">#REF!</definedName>
    <definedName name="ASSETsamDochody2001M">#REF!</definedName>
    <definedName name="ASSETsamDochody2001Y" localSheetId="19">#REF!</definedName>
    <definedName name="ASSETsamDochody2001Y" localSheetId="3">#REF!</definedName>
    <definedName name="ASSETsamDochody2001Y" localSheetId="8">#REF!</definedName>
    <definedName name="ASSETsamDochody2001Y" localSheetId="15">#REF!</definedName>
    <definedName name="ASSETsamDochody2001Y">#REF!</definedName>
    <definedName name="asslet" localSheetId="19">#REF!</definedName>
    <definedName name="asslet" localSheetId="3">#REF!</definedName>
    <definedName name="asslet" localSheetId="8">#REF!</definedName>
    <definedName name="asslet" localSheetId="15">#REF!</definedName>
    <definedName name="asslet">#REF!</definedName>
    <definedName name="assrr" localSheetId="19">#REF!</definedName>
    <definedName name="assrr" localSheetId="3">#REF!</definedName>
    <definedName name="assrr" localSheetId="8">#REF!</definedName>
    <definedName name="assrr" localSheetId="15">#REF!</definedName>
    <definedName name="assrr">#REF!</definedName>
    <definedName name="ATFI2000M" localSheetId="19">#REF!</definedName>
    <definedName name="ATFI2000M" localSheetId="3">#REF!</definedName>
    <definedName name="ATFI2000M" localSheetId="8">#REF!</definedName>
    <definedName name="ATFI2000M" localSheetId="15">#REF!</definedName>
    <definedName name="ATFI2000M">#REF!</definedName>
    <definedName name="ATFI2000Y" localSheetId="19">#REF!</definedName>
    <definedName name="ATFI2000Y" localSheetId="3">#REF!</definedName>
    <definedName name="ATFI2000Y" localSheetId="8">#REF!</definedName>
    <definedName name="ATFI2000Y" localSheetId="15">#REF!</definedName>
    <definedName name="ATFI2000Y">#REF!</definedName>
    <definedName name="ATFI2001M" localSheetId="19">#REF!</definedName>
    <definedName name="ATFI2001M" localSheetId="3">#REF!</definedName>
    <definedName name="ATFI2001M" localSheetId="8">#REF!</definedName>
    <definedName name="ATFI2001M" localSheetId="15">#REF!</definedName>
    <definedName name="ATFI2001M">#REF!</definedName>
    <definedName name="ATFI2001Y" localSheetId="19">#REF!</definedName>
    <definedName name="ATFI2001Y" localSheetId="3">#REF!</definedName>
    <definedName name="ATFI2001Y" localSheetId="8">#REF!</definedName>
    <definedName name="ATFI2001Y" localSheetId="15">#REF!</definedName>
    <definedName name="ATFI2001Y">#REF!</definedName>
    <definedName name="AugustII" localSheetId="19">#REF!</definedName>
    <definedName name="AugustII" localSheetId="3">#REF!</definedName>
    <definedName name="AugustII" localSheetId="8">#REF!</definedName>
    <definedName name="AugustII" localSheetId="15">#REF!</definedName>
    <definedName name="AugustII">#REF!</definedName>
    <definedName name="AugustL" localSheetId="19">#REF!</definedName>
    <definedName name="AugustL" localSheetId="3">#REF!</definedName>
    <definedName name="AugustL" localSheetId="8">#REF!</definedName>
    <definedName name="AugustL" localSheetId="15">#REF!</definedName>
    <definedName name="AugustL">#REF!</definedName>
    <definedName name="av" localSheetId="19">#REF!</definedName>
    <definedName name="av" localSheetId="3">#REF!</definedName>
    <definedName name="av" localSheetId="8">#REF!</definedName>
    <definedName name="av" localSheetId="15">#REF!</definedName>
    <definedName name="av">#REF!</definedName>
    <definedName name="b" localSheetId="1"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hidden="1">{"'BZ SA P&amp;l (fORECAST)'!$A$1:$BR$26"}</definedName>
    <definedName name="BAMC2001Y" localSheetId="19">#REF!</definedName>
    <definedName name="BAMC2001Y" localSheetId="3">#REF!</definedName>
    <definedName name="BAMC2001Y" localSheetId="8">#REF!</definedName>
    <definedName name="BAMC2001Y" localSheetId="15">#REF!</definedName>
    <definedName name="BAMC2001Y">#REF!</definedName>
    <definedName name="BAMC2003M" localSheetId="19">#REF!</definedName>
    <definedName name="BAMC2003M" localSheetId="3">#REF!</definedName>
    <definedName name="BAMC2003M" localSheetId="8">#REF!</definedName>
    <definedName name="BAMC2003M" localSheetId="15">#REF!</definedName>
    <definedName name="BAMC2003M">#REF!</definedName>
    <definedName name="BAMC2003Y" localSheetId="19">#REF!</definedName>
    <definedName name="BAMC2003Y" localSheetId="3">#REF!</definedName>
    <definedName name="BAMC2003Y" localSheetId="8">#REF!</definedName>
    <definedName name="BAMC2003Y" localSheetId="15">#REF!</definedName>
    <definedName name="BAMC2003Y">#REF!</definedName>
    <definedName name="BAMCcons2003M" localSheetId="19">#REF!</definedName>
    <definedName name="BAMCcons2003M" localSheetId="3">#REF!</definedName>
    <definedName name="BAMCcons2003M" localSheetId="8">#REF!</definedName>
    <definedName name="BAMCcons2003M" localSheetId="15">#REF!</definedName>
    <definedName name="BAMCcons2003M">#REF!</definedName>
    <definedName name="BAMCcons2003Y" localSheetId="19">#REF!</definedName>
    <definedName name="BAMCcons2003Y" localSheetId="3">#REF!</definedName>
    <definedName name="BAMCcons2003Y" localSheetId="8">#REF!</definedName>
    <definedName name="BAMCcons2003Y" localSheetId="15">#REF!</definedName>
    <definedName name="BAMCcons2003Y">#REF!</definedName>
    <definedName name="BAMCDochody2001M" localSheetId="19">#REF!</definedName>
    <definedName name="BAMCDochody2001M" localSheetId="3">#REF!</definedName>
    <definedName name="BAMCDochody2001M" localSheetId="8">#REF!</definedName>
    <definedName name="BAMCDochody2001M" localSheetId="15">#REF!</definedName>
    <definedName name="BAMCDochody2001M">#REF!</definedName>
    <definedName name="BAMCDochody2001Y" localSheetId="19">#REF!</definedName>
    <definedName name="BAMCDochody2001Y" localSheetId="3">#REF!</definedName>
    <definedName name="BAMCDochody2001Y" localSheetId="8">#REF!</definedName>
    <definedName name="BAMCDochody2001Y" localSheetId="15">#REF!</definedName>
    <definedName name="BAMCDochody2001Y">#REF!</definedName>
    <definedName name="bank">[21]nazwy!$D$1:$D$3</definedName>
    <definedName name="BAS2001M" localSheetId="19">#REF!</definedName>
    <definedName name="BAS2001M" localSheetId="3">#REF!</definedName>
    <definedName name="BAS2001M" localSheetId="8">#REF!</definedName>
    <definedName name="BAS2001M" localSheetId="15">#REF!</definedName>
    <definedName name="BAS2001M">#REF!</definedName>
    <definedName name="BAS2001Y" localSheetId="19">#REF!</definedName>
    <definedName name="BAS2001Y" localSheetId="3">#REF!</definedName>
    <definedName name="BAS2001Y" localSheetId="8">#REF!</definedName>
    <definedName name="BAS2001Y" localSheetId="15">#REF!</definedName>
    <definedName name="BAS2001Y">#REF!</definedName>
    <definedName name="BASSET2000M" localSheetId="19">#REF!</definedName>
    <definedName name="BASSET2000M" localSheetId="3">#REF!</definedName>
    <definedName name="BASSET2000M" localSheetId="8">#REF!</definedName>
    <definedName name="BASSET2000M" localSheetId="15">#REF!</definedName>
    <definedName name="BASSET2000M">#REF!</definedName>
    <definedName name="BASSET2000Y" localSheetId="19">#REF!</definedName>
    <definedName name="BASSET2000Y" localSheetId="3">#REF!</definedName>
    <definedName name="BASSET2000Y" localSheetId="8">#REF!</definedName>
    <definedName name="BASSET2000Y" localSheetId="15">#REF!</definedName>
    <definedName name="BASSET2000Y">#REF!</definedName>
    <definedName name="BASSET2001M" localSheetId="19">#REF!</definedName>
    <definedName name="BASSET2001M" localSheetId="3">#REF!</definedName>
    <definedName name="BASSET2001M" localSheetId="8">#REF!</definedName>
    <definedName name="BASSET2001M" localSheetId="15">#REF!</definedName>
    <definedName name="BASSET2001M">#REF!</definedName>
    <definedName name="BASSET2001Y" localSheetId="19">#REF!</definedName>
    <definedName name="BASSET2001Y" localSheetId="3">#REF!</definedName>
    <definedName name="BASSET2001Y" localSheetId="8">#REF!</definedName>
    <definedName name="BASSET2001Y" localSheetId="15">#REF!</definedName>
    <definedName name="BASSET2001Y">#REF!</definedName>
    <definedName name="BASSETsamDochody2001M" localSheetId="19">#REF!</definedName>
    <definedName name="BASSETsamDochody2001M" localSheetId="3">#REF!</definedName>
    <definedName name="BASSETsamDochody2001M" localSheetId="8">#REF!</definedName>
    <definedName name="BASSETsamDochody2001M" localSheetId="15">#REF!</definedName>
    <definedName name="BASSETsamDochody2001M">#REF!</definedName>
    <definedName name="BASSETsamDochody2001Y" localSheetId="19">#REF!</definedName>
    <definedName name="BASSETsamDochody2001Y" localSheetId="3">#REF!</definedName>
    <definedName name="BASSETsamDochody2001Y" localSheetId="8">#REF!</definedName>
    <definedName name="BASSETsamDochody2001Y" localSheetId="15">#REF!</definedName>
    <definedName name="BASSETsamDochody2001Y">#REF!</definedName>
    <definedName name="basubs" localSheetId="19">#REF!</definedName>
    <definedName name="basubs" localSheetId="3">#REF!</definedName>
    <definedName name="basubs" localSheetId="8">#REF!</definedName>
    <definedName name="basubs" localSheetId="15">#REF!</definedName>
    <definedName name="basubs">#REF!</definedName>
    <definedName name="baza_09" localSheetId="19">#REF!</definedName>
    <definedName name="baza_09" localSheetId="3">#REF!</definedName>
    <definedName name="baza_09" localSheetId="8">#REF!</definedName>
    <definedName name="baza_09" localSheetId="15">#REF!</definedName>
    <definedName name="baza_09">#REF!</definedName>
    <definedName name="baza_BZ" localSheetId="19">#REF!</definedName>
    <definedName name="baza_BZ" localSheetId="3">#REF!</definedName>
    <definedName name="baza_BZ" localSheetId="8">#REF!</definedName>
    <definedName name="baza_BZ" localSheetId="15">#REF!</definedName>
    <definedName name="baza_BZ">#REF!</definedName>
    <definedName name="_xlnm.Database" localSheetId="19">#REF!</definedName>
    <definedName name="_xlnm.Database" localSheetId="3">#REF!</definedName>
    <definedName name="_xlnm.Database" localSheetId="8">#REF!</definedName>
    <definedName name="_xlnm.Database" localSheetId="15">#REF!</definedName>
    <definedName name="_xlnm.Database" localSheetId="16">#REF!</definedName>
    <definedName name="_xlnm.Database">#REF!</definedName>
    <definedName name="bb" localSheetId="1">BS!bb</definedName>
    <definedName name="bb" localSheetId="3">'Przychody prowizyjne'!bb</definedName>
    <definedName name="bb" localSheetId="16">#N/A</definedName>
    <definedName name="bb">BS!bb</definedName>
    <definedName name="bbb" localSheetId="1">BS!bbb</definedName>
    <definedName name="bbb" localSheetId="3">'Przychody prowizyjne'!bbb</definedName>
    <definedName name="bbb" localSheetId="16">#N/A</definedName>
    <definedName name="bbb">BS!bbb</definedName>
    <definedName name="bbbb" localSheetId="1">BS!bbbb</definedName>
    <definedName name="bbbb" localSheetId="3">'Przychody prowizyjne'!bbbb</definedName>
    <definedName name="bbbb" localSheetId="16">#N/A</definedName>
    <definedName name="bbbb">BS!bbbb</definedName>
    <definedName name="bbbbb" localSheetId="1">BS!bbbbb</definedName>
    <definedName name="bbbbb" localSheetId="3">'Przychody prowizyjne'!bbbbb</definedName>
    <definedName name="bbbbb" localSheetId="16">#N/A</definedName>
    <definedName name="bbbbb">BS!bbbbb</definedName>
    <definedName name="BBZWBK2003M" localSheetId="19">#REF!</definedName>
    <definedName name="BBZWBK2003M" localSheetId="3">#REF!</definedName>
    <definedName name="BBZWBK2003M" localSheetId="8">#REF!</definedName>
    <definedName name="BBZWBK2003M" localSheetId="15">#REF!</definedName>
    <definedName name="BBZWBK2003M">#REF!</definedName>
    <definedName name="BBZWBK2003Y" localSheetId="19">#REF!</definedName>
    <definedName name="BBZWBK2003Y" localSheetId="3">#REF!</definedName>
    <definedName name="BBZWBK2003Y" localSheetId="8">#REF!</definedName>
    <definedName name="BBZWBK2003Y" localSheetId="15">#REF!</definedName>
    <definedName name="BBZWBK2003Y">#REF!</definedName>
    <definedName name="bc" localSheetId="19">#REF!</definedName>
    <definedName name="bc" localSheetId="3">#REF!</definedName>
    <definedName name="bc" localSheetId="8">#REF!</definedName>
    <definedName name="bc" localSheetId="15">#REF!</definedName>
    <definedName name="bc">#REF!</definedName>
    <definedName name="BCONSOL2003M" localSheetId="19">#REF!</definedName>
    <definedName name="BCONSOL2003M" localSheetId="3">#REF!</definedName>
    <definedName name="BCONSOL2003M" localSheetId="8">#REF!</definedName>
    <definedName name="BCONSOL2003M" localSheetId="15">#REF!</definedName>
    <definedName name="BCONSOL2003M">#REF!</definedName>
    <definedName name="BCONSOL2003Y" localSheetId="19">#REF!</definedName>
    <definedName name="BCONSOL2003Y" localSheetId="3">#REF!</definedName>
    <definedName name="BCONSOL2003Y" localSheetId="8">#REF!</definedName>
    <definedName name="BCONSOL2003Y" localSheetId="15">#REF!</definedName>
    <definedName name="BCONSOL2003Y">#REF!</definedName>
    <definedName name="BDM2003M" localSheetId="19">#REF!</definedName>
    <definedName name="BDM2003M" localSheetId="3">#REF!</definedName>
    <definedName name="BDM2003M" localSheetId="8">#REF!</definedName>
    <definedName name="BDM2003M" localSheetId="15">#REF!</definedName>
    <definedName name="BDM2003M">#REF!</definedName>
    <definedName name="BDM2003Y" localSheetId="19">#REF!</definedName>
    <definedName name="BDM2003Y" localSheetId="3">#REF!</definedName>
    <definedName name="BDM2003Y" localSheetId="8">#REF!</definedName>
    <definedName name="BDM2003Y" localSheetId="15">#REF!</definedName>
    <definedName name="BDM2003Y">#REF!</definedName>
    <definedName name="BDMDochody2001M" localSheetId="19">#REF!</definedName>
    <definedName name="BDMDochody2001M" localSheetId="3">#REF!</definedName>
    <definedName name="BDMDochody2001M" localSheetId="8">#REF!</definedName>
    <definedName name="BDMDochody2001M" localSheetId="15">#REF!</definedName>
    <definedName name="BDMDochody2001M">#REF!</definedName>
    <definedName name="BDMDochody2001Y" localSheetId="19">#REF!</definedName>
    <definedName name="BDMDochody2001Y" localSheetId="3">#REF!</definedName>
    <definedName name="BDMDochody2001Y" localSheetId="8">#REF!</definedName>
    <definedName name="BDMDochody2001Y" localSheetId="15">#REF!</definedName>
    <definedName name="BDMDochody2001Y">#REF!</definedName>
    <definedName name="BDMDochody2003M" localSheetId="19">#REF!</definedName>
    <definedName name="BDMDochody2003M" localSheetId="3">#REF!</definedName>
    <definedName name="BDMDochody2003M" localSheetId="8">#REF!</definedName>
    <definedName name="BDMDochody2003M" localSheetId="15">#REF!</definedName>
    <definedName name="BDMDochody2003M">#REF!</definedName>
    <definedName name="BDMDochody2003Y" localSheetId="19">#REF!</definedName>
    <definedName name="BDMDochody2003Y" localSheetId="3">#REF!</definedName>
    <definedName name="BDMDochody2003Y" localSheetId="8">#REF!</definedName>
    <definedName name="BDMDochody2003Y" localSheetId="15">#REF!</definedName>
    <definedName name="BDMDochody2003Y">#REF!</definedName>
    <definedName name="BDMfutures2003M" localSheetId="19">#REF!</definedName>
    <definedName name="BDMfutures2003M" localSheetId="3">#REF!</definedName>
    <definedName name="BDMfutures2003M" localSheetId="8">#REF!</definedName>
    <definedName name="BDMfutures2003M" localSheetId="15">#REF!</definedName>
    <definedName name="BDMfutures2003M">#REF!</definedName>
    <definedName name="BDMfutures2003Y" localSheetId="19">#REF!</definedName>
    <definedName name="BDMfutures2003Y" localSheetId="3">#REF!</definedName>
    <definedName name="BDMfutures2003Y" localSheetId="8">#REF!</definedName>
    <definedName name="BDMfutures2003Y" localSheetId="15">#REF!</definedName>
    <definedName name="BDMfutures2003Y">#REF!</definedName>
    <definedName name="BDMobroty2001M" localSheetId="19">#REF!</definedName>
    <definedName name="BDMobroty2001M" localSheetId="3">#REF!</definedName>
    <definedName name="BDMobroty2001M" localSheetId="8">#REF!</definedName>
    <definedName name="BDMobroty2001M" localSheetId="15">#REF!</definedName>
    <definedName name="BDMobroty2001M">#REF!</definedName>
    <definedName name="BDMobroty2001Y" localSheetId="19">#REF!</definedName>
    <definedName name="BDMobroty2001Y" localSheetId="3">#REF!</definedName>
    <definedName name="BDMobroty2001Y" localSheetId="8">#REF!</definedName>
    <definedName name="BDMobroty2001Y" localSheetId="15">#REF!</definedName>
    <definedName name="BDMobroty2001Y">#REF!</definedName>
    <definedName name="BDMobroty2003M" localSheetId="19">#REF!</definedName>
    <definedName name="BDMobroty2003M" localSheetId="3">#REF!</definedName>
    <definedName name="BDMobroty2003M" localSheetId="8">#REF!</definedName>
    <definedName name="BDMobroty2003M" localSheetId="15">#REF!</definedName>
    <definedName name="BDMobroty2003M">#REF!</definedName>
    <definedName name="BDMobroty2003Y" localSheetId="19">#REF!</definedName>
    <definedName name="BDMobroty2003Y" localSheetId="3">#REF!</definedName>
    <definedName name="BDMobroty2003Y" localSheetId="8">#REF!</definedName>
    <definedName name="BDMobroty2003Y" localSheetId="15">#REF!</definedName>
    <definedName name="BDMobroty2003Y">#REF!</definedName>
    <definedName name="BDMWBK2000M" localSheetId="19">#REF!</definedName>
    <definedName name="BDMWBK2000M" localSheetId="3">#REF!</definedName>
    <definedName name="BDMWBK2000M" localSheetId="8">#REF!</definedName>
    <definedName name="BDMWBK2000M" localSheetId="15">#REF!</definedName>
    <definedName name="BDMWBK2000M">#REF!</definedName>
    <definedName name="BDMWBK2000Y" localSheetId="19">#REF!</definedName>
    <definedName name="BDMWBK2000Y" localSheetId="3">#REF!</definedName>
    <definedName name="BDMWBK2000Y" localSheetId="8">#REF!</definedName>
    <definedName name="BDMWBK2000Y" localSheetId="15">#REF!</definedName>
    <definedName name="BDMWBK2000Y">#REF!</definedName>
    <definedName name="BDMWBK2001M" localSheetId="19">#REF!</definedName>
    <definedName name="BDMWBK2001M" localSheetId="3">#REF!</definedName>
    <definedName name="BDMWBK2001M" localSheetId="8">#REF!</definedName>
    <definedName name="BDMWBK2001M" localSheetId="15">#REF!</definedName>
    <definedName name="BDMWBK2001M">#REF!</definedName>
    <definedName name="BDMWBK2001Y" localSheetId="19">#REF!</definedName>
    <definedName name="BDMWBK2001Y" localSheetId="3">#REF!</definedName>
    <definedName name="BDMWBK2001Y" localSheetId="8">#REF!</definedName>
    <definedName name="BDMWBK2001Y" localSheetId="15">#REF!</definedName>
    <definedName name="BDMWBK2001Y">#REF!</definedName>
    <definedName name="Benefits" localSheetId="19">[19]S.P.27!#REF!</definedName>
    <definedName name="Benefits" localSheetId="3">[19]S.P.27!#REF!</definedName>
    <definedName name="Benefits" localSheetId="8">[19]S.P.27!#REF!</definedName>
    <definedName name="Benefits" localSheetId="15">[19]S.P.27!#REF!</definedName>
    <definedName name="Benefits">[19]S.P.27!#REF!</definedName>
    <definedName name="BFAKTOR2003M" localSheetId="19">#REF!</definedName>
    <definedName name="BFAKTOR2003M" localSheetId="3">#REF!</definedName>
    <definedName name="BFAKTOR2003M" localSheetId="8">#REF!</definedName>
    <definedName name="BFAKTOR2003M" localSheetId="15">#REF!</definedName>
    <definedName name="BFAKTOR2003M">#REF!</definedName>
    <definedName name="BFAKTOR2003Y" localSheetId="19">#REF!</definedName>
    <definedName name="BFAKTOR2003Y" localSheetId="3">#REF!</definedName>
    <definedName name="BFAKTOR2003Y" localSheetId="8">#REF!</definedName>
    <definedName name="BFAKTOR2003Y" localSheetId="15">#REF!</definedName>
    <definedName name="BFAKTOR2003Y">#REF!</definedName>
    <definedName name="BFL2000M" localSheetId="19">#REF!</definedName>
    <definedName name="BFL2000M" localSheetId="3">#REF!</definedName>
    <definedName name="BFL2000M" localSheetId="8">#REF!</definedName>
    <definedName name="BFL2000M" localSheetId="15">#REF!</definedName>
    <definedName name="BFL2000M">#REF!</definedName>
    <definedName name="BFL2000Y" localSheetId="19">#REF!</definedName>
    <definedName name="BFL2000Y" localSheetId="3">#REF!</definedName>
    <definedName name="BFL2000Y" localSheetId="8">#REF!</definedName>
    <definedName name="BFL2000Y" localSheetId="15">#REF!</definedName>
    <definedName name="BFL2000Y">#REF!</definedName>
    <definedName name="BFL2001M" localSheetId="19">#REF!</definedName>
    <definedName name="BFL2001M" localSheetId="3">#REF!</definedName>
    <definedName name="BFL2001M" localSheetId="8">#REF!</definedName>
    <definedName name="BFL2001M" localSheetId="15">#REF!</definedName>
    <definedName name="BFL2001M">#REF!</definedName>
    <definedName name="BFL2001Y" localSheetId="19">#REF!</definedName>
    <definedName name="BFL2001Y" localSheetId="3">#REF!</definedName>
    <definedName name="BFL2001Y" localSheetId="8">#REF!</definedName>
    <definedName name="BFL2001Y" localSheetId="15">#REF!</definedName>
    <definedName name="BFL2001Y">#REF!</definedName>
    <definedName name="BFL2003M" localSheetId="19">#REF!</definedName>
    <definedName name="BFL2003M" localSheetId="3">#REF!</definedName>
    <definedName name="BFL2003M" localSheetId="8">#REF!</definedName>
    <definedName name="BFL2003M" localSheetId="15">#REF!</definedName>
    <definedName name="BFL2003M">#REF!</definedName>
    <definedName name="BFL2003Y" localSheetId="19">#REF!</definedName>
    <definedName name="BFL2003Y" localSheetId="3">#REF!</definedName>
    <definedName name="BFL2003Y" localSheetId="8">#REF!</definedName>
    <definedName name="BFL2003Y" localSheetId="15">#REF!</definedName>
    <definedName name="BFL2003Y">#REF!</definedName>
    <definedName name="BFUND2000M" localSheetId="19">#REF!</definedName>
    <definedName name="BFUND2000M" localSheetId="3">#REF!</definedName>
    <definedName name="BFUND2000M" localSheetId="8">#REF!</definedName>
    <definedName name="BFUND2000M" localSheetId="15">#REF!</definedName>
    <definedName name="BFUND2000M">#REF!</definedName>
    <definedName name="BFUND2000Y" localSheetId="19">#REF!</definedName>
    <definedName name="BFUND2000Y" localSheetId="3">#REF!</definedName>
    <definedName name="BFUND2000Y" localSheetId="8">#REF!</definedName>
    <definedName name="BFUND2000Y" localSheetId="15">#REF!</definedName>
    <definedName name="BFUND2000Y">#REF!</definedName>
    <definedName name="BFUND2001M" localSheetId="19">#REF!</definedName>
    <definedName name="BFUND2001M" localSheetId="3">#REF!</definedName>
    <definedName name="BFUND2001M" localSheetId="8">#REF!</definedName>
    <definedName name="BFUND2001M" localSheetId="15">#REF!</definedName>
    <definedName name="BFUND2001M">#REF!</definedName>
    <definedName name="BFUND2001Y" localSheetId="19">#REF!</definedName>
    <definedName name="BFUND2001Y" localSheetId="3">#REF!</definedName>
    <definedName name="BFUND2001Y" localSheetId="8">#REF!</definedName>
    <definedName name="BFUND2001Y" localSheetId="15">#REF!</definedName>
    <definedName name="BFUND2001Y">#REF!</definedName>
    <definedName name="BFUND2003M" localSheetId="19">#REF!</definedName>
    <definedName name="BFUND2003M" localSheetId="3">#REF!</definedName>
    <definedName name="BFUND2003M" localSheetId="8">#REF!</definedName>
    <definedName name="BFUND2003M" localSheetId="15">#REF!</definedName>
    <definedName name="BFUND2003M">#REF!</definedName>
    <definedName name="BFUND2003Y" localSheetId="19">#REF!</definedName>
    <definedName name="BFUND2003Y" localSheetId="3">#REF!</definedName>
    <definedName name="BFUND2003Y" localSheetId="8">#REF!</definedName>
    <definedName name="BFUND2003Y" localSheetId="15">#REF!</definedName>
    <definedName name="BFUND2003Y">#REF!</definedName>
    <definedName name="BGBH2000M" localSheetId="19">#REF!</definedName>
    <definedName name="BGBH2000M" localSheetId="3">#REF!</definedName>
    <definedName name="BGBH2000M" localSheetId="8">#REF!</definedName>
    <definedName name="BGBH2000M" localSheetId="15">#REF!</definedName>
    <definedName name="BGBH2000M">#REF!</definedName>
    <definedName name="BGBH2000Y" localSheetId="19">#REF!</definedName>
    <definedName name="BGBH2000Y" localSheetId="3">#REF!</definedName>
    <definedName name="BGBH2000Y" localSheetId="8">#REF!</definedName>
    <definedName name="BGBH2000Y" localSheetId="15">#REF!</definedName>
    <definedName name="BGBH2000Y">#REF!</definedName>
    <definedName name="BGBH2001M" localSheetId="19">#REF!</definedName>
    <definedName name="BGBH2001M" localSheetId="3">#REF!</definedName>
    <definedName name="BGBH2001M" localSheetId="8">#REF!</definedName>
    <definedName name="BGBH2001M" localSheetId="15">#REF!</definedName>
    <definedName name="BGBH2001M">#REF!</definedName>
    <definedName name="BGBH2001Y" localSheetId="19">#REF!</definedName>
    <definedName name="BGBH2001Y" localSheetId="3">#REF!</definedName>
    <definedName name="BGBH2001Y" localSheetId="8">#REF!</definedName>
    <definedName name="BGBH2001Y" localSheetId="15">#REF!</definedName>
    <definedName name="BGBH2001Y">#REF!</definedName>
    <definedName name="BGrupa2000M" localSheetId="19">#REF!</definedName>
    <definedName name="BGrupa2000M" localSheetId="3">#REF!</definedName>
    <definedName name="BGrupa2000M" localSheetId="8">#REF!</definedName>
    <definedName name="BGrupa2000M" localSheetId="15">#REF!</definedName>
    <definedName name="BGrupa2000M">#REF!</definedName>
    <definedName name="BGrupa2000Y" localSheetId="19">#REF!</definedName>
    <definedName name="BGrupa2000Y" localSheetId="3">#REF!</definedName>
    <definedName name="BGrupa2000Y" localSheetId="8">#REF!</definedName>
    <definedName name="BGrupa2000Y" localSheetId="15">#REF!</definedName>
    <definedName name="BGrupa2000Y">#REF!</definedName>
    <definedName name="BGrupa2001M" localSheetId="19">#REF!</definedName>
    <definedName name="BGrupa2001M" localSheetId="3">#REF!</definedName>
    <definedName name="BGrupa2001M" localSheetId="8">#REF!</definedName>
    <definedName name="BGrupa2001M" localSheetId="15">#REF!</definedName>
    <definedName name="BGrupa2001M">#REF!</definedName>
    <definedName name="BGrupa2001Y" localSheetId="19">#REF!</definedName>
    <definedName name="BGrupa2001Y" localSheetId="3">#REF!</definedName>
    <definedName name="BGrupa2001Y" localSheetId="8">#REF!</definedName>
    <definedName name="BGrupa2001Y" localSheetId="15">#REF!</definedName>
    <definedName name="BGrupa2001Y">#REF!</definedName>
    <definedName name="bhjbvgh">#N/A</definedName>
    <definedName name="bilans">{"'BZ SA P&amp;l (fORECAST)'!$A$1:$BR$26"}</definedName>
    <definedName name="Bilans_AIB" localSheetId="19">#REF!</definedName>
    <definedName name="Bilans_AIB" localSheetId="3">#REF!</definedName>
    <definedName name="Bilans_AIB" localSheetId="8">#REF!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9">#REF!</definedName>
    <definedName name="Bilans_skons" localSheetId="3">#REF!</definedName>
    <definedName name="Bilans_skons" localSheetId="8">#REF!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9">#REF!</definedName>
    <definedName name="bilansseg0309" localSheetId="3">#REF!</definedName>
    <definedName name="bilansseg0309" localSheetId="8">#REF!</definedName>
    <definedName name="bilansseg0309" localSheetId="15">#REF!</definedName>
    <definedName name="bilansseg0309">#REF!</definedName>
    <definedName name="billsff" localSheetId="19">#REF!</definedName>
    <definedName name="billsff" localSheetId="3">#REF!</definedName>
    <definedName name="billsff" localSheetId="8">#REF!</definedName>
    <definedName name="billsff" localSheetId="15">#REF!</definedName>
    <definedName name="billsff">#REF!</definedName>
    <definedName name="BINWESTYCJE2003M" localSheetId="19">#REF!</definedName>
    <definedName name="BINWESTYCJE2003M" localSheetId="3">#REF!</definedName>
    <definedName name="BINWESTYCJE2003M" localSheetId="8">#REF!</definedName>
    <definedName name="BINWESTYCJE2003M" localSheetId="15">#REF!</definedName>
    <definedName name="BINWESTYCJE2003M">#REF!</definedName>
    <definedName name="BINWESTYCJE2003Y" localSheetId="19">#REF!</definedName>
    <definedName name="BINWESTYCJE2003Y" localSheetId="3">#REF!</definedName>
    <definedName name="BINWESTYCJE2003Y" localSheetId="8">#REF!</definedName>
    <definedName name="BINWESTYCJE2003Y" localSheetId="15">#REF!</definedName>
    <definedName name="BINWESTYCJE2003Y">#REF!</definedName>
    <definedName name="BKOMAND2003M" localSheetId="19">#REF!</definedName>
    <definedName name="BKOMAND2003M" localSheetId="3">#REF!</definedName>
    <definedName name="BKOMAND2003M" localSheetId="8">#REF!</definedName>
    <definedName name="BKOMAND2003M" localSheetId="15">#REF!</definedName>
    <definedName name="BKOMAND2003M">#REF!</definedName>
    <definedName name="BKOMAND2003Y" localSheetId="19">#REF!</definedName>
    <definedName name="BKOMAND2003Y" localSheetId="3">#REF!</definedName>
    <definedName name="BKOMAND2003Y" localSheetId="8">#REF!</definedName>
    <definedName name="BKOMAND2003Y" localSheetId="15">#REF!</definedName>
    <definedName name="BKOMAND2003Y">#REF!</definedName>
    <definedName name="BKONSOL2000M" localSheetId="19">#REF!</definedName>
    <definedName name="BKONSOL2000M" localSheetId="3">#REF!</definedName>
    <definedName name="BKONSOL2000M" localSheetId="8">#REF!</definedName>
    <definedName name="BKONSOL2000M" localSheetId="15">#REF!</definedName>
    <definedName name="BKONSOL2000M">#REF!</definedName>
    <definedName name="BKONSOL2000Y" localSheetId="19">#REF!</definedName>
    <definedName name="BKONSOL2000Y" localSheetId="3">#REF!</definedName>
    <definedName name="BKONSOL2000Y" localSheetId="8">#REF!</definedName>
    <definedName name="BKONSOL2000Y" localSheetId="15">#REF!</definedName>
    <definedName name="BKONSOL2000Y">#REF!</definedName>
    <definedName name="BKONSOL2001M" localSheetId="19">#REF!</definedName>
    <definedName name="BKONSOL2001M" localSheetId="3">#REF!</definedName>
    <definedName name="BKONSOL2001M" localSheetId="8">#REF!</definedName>
    <definedName name="BKONSOL2001M" localSheetId="15">#REF!</definedName>
    <definedName name="BKONSOL2001M">#REF!</definedName>
    <definedName name="BKONSOL2001Y" localSheetId="19">#REF!</definedName>
    <definedName name="BKONSOL2001Y" localSheetId="3">#REF!</definedName>
    <definedName name="BKONSOL2001Y" localSheetId="8">#REF!</definedName>
    <definedName name="BKONSOL2001Y" localSheetId="15">#REF!</definedName>
    <definedName name="BKONSOL2001Y">#REF!</definedName>
    <definedName name="BLEASING2003M" localSheetId="19">#REF!</definedName>
    <definedName name="BLEASING2003M" localSheetId="3">#REF!</definedName>
    <definedName name="BLEASING2003M" localSheetId="8">#REF!</definedName>
    <definedName name="BLEASING2003M" localSheetId="15">#REF!</definedName>
    <definedName name="BLEASING2003M">#REF!</definedName>
    <definedName name="BLEASING2003Y" localSheetId="19">#REF!</definedName>
    <definedName name="BLEASING2003Y" localSheetId="3">#REF!</definedName>
    <definedName name="BLEASING2003Y" localSheetId="8">#REF!</definedName>
    <definedName name="BLEASING2003Y" localSheetId="15">#REF!</definedName>
    <definedName name="BLEASING2003Y">#REF!</definedName>
    <definedName name="BNIERUCHOMOŚCI2000M" localSheetId="19">#REF!</definedName>
    <definedName name="BNIERUCHOMOŚCI2000M" localSheetId="3">#REF!</definedName>
    <definedName name="BNIERUCHOMOŚCI2000M" localSheetId="8">#REF!</definedName>
    <definedName name="BNIERUCHOMOŚCI2000M" localSheetId="15">#REF!</definedName>
    <definedName name="BNIERUCHOMOŚCI2000M">#REF!</definedName>
    <definedName name="BNIERUCHOMOŚCI2000Y" localSheetId="19">#REF!</definedName>
    <definedName name="BNIERUCHOMOŚCI2000Y" localSheetId="3">#REF!</definedName>
    <definedName name="BNIERUCHOMOŚCI2000Y" localSheetId="8">#REF!</definedName>
    <definedName name="BNIERUCHOMOŚCI2000Y" localSheetId="15">#REF!</definedName>
    <definedName name="BNIERUCHOMOŚCI2000Y">#REF!</definedName>
    <definedName name="BNIERUCHOMOŚCI2001M" localSheetId="19">#REF!</definedName>
    <definedName name="BNIERUCHOMOŚCI2001M" localSheetId="3">#REF!</definedName>
    <definedName name="BNIERUCHOMOŚCI2001M" localSheetId="8">#REF!</definedName>
    <definedName name="BNIERUCHOMOŚCI2001M" localSheetId="15">#REF!</definedName>
    <definedName name="BNIERUCHOMOŚCI2001M">#REF!</definedName>
    <definedName name="BNIERUCHOMOŚCI2001Y" localSheetId="19">#REF!</definedName>
    <definedName name="BNIERUCHOMOŚCI2001Y" localSheetId="3">#REF!</definedName>
    <definedName name="BNIERUCHOMOŚCI2001Y" localSheetId="8">#REF!</definedName>
    <definedName name="BNIERUCHOMOŚCI2001Y" localSheetId="15">#REF!</definedName>
    <definedName name="BNIERUCHOMOŚCI2001Y">#REF!</definedName>
    <definedName name="BNIERUCHOMOŚCI2003M" localSheetId="19">#REF!</definedName>
    <definedName name="BNIERUCHOMOŚCI2003M" localSheetId="3">#REF!</definedName>
    <definedName name="BNIERUCHOMOŚCI2003M" localSheetId="8">#REF!</definedName>
    <definedName name="BNIERUCHOMOŚCI2003M" localSheetId="15">#REF!</definedName>
    <definedName name="BNIERUCHOMOŚCI2003M">#REF!</definedName>
    <definedName name="BNIERUCHOMOŚCI2003Y" localSheetId="19">#REF!</definedName>
    <definedName name="BNIERUCHOMOŚCI2003Y" localSheetId="3">#REF!</definedName>
    <definedName name="BNIERUCHOMOŚCI2003Y" localSheetId="8">#REF!</definedName>
    <definedName name="BNIERUCHOMOŚCI2003Y" localSheetId="15">#REF!</definedName>
    <definedName name="BNIERUCHOMOŚCI2003Y">#REF!</definedName>
    <definedName name="bonds10" localSheetId="19">[19]S.P.3!#REF!</definedName>
    <definedName name="bonds10" localSheetId="3">[19]S.P.3!#REF!</definedName>
    <definedName name="bonds10" localSheetId="8">[19]S.P.3!#REF!</definedName>
    <definedName name="bonds10" localSheetId="15">[19]S.P.3!#REF!</definedName>
    <definedName name="bonds10">[19]S.P.3!#REF!</definedName>
    <definedName name="bonds20" localSheetId="19">[19]S.P.2!#REF!</definedName>
    <definedName name="bonds20" localSheetId="3">[19]S.P.2!#REF!</definedName>
    <definedName name="bonds20" localSheetId="8">[19]S.P.2!#REF!</definedName>
    <definedName name="bonds20" localSheetId="15">[19]S.P.2!#REF!</definedName>
    <definedName name="bonds20">[19]S.P.2!#REF!</definedName>
    <definedName name="BONY_dt" localSheetId="19">#REF!</definedName>
    <definedName name="BONY_dt" localSheetId="3">#REF!</definedName>
    <definedName name="BONY_dt" localSheetId="8">#REF!</definedName>
    <definedName name="BONY_dt" localSheetId="15">#REF!</definedName>
    <definedName name="BONY_dt">#REF!</definedName>
    <definedName name="BONY_dw" localSheetId="19">#REF!</definedName>
    <definedName name="BONY_dw" localSheetId="3">#REF!</definedName>
    <definedName name="BONY_dw" localSheetId="8">#REF!</definedName>
    <definedName name="BONY_dw" localSheetId="15">#REF!</definedName>
    <definedName name="BONY_dw">#REF!</definedName>
    <definedName name="BORG_L2003M" localSheetId="19">#REF!</definedName>
    <definedName name="BORG_L2003M" localSheetId="3">#REF!</definedName>
    <definedName name="BORG_L2003M" localSheetId="8">#REF!</definedName>
    <definedName name="BORG_L2003M" localSheetId="15">#REF!</definedName>
    <definedName name="BORG_L2003M">#REF!</definedName>
    <definedName name="BORG_L2003Y" localSheetId="19">#REF!</definedName>
    <definedName name="BORG_L2003Y" localSheetId="3">#REF!</definedName>
    <definedName name="BORG_L2003Y" localSheetId="8">#REF!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9">#REF!</definedName>
    <definedName name="BPOLSOFT2000M" localSheetId="3">#REF!</definedName>
    <definedName name="BPOLSOFT2000M" localSheetId="8">#REF!</definedName>
    <definedName name="BPOLSOFT2000M" localSheetId="15">#REF!</definedName>
    <definedName name="BPOLSOFT2000M">#REF!</definedName>
    <definedName name="BPOLSOFT2000Y" localSheetId="19">#REF!</definedName>
    <definedName name="BPOLSOFT2000Y" localSheetId="3">#REF!</definedName>
    <definedName name="BPOLSOFT2000Y" localSheetId="8">#REF!</definedName>
    <definedName name="BPOLSOFT2000Y" localSheetId="15">#REF!</definedName>
    <definedName name="BPOLSOFT2000Y">#REF!</definedName>
    <definedName name="BPOLSOFT2001M" localSheetId="19">#REF!</definedName>
    <definedName name="BPOLSOFT2001M" localSheetId="3">#REF!</definedName>
    <definedName name="BPOLSOFT2001M" localSheetId="8">#REF!</definedName>
    <definedName name="BPOLSOFT2001M" localSheetId="15">#REF!</definedName>
    <definedName name="BPOLSOFT2001M">#REF!</definedName>
    <definedName name="BPOLSOFT2001Y" localSheetId="19">#REF!</definedName>
    <definedName name="BPOLSOFT2001Y" localSheetId="3">#REF!</definedName>
    <definedName name="BPOLSOFT2001Y" localSheetId="8">#REF!</definedName>
    <definedName name="BPOLSOFT2001Y" localSheetId="15">#REF!</definedName>
    <definedName name="BPOLSOFT2001Y">#REF!</definedName>
    <definedName name="BPOLSOFT2003M" localSheetId="19">#REF!</definedName>
    <definedName name="BPOLSOFT2003M" localSheetId="3">#REF!</definedName>
    <definedName name="BPOLSOFT2003M" localSheetId="8">#REF!</definedName>
    <definedName name="BPOLSOFT2003M" localSheetId="15">#REF!</definedName>
    <definedName name="BPOLSOFT2003M">#REF!</definedName>
    <definedName name="BPOLSOFT2003Y" localSheetId="19">#REF!</definedName>
    <definedName name="BPOLSOFT2003Y" localSheetId="3">#REF!</definedName>
    <definedName name="BPOLSOFT2003Y" localSheetId="8">#REF!</definedName>
    <definedName name="BPOLSOFT2003Y" localSheetId="15">#REF!</definedName>
    <definedName name="BPOLSOFT2003Y">#REF!</definedName>
    <definedName name="BPOLSOFTDochody2001M" localSheetId="19">#REF!</definedName>
    <definedName name="BPOLSOFTDochody2001M" localSheetId="3">#REF!</definedName>
    <definedName name="BPOLSOFTDochody2001M" localSheetId="8">#REF!</definedName>
    <definedName name="BPOLSOFTDochody2001M" localSheetId="15">#REF!</definedName>
    <definedName name="BPOLSOFTDochody2001M">#REF!</definedName>
    <definedName name="BPOLSOFTDochody2001Y" localSheetId="19">#REF!</definedName>
    <definedName name="BPOLSOFTDochody2001Y" localSheetId="3">#REF!</definedName>
    <definedName name="BPOLSOFTDochody2001Y" localSheetId="8">#REF!</definedName>
    <definedName name="BPOLSOFTDochody2001Y" localSheetId="15">#REF!</definedName>
    <definedName name="BPOLSOFTDochody2001Y">#REF!</definedName>
    <definedName name="Branza" localSheetId="19">#REF!</definedName>
    <definedName name="Branza" localSheetId="3">#REF!</definedName>
    <definedName name="Branza" localSheetId="8">#REF!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9">#REF!</definedName>
    <definedName name="BS" localSheetId="3">#REF!</definedName>
    <definedName name="BS" localSheetId="8">#REF!</definedName>
    <definedName name="BS" localSheetId="15">#REF!</definedName>
    <definedName name="BS">#REF!</definedName>
    <definedName name="BS_2" localSheetId="19">#REF!</definedName>
    <definedName name="BS_2" localSheetId="1">BS!$C$1:$D$48</definedName>
    <definedName name="BS_2" localSheetId="3">#REF!</definedName>
    <definedName name="BS_2" localSheetId="8">#REF!</definedName>
    <definedName name="BS_2" localSheetId="15">#REF!</definedName>
    <definedName name="BS_2" localSheetId="16">#REF!</definedName>
    <definedName name="BS_2">#REF!</definedName>
    <definedName name="BS_Bank" localSheetId="19">#REF!</definedName>
    <definedName name="BS_Bank" localSheetId="1">#REF!</definedName>
    <definedName name="BS_Bank" localSheetId="3">#REF!</definedName>
    <definedName name="BS_Bank" localSheetId="8">#REF!</definedName>
    <definedName name="BS_Bank" localSheetId="15">#REF!</definedName>
    <definedName name="BS_Bank" localSheetId="16">#REF!</definedName>
    <definedName name="BS_Bank">#REF!</definedName>
    <definedName name="BS_FX_DUBLIN_i" localSheetId="19">#REF!</definedName>
    <definedName name="BS_FX_DUBLIN_i" localSheetId="3">#REF!</definedName>
    <definedName name="BS_FX_DUBLIN_i" localSheetId="8">#REF!</definedName>
    <definedName name="BS_FX_DUBLIN_i" localSheetId="15">#REF!</definedName>
    <definedName name="BS_FX_DUBLIN_i">#REF!</definedName>
    <definedName name="BS_irs_cost_DUBLIN" localSheetId="19">#REF!</definedName>
    <definedName name="BS_irs_cost_DUBLIN" localSheetId="3">#REF!</definedName>
    <definedName name="BS_irs_cost_DUBLIN" localSheetId="8">#REF!</definedName>
    <definedName name="BS_irs_cost_DUBLIN" localSheetId="15">#REF!</definedName>
    <definedName name="BS_irs_cost_DUBLIN">#REF!</definedName>
    <definedName name="BS000_Norm._ostroż." localSheetId="19">#REF!</definedName>
    <definedName name="BS000_Norm._ostroż." localSheetId="3">#REF!</definedName>
    <definedName name="BS000_Norm._ostroż." localSheetId="8">#REF!</definedName>
    <definedName name="BS000_Norm._ostroż." localSheetId="15">#REF!</definedName>
    <definedName name="BS000_Norm._ostroż.">#REF!</definedName>
    <definedName name="BS001_podm._powiąz." localSheetId="19">#REF!</definedName>
    <definedName name="BS001_podm._powiąz." localSheetId="3">#REF!</definedName>
    <definedName name="BS001_podm._powiąz." localSheetId="8">#REF!</definedName>
    <definedName name="BS001_podm._powiąz." localSheetId="15">#REF!</definedName>
    <definedName name="BS001_podm._powiąz." localSheetId="16">#REF!</definedName>
    <definedName name="BS001_podm._powiąz.">#REF!</definedName>
    <definedName name="BTFI2001M" localSheetId="19">#REF!</definedName>
    <definedName name="BTFI2001M" localSheetId="3">#REF!</definedName>
    <definedName name="BTFI2001M" localSheetId="8">#REF!</definedName>
    <definedName name="BTFI2001M" localSheetId="15">#REF!</definedName>
    <definedName name="BTFI2001M">#REF!</definedName>
    <definedName name="BTFI2001Y" localSheetId="19">#REF!</definedName>
    <definedName name="BTFI2001Y" localSheetId="3">#REF!</definedName>
    <definedName name="BTFI2001Y" localSheetId="8">#REF!</definedName>
    <definedName name="BTFI2001Y" localSheetId="15">#REF!</definedName>
    <definedName name="BTFI2001Y">#REF!</definedName>
    <definedName name="BTFI2003M" localSheetId="19">#REF!</definedName>
    <definedName name="BTFI2003M" localSheetId="3">#REF!</definedName>
    <definedName name="BTFI2003M" localSheetId="8">#REF!</definedName>
    <definedName name="BTFI2003M" localSheetId="15">#REF!</definedName>
    <definedName name="BTFI2003M">#REF!</definedName>
    <definedName name="BTFI2003Y" localSheetId="19">#REF!</definedName>
    <definedName name="BTFI2003Y" localSheetId="3">#REF!</definedName>
    <definedName name="BTFI2003Y" localSheetId="8">#REF!</definedName>
    <definedName name="BTFI2003Y" localSheetId="15">#REF!</definedName>
    <definedName name="BTFI2003Y">#REF!</definedName>
    <definedName name="BTFIDochody2001M" localSheetId="19">#REF!</definedName>
    <definedName name="BTFIDochody2001M" localSheetId="3">#REF!</definedName>
    <definedName name="BTFIDochody2001M" localSheetId="8">#REF!</definedName>
    <definedName name="BTFIDochody2001M" localSheetId="15">#REF!</definedName>
    <definedName name="BTFIDochody2001M">#REF!</definedName>
    <definedName name="BTFIDochody2001Y" localSheetId="19">#REF!</definedName>
    <definedName name="BTFIDochody2001Y" localSheetId="3">#REF!</definedName>
    <definedName name="BTFIDochody2001Y" localSheetId="8">#REF!</definedName>
    <definedName name="BTFIDochody2001Y" localSheetId="15">#REF!</definedName>
    <definedName name="BTFIDochody2001Y">#REF!</definedName>
    <definedName name="bubu">[24]Otwórz!$D$3:$D$3</definedName>
    <definedName name="bvwtywywww">#N/A</definedName>
    <definedName name="BWBK2000M" localSheetId="19">#REF!</definedName>
    <definedName name="BWBK2000M" localSheetId="3">#REF!</definedName>
    <definedName name="BWBK2000M" localSheetId="8">#REF!</definedName>
    <definedName name="BWBK2000M" localSheetId="15">#REF!</definedName>
    <definedName name="BWBK2000M">#REF!</definedName>
    <definedName name="BWBK2000Y" localSheetId="19">#REF!</definedName>
    <definedName name="BWBK2000Y" localSheetId="3">#REF!</definedName>
    <definedName name="BWBK2000Y" localSheetId="8">#REF!</definedName>
    <definedName name="BWBK2000Y" localSheetId="15">#REF!</definedName>
    <definedName name="BWBK2000Y">#REF!</definedName>
    <definedName name="BWBK2001M" localSheetId="19">#REF!</definedName>
    <definedName name="BWBK2001M" localSheetId="3">#REF!</definedName>
    <definedName name="BWBK2001M" localSheetId="8">#REF!</definedName>
    <definedName name="BWBK2001M" localSheetId="15">#REF!</definedName>
    <definedName name="BWBK2001M">#REF!</definedName>
    <definedName name="BWBK2001Y" localSheetId="19">#REF!</definedName>
    <definedName name="BWBK2001Y" localSheetId="3">#REF!</definedName>
    <definedName name="BWBK2001Y" localSheetId="8">#REF!</definedName>
    <definedName name="BWBK2001Y" localSheetId="15">#REF!</definedName>
    <definedName name="BWBK2001Y">#REF!</definedName>
    <definedName name="BWBKCU2000M" localSheetId="19">#REF!</definedName>
    <definedName name="BWBKCU2000M" localSheetId="3">#REF!</definedName>
    <definedName name="BWBKCU2000M" localSheetId="8">#REF!</definedName>
    <definedName name="BWBKCU2000M" localSheetId="15">#REF!</definedName>
    <definedName name="BWBKCU2000M">#REF!</definedName>
    <definedName name="BWBKCU2000Y" localSheetId="19">#REF!</definedName>
    <definedName name="BWBKCU2000Y" localSheetId="3">#REF!</definedName>
    <definedName name="BWBKCU2000Y" localSheetId="8">#REF!</definedName>
    <definedName name="BWBKCU2000Y" localSheetId="15">#REF!</definedName>
    <definedName name="BWBKCU2000Y">#REF!</definedName>
    <definedName name="BWBKCU2001M" localSheetId="19">#REF!</definedName>
    <definedName name="BWBKCU2001M" localSheetId="3">#REF!</definedName>
    <definedName name="BWBKCU2001M" localSheetId="8">#REF!</definedName>
    <definedName name="BWBKCU2001M" localSheetId="15">#REF!</definedName>
    <definedName name="BWBKCU2001M">#REF!</definedName>
    <definedName name="BWBKCU2001Y" localSheetId="19">#REF!</definedName>
    <definedName name="BWBKCU2001Y" localSheetId="3">#REF!</definedName>
    <definedName name="BWBKCU2001Y" localSheetId="8">#REF!</definedName>
    <definedName name="BWBKCU2001Y" localSheetId="15">#REF!</definedName>
    <definedName name="BWBKCU2001Y">#REF!</definedName>
    <definedName name="BWBKCU2003M" localSheetId="19">#REF!</definedName>
    <definedName name="BWBKCU2003M" localSheetId="3">#REF!</definedName>
    <definedName name="BWBKCU2003M" localSheetId="8">#REF!</definedName>
    <definedName name="BWBKCU2003M" localSheetId="15">#REF!</definedName>
    <definedName name="BWBKCU2003M">#REF!</definedName>
    <definedName name="BWBKCU2003Y" localSheetId="19">#REF!</definedName>
    <definedName name="BWBKCU2003Y" localSheetId="3">#REF!</definedName>
    <definedName name="BWBKCU2003Y" localSheetId="8">#REF!</definedName>
    <definedName name="BWBKCU2003Y" localSheetId="15">#REF!</definedName>
    <definedName name="BWBKCU2003Y">#REF!</definedName>
    <definedName name="bzwbk" localSheetId="1">BS!bzwbk</definedName>
    <definedName name="bzwbk" localSheetId="3">'Przychody prowizyjne'!bzwbk</definedName>
    <definedName name="bzwbk" localSheetId="16">#N/A</definedName>
    <definedName name="bzwbk">BS!bzwbk</definedName>
    <definedName name="bzwbk1">#N/A</definedName>
    <definedName name="CAI" localSheetId="19">#REF!</definedName>
    <definedName name="CAI" localSheetId="3">#REF!</definedName>
    <definedName name="CAI" localSheetId="8">#REF!</definedName>
    <definedName name="CAI" localSheetId="15">#REF!</definedName>
    <definedName name="CAI">#REF!</definedName>
    <definedName name="Calkowitedochody0309" localSheetId="19">#REF!</definedName>
    <definedName name="Calkowitedochody0309" localSheetId="3">#REF!</definedName>
    <definedName name="Calkowitedochody0309" localSheetId="8">#REF!</definedName>
    <definedName name="Calkowitedochody0309" localSheetId="15">#REF!</definedName>
    <definedName name="Calkowitedochody0309" localSheetId="16">#REF!</definedName>
    <definedName name="Calkowitedochody0309">#REF!</definedName>
    <definedName name="Carlos" localSheetId="19">#REF!</definedName>
    <definedName name="Carlos" localSheetId="3">#REF!</definedName>
    <definedName name="Carlos" localSheetId="8">#REF!</definedName>
    <definedName name="Carlos" localSheetId="15">#REF!</definedName>
    <definedName name="Carlos">#REF!</definedName>
    <definedName name="Cash_components" localSheetId="19">#REF!</definedName>
    <definedName name="Cash_components" localSheetId="3">#REF!</definedName>
    <definedName name="Cash_components" localSheetId="8">#REF!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3">'Przychody prowizyjne'!ccc</definedName>
    <definedName name="ccc" localSheetId="16">#N/A</definedName>
    <definedName name="ccc">BS!ccc</definedName>
    <definedName name="cccc" localSheetId="1"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9">#REF!</definedName>
    <definedName name="centrala_baza" localSheetId="3">#REF!</definedName>
    <definedName name="centrala_baza" localSheetId="8">#REF!</definedName>
    <definedName name="centrala_baza" localSheetId="15">#REF!</definedName>
    <definedName name="centrala_baza">#REF!</definedName>
    <definedName name="CF_13" localSheetId="19">#REF!</definedName>
    <definedName name="CF_13" localSheetId="3">#REF!</definedName>
    <definedName name="CF_13" localSheetId="8">#REF!</definedName>
    <definedName name="CF_13" localSheetId="15">#REF!</definedName>
    <definedName name="CF_13">#REF!</definedName>
    <definedName name="CF_7" localSheetId="19">#REF!</definedName>
    <definedName name="CF_7" localSheetId="3">#REF!</definedName>
    <definedName name="CF_7" localSheetId="8">#REF!</definedName>
    <definedName name="CF_7" localSheetId="15">#REF!</definedName>
    <definedName name="CF_7" localSheetId="16">#REF!</definedName>
    <definedName name="CF_7">#REF!</definedName>
    <definedName name="CF_dod" localSheetId="19">#REF!</definedName>
    <definedName name="CF_dod" localSheetId="3">#REF!</definedName>
    <definedName name="CF_dod" localSheetId="8">#REF!</definedName>
    <definedName name="CF_dod" localSheetId="15">#REF!</definedName>
    <definedName name="CF_dod">#REF!</definedName>
    <definedName name="cgbbk" localSheetId="19">#REF!</definedName>
    <definedName name="cgbbk" localSheetId="3">#REF!</definedName>
    <definedName name="cgbbk" localSheetId="8">#REF!</definedName>
    <definedName name="cgbbk" localSheetId="15">#REF!</definedName>
    <definedName name="cgbbk">#REF!</definedName>
    <definedName name="cgbcost" localSheetId="19">#REF!</definedName>
    <definedName name="cgbcost" localSheetId="3">#REF!</definedName>
    <definedName name="cgbcost" localSheetId="8">#REF!</definedName>
    <definedName name="cgbcost" localSheetId="15">#REF!</definedName>
    <definedName name="cgbcost">#REF!</definedName>
    <definedName name="cgbdisc" localSheetId="19">#REF!</definedName>
    <definedName name="cgbdisc" localSheetId="3">#REF!</definedName>
    <definedName name="cgbdisc" localSheetId="8">#REF!</definedName>
    <definedName name="cgbdisc" localSheetId="15">#REF!</definedName>
    <definedName name="cgbdisc">#REF!</definedName>
    <definedName name="cgbmk" localSheetId="19">#REF!</definedName>
    <definedName name="cgbmk" localSheetId="3">#REF!</definedName>
    <definedName name="cgbmk" localSheetId="8">#REF!</definedName>
    <definedName name="cgbmk" localSheetId="15">#REF!</definedName>
    <definedName name="cgbmk">#REF!</definedName>
    <definedName name="CHARAKTER_POWIĄZANIA" localSheetId="19">#REF!</definedName>
    <definedName name="CHARAKTER_POWIĄZANIA" localSheetId="3">#REF!</definedName>
    <definedName name="CHARAKTER_POWIĄZANIA" localSheetId="8">#REF!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9">#REF!</definedName>
    <definedName name="CHFPLN" localSheetId="3">#REF!</definedName>
    <definedName name="CHFPLN" localSheetId="8">#REF!</definedName>
    <definedName name="CHFPLN" localSheetId="15">#REF!</definedName>
    <definedName name="CHFPLN">#REF!</definedName>
    <definedName name="CHFPLN3006" localSheetId="19">#REF!</definedName>
    <definedName name="CHFPLN3006" localSheetId="3">#REF!</definedName>
    <definedName name="CHFPLN3006" localSheetId="8">#REF!</definedName>
    <definedName name="CHFPLN3006" localSheetId="15">#REF!</definedName>
    <definedName name="CHFPLN3006">#REF!</definedName>
    <definedName name="CHFPLN3009" localSheetId="19">#REF!</definedName>
    <definedName name="CHFPLN3009" localSheetId="3">#REF!</definedName>
    <definedName name="CHFPLN3009" localSheetId="8">#REF!</definedName>
    <definedName name="CHFPLN3009" localSheetId="15">#REF!</definedName>
    <definedName name="CHFPLN3009">#REF!</definedName>
    <definedName name="CHFPLN3112" localSheetId="19">#REF!</definedName>
    <definedName name="CHFPLN3112" localSheetId="3">#REF!</definedName>
    <definedName name="CHFPLN3112" localSheetId="8">#REF!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9">OFFSET(#REF!,0,#REF!,1,13)</definedName>
    <definedName name="CLBBudget" localSheetId="3">OFFSET(#REF!,0,#REF!,1,13)</definedName>
    <definedName name="CLBBudget" localSheetId="8">OFFSET(#REF!,0,#REF!,1,13)</definedName>
    <definedName name="CLBBudget" localSheetId="15">OFFSET(#REF!,0,#REF!,1,13)</definedName>
    <definedName name="CLBBudget">OFFSET(#REF!,0,#REF!,1,13)</definedName>
    <definedName name="CLBFinancial" localSheetId="19">OFFSET(#REF!,0,#REF!,1,13)</definedName>
    <definedName name="CLBFinancial" localSheetId="3">OFFSET(#REF!,0,#REF!,1,13)</definedName>
    <definedName name="CLBFinancial" localSheetId="8">OFFSET(#REF!,0,#REF!,1,13)</definedName>
    <definedName name="CLBFinancial" localSheetId="15">OFFSET(#REF!,0,#REF!,1,13)</definedName>
    <definedName name="CLBFinancial">OFFSET(#REF!,0,#REF!,1,13)</definedName>
    <definedName name="CLBM_Financial" localSheetId="19">OFFSET(#REF!,0,#REF!,1,13)</definedName>
    <definedName name="CLBM_Financial" localSheetId="3">OFFSET(#REF!,0,#REF!,1,13)</definedName>
    <definedName name="CLBM_Financial" localSheetId="8">OFFSET(#REF!,0,#REF!,1,13)</definedName>
    <definedName name="CLBM_Financial" localSheetId="15">OFFSET(#REF!,0,#REF!,1,13)</definedName>
    <definedName name="CLBM_Financial">OFFSET(#REF!,0,#REF!,1,13)</definedName>
    <definedName name="CLBM_Secured" localSheetId="19">OFFSET(#REF!,0,#REF!,1,13)</definedName>
    <definedName name="CLBM_Secured" localSheetId="3">OFFSET(#REF!,0,#REF!,1,13)</definedName>
    <definedName name="CLBM_Secured" localSheetId="8">OFFSET(#REF!,0,#REF!,1,13)</definedName>
    <definedName name="CLBM_Secured" localSheetId="15">OFFSET(#REF!,0,#REF!,1,13)</definedName>
    <definedName name="CLBM_Secured">OFFSET(#REF!,0,#REF!,1,13)</definedName>
    <definedName name="CLBM_Standard" localSheetId="19">OFFSET(#REF!,0,#REF!,1,13)</definedName>
    <definedName name="CLBM_Standard" localSheetId="3">OFFSET(#REF!,0,#REF!,1,13)</definedName>
    <definedName name="CLBM_Standard" localSheetId="8">OFFSET(#REF!,0,#REF!,1,13)</definedName>
    <definedName name="CLBM_Standard" localSheetId="15">OFFSET(#REF!,0,#REF!,1,13)</definedName>
    <definedName name="CLBM_Standard">OFFSET(#REF!,0,#REF!,1,13)</definedName>
    <definedName name="CLBMonth" localSheetId="19">OFFSET(#REF!,0,#REF!,1,13)</definedName>
    <definedName name="CLBMonth" localSheetId="3">OFFSET(#REF!,0,#REF!,1,13)</definedName>
    <definedName name="CLBMonth" localSheetId="8">OFFSET(#REF!,0,#REF!,1,13)</definedName>
    <definedName name="CLBMonth" localSheetId="15">OFFSET(#REF!,0,#REF!,1,13)</definedName>
    <definedName name="CLBMonth">OFFSET(#REF!,0,#REF!,1,13)</definedName>
    <definedName name="CLBSecured" localSheetId="19">OFFSET(#REF!,0,#REF!,1,13)</definedName>
    <definedName name="CLBSecured" localSheetId="3">OFFSET(#REF!,0,#REF!,1,13)</definedName>
    <definedName name="CLBSecured" localSheetId="8">OFFSET(#REF!,0,#REF!,1,13)</definedName>
    <definedName name="CLBSecured" localSheetId="15">OFFSET(#REF!,0,#REF!,1,13)</definedName>
    <definedName name="CLBSecured">OFFSET(#REF!,0,#REF!,1,13)</definedName>
    <definedName name="CLBStandard" localSheetId="19">OFFSET(#REF!,0,#REF!,1,13)</definedName>
    <definedName name="CLBStandard" localSheetId="3">OFFSET(#REF!,0,#REF!,1,13)</definedName>
    <definedName name="CLBStandard" localSheetId="8">OFFSET(#REF!,0,#REF!,1,13)</definedName>
    <definedName name="CLBStandard" localSheetId="15">OFFSET(#REF!,0,#REF!,1,13)</definedName>
    <definedName name="CLBStandard">OFFSET(#REF!,0,#REF!,1,13)</definedName>
    <definedName name="CLOC_Comm" localSheetId="19">OFFSET(#REF!,0,#REF!,1,13)</definedName>
    <definedName name="CLOC_Comm" localSheetId="3">OFFSET(#REF!,0,#REF!,1,13)</definedName>
    <definedName name="CLOC_Comm" localSheetId="8">OFFSET(#REF!,0,#REF!,1,13)</definedName>
    <definedName name="CLOC_Comm" localSheetId="15">OFFSET(#REF!,0,#REF!,1,13)</definedName>
    <definedName name="CLOC_Comm">OFFSET(#REF!,0,#REF!,1,13)</definedName>
    <definedName name="CLOC_Inter" localSheetId="19">OFFSET(#REF!,0,#REF!,1,13)</definedName>
    <definedName name="CLOC_Inter" localSheetId="3">OFFSET(#REF!,0,#REF!,1,13)</definedName>
    <definedName name="CLOC_Inter" localSheetId="8">OFFSET(#REF!,0,#REF!,1,13)</definedName>
    <definedName name="CLOC_Inter" localSheetId="15">OFFSET(#REF!,0,#REF!,1,13)</definedName>
    <definedName name="CLOC_Inter">OFFSET(#REF!,0,#REF!,1,13)</definedName>
    <definedName name="CLOC_Month" localSheetId="19">OFFSET(#REF!,0,#REF!,1,13)</definedName>
    <definedName name="CLOC_Month" localSheetId="3">OFFSET(#REF!,0,#REF!,1,13)</definedName>
    <definedName name="CLOC_Month" localSheetId="8">OFFSET(#REF!,0,#REF!,1,13)</definedName>
    <definedName name="CLOC_Month" localSheetId="15">OFFSET(#REF!,0,#REF!,1,13)</definedName>
    <definedName name="CLOC_Month">OFFSET(#REF!,0,#REF!,1,13)</definedName>
    <definedName name="CLOC_Partner" localSheetId="19">OFFSET(#REF!,0,#REF!,1,13)</definedName>
    <definedName name="CLOC_Partner" localSheetId="3">OFFSET(#REF!,0,#REF!,1,13)</definedName>
    <definedName name="CLOC_Partner" localSheetId="8">OFFSET(#REF!,0,#REF!,1,13)</definedName>
    <definedName name="CLOC_Partner" localSheetId="15">OFFSET(#REF!,0,#REF!,1,13)</definedName>
    <definedName name="CLOC_Partner">OFFSET(#REF!,0,#REF!,1,13)</definedName>
    <definedName name="CLOCM_Comm" localSheetId="19">OFFSET(#REF!,0,#REF!,1,13)</definedName>
    <definedName name="CLOCM_Comm" localSheetId="3">OFFSET(#REF!,0,#REF!,1,13)</definedName>
    <definedName name="CLOCM_Comm" localSheetId="8">OFFSET(#REF!,0,#REF!,1,13)</definedName>
    <definedName name="CLOCM_Comm" localSheetId="15">OFFSET(#REF!,0,#REF!,1,13)</definedName>
    <definedName name="CLOCM_Comm">OFFSET(#REF!,0,#REF!,1,13)</definedName>
    <definedName name="CLOCM_Inter" localSheetId="19">OFFSET(#REF!,0,#REF!,1,13)</definedName>
    <definedName name="CLOCM_Inter" localSheetId="3">OFFSET(#REF!,0,#REF!,1,13)</definedName>
    <definedName name="CLOCM_Inter" localSheetId="8">OFFSET(#REF!,0,#REF!,1,13)</definedName>
    <definedName name="CLOCM_Inter" localSheetId="15">OFFSET(#REF!,0,#REF!,1,13)</definedName>
    <definedName name="CLOCM_Inter">OFFSET(#REF!,0,#REF!,1,13)</definedName>
    <definedName name="CLOCM_Partner" localSheetId="19">OFFSET(#REF!,0,#REF!,1,13)</definedName>
    <definedName name="CLOCM_Partner" localSheetId="3">OFFSET(#REF!,0,#REF!,1,13)</definedName>
    <definedName name="CLOCM_Partner" localSheetId="8">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9">OFFSET(#REF!,0,#REF!,1,13)</definedName>
    <definedName name="CLSumNewMarginBudget" localSheetId="3">OFFSET(#REF!,0,#REF!,1,13)</definedName>
    <definedName name="CLSumNewMarginBudget" localSheetId="8">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9">#REF!</definedName>
    <definedName name="comprehensive_income" localSheetId="3">#REF!</definedName>
    <definedName name="comprehensive_income" localSheetId="8">#REF!</definedName>
    <definedName name="comprehensive_income" localSheetId="15">#REF!</definedName>
    <definedName name="comprehensive_income">#REF!</definedName>
    <definedName name="CONSOL2001M" localSheetId="19">#REF!</definedName>
    <definedName name="CONSOL2001M" localSheetId="3">#REF!</definedName>
    <definedName name="CONSOL2001M" localSheetId="8">#REF!</definedName>
    <definedName name="CONSOL2001M" localSheetId="15">#REF!</definedName>
    <definedName name="CONSOL2001M">#REF!</definedName>
    <definedName name="CONSOL2001Y" localSheetId="19">#REF!</definedName>
    <definedName name="CONSOL2001Y" localSheetId="3">#REF!</definedName>
    <definedName name="CONSOL2001Y" localSheetId="8">#REF!</definedName>
    <definedName name="CONSOL2001Y" localSheetId="15">#REF!</definedName>
    <definedName name="CONSOL2001Y">#REF!</definedName>
    <definedName name="costh" localSheetId="19">[19]S.P.13!#REF!</definedName>
    <definedName name="costh" localSheetId="3">[19]S.P.13!#REF!</definedName>
    <definedName name="costh" localSheetId="8">[19]S.P.13!#REF!</definedName>
    <definedName name="costh" localSheetId="15">[19]S.P.13!#REF!</definedName>
    <definedName name="costh">[19]S.P.13!#REF!</definedName>
    <definedName name="ctax1" localSheetId="19">#REF!</definedName>
    <definedName name="ctax1" localSheetId="3">#REF!</definedName>
    <definedName name="ctax1" localSheetId="8">#REF!</definedName>
    <definedName name="ctax1" localSheetId="15">#REF!</definedName>
    <definedName name="ctax1">#REF!</definedName>
    <definedName name="ctfntx" localSheetId="19">#REF!</definedName>
    <definedName name="ctfntx" localSheetId="3">#REF!</definedName>
    <definedName name="ctfntx" localSheetId="8">#REF!</definedName>
    <definedName name="ctfntx" localSheetId="15">#REF!</definedName>
    <definedName name="ctfntx">#REF!</definedName>
    <definedName name="ctirtx" localSheetId="19">#REF!</definedName>
    <definedName name="ctirtx" localSheetId="3">#REF!</definedName>
    <definedName name="ctirtx" localSheetId="8">#REF!</definedName>
    <definedName name="ctirtx" localSheetId="15">#REF!</definedName>
    <definedName name="ctirtx">#REF!</definedName>
    <definedName name="ctprov" localSheetId="19">#REF!</definedName>
    <definedName name="ctprov" localSheetId="3">#REF!</definedName>
    <definedName name="ctprov" localSheetId="8">#REF!</definedName>
    <definedName name="ctprov" localSheetId="15">#REF!</definedName>
    <definedName name="ctprov">#REF!</definedName>
    <definedName name="ctrtto" localSheetId="19">#REF!</definedName>
    <definedName name="ctrtto" localSheetId="3">#REF!</definedName>
    <definedName name="ctrtto" localSheetId="8">#REF!</definedName>
    <definedName name="ctrtto" localSheetId="15">#REF!</definedName>
    <definedName name="ctrtto">#REF!</definedName>
    <definedName name="ctxblb" localSheetId="19">#REF!</definedName>
    <definedName name="ctxblb" localSheetId="3">#REF!</definedName>
    <definedName name="ctxblb" localSheetId="8">#REF!</definedName>
    <definedName name="ctxblb" localSheetId="15">#REF!</definedName>
    <definedName name="ctxblb">#REF!</definedName>
    <definedName name="Customer_Relationship___Sales_Division" localSheetId="19">#REF!</definedName>
    <definedName name="Customer_Relationship___Sales_Division" localSheetId="3">#REF!</definedName>
    <definedName name="Customer_Relationship___Sales_Division" localSheetId="8">#REF!</definedName>
    <definedName name="Customer_Relationship___Sales_Division" localSheetId="15">#REF!</definedName>
    <definedName name="Customer_Relationship___Sales_Division">#REF!</definedName>
    <definedName name="CZERWIEC___JUNE__1999" localSheetId="19">#REF!</definedName>
    <definedName name="CZERWIEC___JUNE__1999" localSheetId="3">#REF!</definedName>
    <definedName name="CZERWIEC___JUNE__1999" localSheetId="8">#REF!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9">#REF!</definedName>
    <definedName name="data_spr" localSheetId="3">#REF!</definedName>
    <definedName name="data_spr" localSheetId="8">#REF!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9">#REF!</definedName>
    <definedName name="DATA14" localSheetId="3">#REF!</definedName>
    <definedName name="DATA14" localSheetId="8">#REF!</definedName>
    <definedName name="DATA14" localSheetId="15">#REF!</definedName>
    <definedName name="DATA14">#REF!</definedName>
    <definedName name="DATA15" localSheetId="19">#REF!</definedName>
    <definedName name="DATA15" localSheetId="3">#REF!</definedName>
    <definedName name="DATA15" localSheetId="8">#REF!</definedName>
    <definedName name="DATA15" localSheetId="15">#REF!</definedName>
    <definedName name="DATA15">#REF!</definedName>
    <definedName name="DATA16" localSheetId="19">#REF!</definedName>
    <definedName name="DATA16" localSheetId="3">#REF!</definedName>
    <definedName name="DATA16" localSheetId="8">#REF!</definedName>
    <definedName name="DATA16" localSheetId="15">#REF!</definedName>
    <definedName name="DATA16">#REF!</definedName>
    <definedName name="DATA17" localSheetId="19">#REF!</definedName>
    <definedName name="DATA17" localSheetId="3">#REF!</definedName>
    <definedName name="DATA17" localSheetId="8">#REF!</definedName>
    <definedName name="DATA17" localSheetId="15">#REF!</definedName>
    <definedName name="DATA17">#REF!</definedName>
    <definedName name="DATA18" localSheetId="19">#REF!</definedName>
    <definedName name="DATA18" localSheetId="3">#REF!</definedName>
    <definedName name="DATA18" localSheetId="8">#REF!</definedName>
    <definedName name="DATA18" localSheetId="15">#REF!</definedName>
    <definedName name="DATA18">#REF!</definedName>
    <definedName name="DATA19" localSheetId="19">#REF!</definedName>
    <definedName name="DATA19" localSheetId="3">#REF!</definedName>
    <definedName name="DATA19" localSheetId="8">#REF!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9">#REF!</definedName>
    <definedName name="DAY_mm" localSheetId="3">#REF!</definedName>
    <definedName name="DAY_mm" localSheetId="8">#REF!</definedName>
    <definedName name="DAY_mm" localSheetId="15">#REF!</definedName>
    <definedName name="DAY_mm">#REF!</definedName>
    <definedName name="DAY_prior" localSheetId="19">#REF!</definedName>
    <definedName name="DAY_prior" localSheetId="3">#REF!</definedName>
    <definedName name="DAY_prior" localSheetId="8">#REF!</definedName>
    <definedName name="DAY_prior" localSheetId="15">#REF!</definedName>
    <definedName name="DAY_prior">#REF!</definedName>
    <definedName name="DAY_ytd" localSheetId="19">#REF!</definedName>
    <definedName name="DAY_ytd" localSheetId="3">#REF!</definedName>
    <definedName name="DAY_ytd" localSheetId="8">#REF!</definedName>
    <definedName name="DAY_ytd" localSheetId="15">#REF!</definedName>
    <definedName name="DAY_ytd">#REF!</definedName>
    <definedName name="DBI" localSheetId="19">#REF!</definedName>
    <definedName name="DBI" localSheetId="3">#REF!</definedName>
    <definedName name="DBI" localSheetId="8">#REF!</definedName>
    <definedName name="DBI" localSheetId="15">#REF!</definedName>
    <definedName name="DBI">#REF!</definedName>
    <definedName name="DD" localSheetId="19">#REF!</definedName>
    <definedName name="DD" localSheetId="3">#REF!</definedName>
    <definedName name="DD" localSheetId="8">#REF!</definedName>
    <definedName name="DD" localSheetId="15">#REF!</definedName>
    <definedName name="DD">#REF!</definedName>
    <definedName name="ddcddd" localSheetId="19">'[30]wybrane dane finansowe 1'!#REF!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8">'[30]wybrane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9">#REF!</definedName>
    <definedName name="ddddddddddddddddddddddddd" localSheetId="3">#REF!</definedName>
    <definedName name="ddddddddddddddddddddddddd" localSheetId="8">#REF!</definedName>
    <definedName name="ddddddddddddddddddddddddd" localSheetId="15">#REF!</definedName>
    <definedName name="ddddddddddddddddddddddddd">#REF!</definedName>
    <definedName name="Dec_2002" localSheetId="19">#REF!</definedName>
    <definedName name="Dec_2002" localSheetId="3">#REF!</definedName>
    <definedName name="Dec_2002" localSheetId="8">#REF!</definedName>
    <definedName name="Dec_2002" localSheetId="15">#REF!</definedName>
    <definedName name="Dec_2002">#REF!</definedName>
    <definedName name="Dec_2003" localSheetId="19">#REF!</definedName>
    <definedName name="Dec_2003" localSheetId="3">#REF!</definedName>
    <definedName name="Dec_2003" localSheetId="8">#REF!</definedName>
    <definedName name="Dec_2003" localSheetId="15">#REF!</definedName>
    <definedName name="Dec_2003">#REF!</definedName>
    <definedName name="Dec_2004" localSheetId="19">#REF!</definedName>
    <definedName name="Dec_2004" localSheetId="3">#REF!</definedName>
    <definedName name="Dec_2004" localSheetId="8">#REF!</definedName>
    <definedName name="Dec_2004" localSheetId="15">#REF!</definedName>
    <definedName name="Dec_2004">#REF!</definedName>
    <definedName name="Dec_2005" localSheetId="19">#REF!</definedName>
    <definedName name="Dec_2005" localSheetId="3">#REF!</definedName>
    <definedName name="Dec_2005" localSheetId="8">#REF!</definedName>
    <definedName name="Dec_2005" localSheetId="15">#REF!</definedName>
    <definedName name="Dec_2005">#REF!</definedName>
    <definedName name="DecemberIC" localSheetId="19">#REF!</definedName>
    <definedName name="DecemberIC" localSheetId="3">#REF!</definedName>
    <definedName name="DecemberIC" localSheetId="8">#REF!</definedName>
    <definedName name="DecemberIC" localSheetId="15">#REF!</definedName>
    <definedName name="DecemberIC">#REF!</definedName>
    <definedName name="DecemberII" localSheetId="19">#REF!</definedName>
    <definedName name="DecemberII" localSheetId="3">#REF!</definedName>
    <definedName name="DecemberII" localSheetId="8">#REF!</definedName>
    <definedName name="DecemberII" localSheetId="15">#REF!</definedName>
    <definedName name="DecemberII">#REF!</definedName>
    <definedName name="DecemberL" localSheetId="19">#REF!</definedName>
    <definedName name="DecemberL" localSheetId="3">#REF!</definedName>
    <definedName name="DecemberL" localSheetId="8">#REF!</definedName>
    <definedName name="DecemberL" localSheetId="15">#REF!</definedName>
    <definedName name="DecemberL">#REF!</definedName>
    <definedName name="DEM" localSheetId="19">#REF!</definedName>
    <definedName name="DEM" localSheetId="3">#REF!</definedName>
    <definedName name="DEM" localSheetId="8">#REF!</definedName>
    <definedName name="DEM" localSheetId="15">#REF!</definedName>
    <definedName name="DEM">#REF!</definedName>
    <definedName name="DEPO_dt" localSheetId="19">#REF!</definedName>
    <definedName name="DEPO_dt" localSheetId="3">#REF!</definedName>
    <definedName name="DEPO_dt" localSheetId="8">#REF!</definedName>
    <definedName name="DEPO_dt" localSheetId="15">#REF!</definedName>
    <definedName name="DEPO_dt">#REF!</definedName>
    <definedName name="DEPO_dw" localSheetId="19">#REF!</definedName>
    <definedName name="DEPO_dw" localSheetId="3">#REF!</definedName>
    <definedName name="DEPO_dw" localSheetId="8">#REF!</definedName>
    <definedName name="DEPO_dw" localSheetId="15">#REF!</definedName>
    <definedName name="DEPO_dw">#REF!</definedName>
    <definedName name="DF_AIB" localSheetId="19">[23]disc_new!#REF!</definedName>
    <definedName name="DF_AIB" localSheetId="3">[23]disc_new!#REF!</definedName>
    <definedName name="DF_AIB" localSheetId="8">[23]disc_new!#REF!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9">OFFSET(#REF!,0,0,COUNT(#REF!),1)</definedName>
    <definedName name="df_curve" localSheetId="3">OFFSET(#REF!,0,0,COUNT(#REF!),1)</definedName>
    <definedName name="df_curve" localSheetId="8">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9">#REF!</definedName>
    <definedName name="DFCHF" localSheetId="3">#REF!</definedName>
    <definedName name="DFCHF" localSheetId="8">#REF!</definedName>
    <definedName name="DFCHF" localSheetId="15">#REF!</definedName>
    <definedName name="DFCHF">#REF!</definedName>
    <definedName name="DFCHF3006" localSheetId="19">#REF!</definedName>
    <definedName name="DFCHF3006" localSheetId="3">#REF!</definedName>
    <definedName name="DFCHF3006" localSheetId="8">#REF!</definedName>
    <definedName name="DFCHF3006" localSheetId="15">#REF!</definedName>
    <definedName name="DFCHF3006">#REF!</definedName>
    <definedName name="DFCHF3009" localSheetId="19">#REF!</definedName>
    <definedName name="DFCHF3009" localSheetId="3">#REF!</definedName>
    <definedName name="DFCHF3009" localSheetId="8">#REF!</definedName>
    <definedName name="DFCHF3009" localSheetId="15">#REF!</definedName>
    <definedName name="DFCHF3009">#REF!</definedName>
    <definedName name="DFCHF3112" localSheetId="19">#REF!</definedName>
    <definedName name="DFCHF3112" localSheetId="3">#REF!</definedName>
    <definedName name="DFCHF3112" localSheetId="8">#REF!</definedName>
    <definedName name="DFCHF3112" localSheetId="15">#REF!</definedName>
    <definedName name="DFCHF3112">#REF!</definedName>
    <definedName name="dfdgbfdg" localSheetId="19">'[14]Table 39_'!#REF!</definedName>
    <definedName name="dfdgbfdg" localSheetId="3">'[14]Table 39_'!#REF!</definedName>
    <definedName name="dfdgbfdg" localSheetId="8">'[14]Table 39_'!#REF!</definedName>
    <definedName name="dfdgbfdg" localSheetId="15">'[14]Table 39_'!#REF!</definedName>
    <definedName name="dfdgbfdg">'[14]Table 39_'!#REF!</definedName>
    <definedName name="DFEUR" localSheetId="19">#REF!</definedName>
    <definedName name="DFEUR" localSheetId="3">#REF!</definedName>
    <definedName name="DFEUR" localSheetId="8">#REF!</definedName>
    <definedName name="DFEUR" localSheetId="15">#REF!</definedName>
    <definedName name="DFEUR">#REF!</definedName>
    <definedName name="DFEUR3006" localSheetId="19">#REF!</definedName>
    <definedName name="DFEUR3006" localSheetId="3">#REF!</definedName>
    <definedName name="DFEUR3006" localSheetId="8">#REF!</definedName>
    <definedName name="DFEUR3006" localSheetId="15">#REF!</definedName>
    <definedName name="DFEUR3006">#REF!</definedName>
    <definedName name="DFEUR3009" localSheetId="19">#REF!</definedName>
    <definedName name="DFEUR3009" localSheetId="3">#REF!</definedName>
    <definedName name="DFEUR3009" localSheetId="8">#REF!</definedName>
    <definedName name="DFEUR3009" localSheetId="15">#REF!</definedName>
    <definedName name="DFEUR3009">#REF!</definedName>
    <definedName name="DFEUR3112" localSheetId="19">#REF!</definedName>
    <definedName name="DFEUR3112" localSheetId="3">#REF!</definedName>
    <definedName name="DFEUR3112" localSheetId="8">#REF!</definedName>
    <definedName name="DFEUR3112" localSheetId="15">#REF!</definedName>
    <definedName name="DFEUR3112">#REF!</definedName>
    <definedName name="DFJPY" localSheetId="19">#REF!</definedName>
    <definedName name="DFJPY" localSheetId="3">#REF!</definedName>
    <definedName name="DFJPY" localSheetId="8">#REF!</definedName>
    <definedName name="DFJPY" localSheetId="15">#REF!</definedName>
    <definedName name="DFJPY">#REF!</definedName>
    <definedName name="DFJPY3006" localSheetId="19">#REF!</definedName>
    <definedName name="DFJPY3006" localSheetId="3">#REF!</definedName>
    <definedName name="DFJPY3006" localSheetId="8">#REF!</definedName>
    <definedName name="DFJPY3006" localSheetId="15">#REF!</definedName>
    <definedName name="DFJPY3006">#REF!</definedName>
    <definedName name="DFJPY3009" localSheetId="19">#REF!</definedName>
    <definedName name="DFJPY3009" localSheetId="3">#REF!</definedName>
    <definedName name="DFJPY3009" localSheetId="8">#REF!</definedName>
    <definedName name="DFJPY3009" localSheetId="15">#REF!</definedName>
    <definedName name="DFJPY3009">#REF!</definedName>
    <definedName name="DFJPY3112" localSheetId="19">#REF!</definedName>
    <definedName name="DFJPY3112" localSheetId="3">#REF!</definedName>
    <definedName name="DFJPY3112" localSheetId="8">#REF!</definedName>
    <definedName name="DFJPY3112" localSheetId="15">#REF!</definedName>
    <definedName name="DFJPY3112">#REF!</definedName>
    <definedName name="DFPLN" localSheetId="19">#REF!</definedName>
    <definedName name="DFPLN" localSheetId="3">#REF!</definedName>
    <definedName name="DFPLN" localSheetId="8">#REF!</definedName>
    <definedName name="DFPLN" localSheetId="15">#REF!</definedName>
    <definedName name="DFPLN">#REF!</definedName>
    <definedName name="DFPLN3006" localSheetId="19">#REF!</definedName>
    <definedName name="DFPLN3006" localSheetId="3">#REF!</definedName>
    <definedName name="DFPLN3006" localSheetId="8">#REF!</definedName>
    <definedName name="DFPLN3006" localSheetId="15">#REF!</definedName>
    <definedName name="DFPLN3006">#REF!</definedName>
    <definedName name="DFPLN3009" localSheetId="19">#REF!</definedName>
    <definedName name="DFPLN3009" localSheetId="3">#REF!</definedName>
    <definedName name="DFPLN3009" localSheetId="8">#REF!</definedName>
    <definedName name="DFPLN3009" localSheetId="15">#REF!</definedName>
    <definedName name="DFPLN3009">#REF!</definedName>
    <definedName name="DFPLN3112" localSheetId="19">#REF!</definedName>
    <definedName name="DFPLN3112" localSheetId="3">#REF!</definedName>
    <definedName name="DFPLN3112" localSheetId="8">#REF!</definedName>
    <definedName name="DFPLN3112" localSheetId="15">#REF!</definedName>
    <definedName name="DFPLN3112">#REF!</definedName>
    <definedName name="dfr" localSheetId="19">#REF!</definedName>
    <definedName name="dfr" localSheetId="3">#REF!</definedName>
    <definedName name="dfr" localSheetId="8">#REF!</definedName>
    <definedName name="dfr" localSheetId="15">#REF!</definedName>
    <definedName name="dfr">#REF!</definedName>
    <definedName name="dfrty" localSheetId="19">#REF!</definedName>
    <definedName name="dfrty" localSheetId="3">#REF!</definedName>
    <definedName name="dfrty" localSheetId="8">#REF!</definedName>
    <definedName name="dfrty" localSheetId="15">#REF!</definedName>
    <definedName name="dfrty">#REF!</definedName>
    <definedName name="DFUSD" localSheetId="19">#REF!</definedName>
    <definedName name="DFUSD" localSheetId="3">#REF!</definedName>
    <definedName name="DFUSD" localSheetId="8">#REF!</definedName>
    <definedName name="DFUSD" localSheetId="15">#REF!</definedName>
    <definedName name="DFUSD">#REF!</definedName>
    <definedName name="DFUSD3006" localSheetId="19">#REF!</definedName>
    <definedName name="DFUSD3006" localSheetId="3">#REF!</definedName>
    <definedName name="DFUSD3006" localSheetId="8">#REF!</definedName>
    <definedName name="DFUSD3006" localSheetId="15">#REF!</definedName>
    <definedName name="DFUSD3006">#REF!</definedName>
    <definedName name="DFUSD3009" localSheetId="19">#REF!</definedName>
    <definedName name="DFUSD3009" localSheetId="3">#REF!</definedName>
    <definedName name="DFUSD3009" localSheetId="8">#REF!</definedName>
    <definedName name="DFUSD3009" localSheetId="15">#REF!</definedName>
    <definedName name="DFUSD3009">#REF!</definedName>
    <definedName name="DFUSD3112" localSheetId="19">#REF!</definedName>
    <definedName name="DFUSD3112" localSheetId="3">#REF!</definedName>
    <definedName name="DFUSD3112" localSheetId="8">#REF!</definedName>
    <definedName name="DFUSD3112" localSheetId="15">#REF!</definedName>
    <definedName name="DFUSD3112">#REF!</definedName>
    <definedName name="Dialog1_Button3_Click">[2]!Dialog1_Button3_Click</definedName>
    <definedName name="DICT">[32]Słownik!$A$7:$C$338</definedName>
    <definedName name="disch" localSheetId="19">[19]S.P.13!#REF!</definedName>
    <definedName name="disch" localSheetId="3">[19]S.P.13!#REF!</definedName>
    <definedName name="disch" localSheetId="8">[19]S.P.13!#REF!</definedName>
    <definedName name="disch" localSheetId="15">[19]S.P.13!#REF!</definedName>
    <definedName name="disch">[19]S.P.13!#REF!</definedName>
    <definedName name="discount_factors">OFFSET('[33]Zero Curve'!$A$113,0,0,COUNT('[33]Zero Curve'!$A$113:$A$200),2)</definedName>
    <definedName name="dit" localSheetId="19">#REF!</definedName>
    <definedName name="dit" localSheetId="3">#REF!</definedName>
    <definedName name="dit" localSheetId="8">#REF!</definedName>
    <definedName name="dit" localSheetId="15">#REF!</definedName>
    <definedName name="dit">#REF!</definedName>
    <definedName name="DMDochody2000M" localSheetId="19">#REF!</definedName>
    <definedName name="DMDochody2000M" localSheetId="3">#REF!</definedName>
    <definedName name="DMDochody2000M" localSheetId="8">#REF!</definedName>
    <definedName name="DMDochody2000M" localSheetId="15">#REF!</definedName>
    <definedName name="DMDochody2000M">#REF!</definedName>
    <definedName name="DMDochody2000Y" localSheetId="19">#REF!</definedName>
    <definedName name="DMDochody2000Y" localSheetId="3">#REF!</definedName>
    <definedName name="DMDochody2000Y" localSheetId="8">#REF!</definedName>
    <definedName name="DMDochody2000Y" localSheetId="15">#REF!</definedName>
    <definedName name="DMDochody2000Y">#REF!</definedName>
    <definedName name="DMDochody2001M" localSheetId="19">#REF!</definedName>
    <definedName name="DMDochody2001M" localSheetId="3">#REF!</definedName>
    <definedName name="DMDochody2001M" localSheetId="8">#REF!</definedName>
    <definedName name="DMDochody2001M" localSheetId="15">#REF!</definedName>
    <definedName name="DMDochody2001M">#REF!</definedName>
    <definedName name="DMDochody2001Y" localSheetId="19">#REF!</definedName>
    <definedName name="DMDochody2001Y" localSheetId="3">#REF!</definedName>
    <definedName name="DMDochody2001Y" localSheetId="8">#REF!</definedName>
    <definedName name="DMDochody2001Y" localSheetId="15">#REF!</definedName>
    <definedName name="DMDochody2001Y">#REF!</definedName>
    <definedName name="DMobroty2000M" localSheetId="19">#REF!</definedName>
    <definedName name="DMobroty2000M" localSheetId="3">#REF!</definedName>
    <definedName name="DMobroty2000M" localSheetId="8">#REF!</definedName>
    <definedName name="DMobroty2000M" localSheetId="15">#REF!</definedName>
    <definedName name="DMobroty2000M">#REF!</definedName>
    <definedName name="DMobroty2000Y" localSheetId="19">#REF!</definedName>
    <definedName name="DMobroty2000Y" localSheetId="3">#REF!</definedName>
    <definedName name="DMobroty2000Y" localSheetId="8">#REF!</definedName>
    <definedName name="DMobroty2000Y" localSheetId="15">#REF!</definedName>
    <definedName name="DMobroty2000Y">#REF!</definedName>
    <definedName name="DMobroty2001M" localSheetId="19">#REF!</definedName>
    <definedName name="DMobroty2001M" localSheetId="3">#REF!</definedName>
    <definedName name="DMobroty2001M" localSheetId="8">#REF!</definedName>
    <definedName name="DMobroty2001M" localSheetId="15">#REF!</definedName>
    <definedName name="DMobroty2001M">#REF!</definedName>
    <definedName name="DMobroty2001Y" localSheetId="19">#REF!</definedName>
    <definedName name="DMobroty2001Y" localSheetId="3">#REF!</definedName>
    <definedName name="DMobroty2001Y" localSheetId="8">#REF!</definedName>
    <definedName name="DMobroty2001Y" localSheetId="15">#REF!</definedName>
    <definedName name="DMobroty2001Y">#REF!</definedName>
    <definedName name="DMWBK2000M" localSheetId="19">#REF!</definedName>
    <definedName name="DMWBK2000M" localSheetId="3">#REF!</definedName>
    <definedName name="DMWBK2000M" localSheetId="8">#REF!</definedName>
    <definedName name="DMWBK2000M" localSheetId="15">#REF!</definedName>
    <definedName name="DMWBK2000M">#REF!</definedName>
    <definedName name="DMWBK2000Y" localSheetId="19">#REF!</definedName>
    <definedName name="DMWBK2000Y" localSheetId="3">#REF!</definedName>
    <definedName name="DMWBK2000Y" localSheetId="8">#REF!</definedName>
    <definedName name="DMWBK2000Y" localSheetId="15">#REF!</definedName>
    <definedName name="DMWBK2000Y">#REF!</definedName>
    <definedName name="DMWBK2001M" localSheetId="19">#REF!</definedName>
    <definedName name="DMWBK2001M" localSheetId="3">#REF!</definedName>
    <definedName name="DMWBK2001M" localSheetId="8">#REF!</definedName>
    <definedName name="DMWBK2001M" localSheetId="15">#REF!</definedName>
    <definedName name="DMWBK2001M">#REF!</definedName>
    <definedName name="DMWBK2001Y" localSheetId="19">#REF!</definedName>
    <definedName name="DMWBK2001Y" localSheetId="3">#REF!</definedName>
    <definedName name="DMWBK2001Y" localSheetId="8">#REF!</definedName>
    <definedName name="DMWBK2001Y" localSheetId="15">#REF!</definedName>
    <definedName name="DMWBK2001Y">#REF!</definedName>
    <definedName name="do_usunie" hidden="1">{"'BZ SA P&amp;l (fORECAST)'!$A$1:$BR$26"}</definedName>
    <definedName name="dochody_skons" localSheetId="19">#REF!</definedName>
    <definedName name="dochody_skons" localSheetId="3">#REF!</definedName>
    <definedName name="dochody_skons" localSheetId="8">#REF!</definedName>
    <definedName name="dochody_skons" localSheetId="15">#REF!</definedName>
    <definedName name="dochody_skons" localSheetId="16">#REF!</definedName>
    <definedName name="dochody_skons">#REF!</definedName>
    <definedName name="DPI" localSheetId="19">#REF!</definedName>
    <definedName name="DPI" localSheetId="3">#REF!</definedName>
    <definedName name="DPI" localSheetId="8">#REF!</definedName>
    <definedName name="DPI" localSheetId="15">#REF!</definedName>
    <definedName name="DPI">#REF!</definedName>
    <definedName name="ds" hidden="1">{"'BZ SA P&amp;l (fORECAST)'!$A$1:$BR$26"}</definedName>
    <definedName name="dsa" localSheetId="19">#REF!</definedName>
    <definedName name="dsa" localSheetId="3">#REF!</definedName>
    <definedName name="dsa" localSheetId="8">#REF!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9">#REF!</definedName>
    <definedName name="DSI" localSheetId="3">#REF!</definedName>
    <definedName name="DSI" localSheetId="8">#REF!</definedName>
    <definedName name="DSI" localSheetId="15">#REF!</definedName>
    <definedName name="DSI">#REF!</definedName>
    <definedName name="DTI" localSheetId="19">#REF!</definedName>
    <definedName name="DTI" localSheetId="3">#REF!</definedName>
    <definedName name="DTI" localSheetId="8">#REF!</definedName>
    <definedName name="DTI" localSheetId="15">#REF!</definedName>
    <definedName name="DTI">#REF!</definedName>
    <definedName name="duik">[23]disc_new!$A$3</definedName>
    <definedName name="dywidendy" localSheetId="19">#REF!</definedName>
    <definedName name="dywidendy" localSheetId="3">#REF!</definedName>
    <definedName name="dywidendy" localSheetId="8">#REF!</definedName>
    <definedName name="dywidendy" localSheetId="15">#REF!</definedName>
    <definedName name="dywidendy" localSheetId="16">#REF!</definedName>
    <definedName name="dywidendy">#REF!</definedName>
    <definedName name="e" hidden="1">{"'BZ SA P&amp;l (fORECAST)'!$A$1:$BR$26"}</definedName>
    <definedName name="ee" hidden="1">{"'BZ SA P&amp;l (fORECAST)'!$A$1:$BR$26"}</definedName>
    <definedName name="eeee" localSheetId="1">BS!eeee</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9">[34]FBN010A_2!#REF!</definedName>
    <definedName name="ek.FBN010A_2" localSheetId="3">[34]FBN010A_2!#REF!</definedName>
    <definedName name="ek.FBN010A_2" localSheetId="8">[34]FBN010A_2!#REF!</definedName>
    <definedName name="ek.FBN010A_2" localSheetId="15">[34]FBN010A_2!#REF!</definedName>
    <definedName name="ek.FBN010A_2">[34]FBN010A_2!#REF!</definedName>
    <definedName name="ek.FBN019_4" localSheetId="19">#REF!</definedName>
    <definedName name="ek.FBN019_4" localSheetId="3">#REF!</definedName>
    <definedName name="ek.FBN019_4" localSheetId="8">#REF!</definedName>
    <definedName name="ek.FBN019_4" localSheetId="15">#REF!</definedName>
    <definedName name="ek.FBN019_4">#REF!</definedName>
    <definedName name="ek.FBN019_6" localSheetId="19">#REF!</definedName>
    <definedName name="ek.FBN019_6" localSheetId="3">#REF!</definedName>
    <definedName name="ek.FBN019_6" localSheetId="8">#REF!</definedName>
    <definedName name="ek.FBN019_6" localSheetId="15">#REF!</definedName>
    <definedName name="ek.FBN019_6">#REF!</definedName>
    <definedName name="ek.FBN019_7" localSheetId="19">#REF!</definedName>
    <definedName name="ek.FBN019_7" localSheetId="3">#REF!</definedName>
    <definedName name="ek.FBN019_7" localSheetId="8">#REF!</definedName>
    <definedName name="ek.FBN019_7" localSheetId="15">#REF!</definedName>
    <definedName name="ek.FBN019_7">#REF!</definedName>
    <definedName name="ek.FBN019_8" localSheetId="19">#REF!</definedName>
    <definedName name="ek.FBN019_8" localSheetId="3">#REF!</definedName>
    <definedName name="ek.FBN019_8" localSheetId="8">#REF!</definedName>
    <definedName name="ek.FBN019_8" localSheetId="15">#REF!</definedName>
    <definedName name="ek.FBN019_8">#REF!</definedName>
    <definedName name="ek.FBN020_2" localSheetId="19">#REF!</definedName>
    <definedName name="ek.FBN020_2" localSheetId="3">#REF!</definedName>
    <definedName name="ek.FBN020_2" localSheetId="8">#REF!</definedName>
    <definedName name="ek.FBN020_2" localSheetId="15">#REF!</definedName>
    <definedName name="ek.FBN020_2">#REF!</definedName>
    <definedName name="ek.FIN004A" localSheetId="19">'[34]FIN004A i 4B'!#REF!</definedName>
    <definedName name="ek.FIN004A" localSheetId="3">'[34]FIN004A i 4B'!#REF!</definedName>
    <definedName name="ek.FIN004A" localSheetId="8">'[34]FIN004A i 4B'!#REF!</definedName>
    <definedName name="ek.FIN004A" localSheetId="15">'[34]FIN004A i 4B'!#REF!</definedName>
    <definedName name="ek.FIN004A">'[34]FIN004A i 4B'!#REF!</definedName>
    <definedName name="ek.FIN005_1" localSheetId="19">#REF!</definedName>
    <definedName name="ek.FIN005_1" localSheetId="3">#REF!</definedName>
    <definedName name="ek.FIN005_1" localSheetId="8">#REF!</definedName>
    <definedName name="ek.FIN005_1" localSheetId="15">#REF!</definedName>
    <definedName name="ek.FIN005_1">#REF!</definedName>
    <definedName name="ela" localSheetId="19">#REF!</definedName>
    <definedName name="ela" localSheetId="1">#REF!</definedName>
    <definedName name="ela" localSheetId="4">#REF!</definedName>
    <definedName name="ela" localSheetId="0">#REF!</definedName>
    <definedName name="ela" localSheetId="3">#REF!</definedName>
    <definedName name="ela" localSheetId="8">#REF!</definedName>
    <definedName name="ela" localSheetId="15">#REF!</definedName>
    <definedName name="ela" localSheetId="16">#REF!</definedName>
    <definedName name="ela">#REF!</definedName>
    <definedName name="emisja" localSheetId="19">#REF!</definedName>
    <definedName name="emisja" localSheetId="3">#REF!</definedName>
    <definedName name="emisja" localSheetId="8">#REF!</definedName>
    <definedName name="emisja" localSheetId="15">#REF!</definedName>
    <definedName name="emisja" localSheetId="16">#REF!</definedName>
    <definedName name="emisja">#REF!</definedName>
    <definedName name="ENGLISH" localSheetId="19">#REF!</definedName>
    <definedName name="ENGLISH" localSheetId="3">#REF!</definedName>
    <definedName name="ENGLISH" localSheetId="8">#REF!</definedName>
    <definedName name="ENGLISH" localSheetId="15">#REF!</definedName>
    <definedName name="ENGLISH">#REF!</definedName>
    <definedName name="EPO_List">[35]SMT_List!$A$38:$A$59</definedName>
    <definedName name="EQI" localSheetId="19">#REF!</definedName>
    <definedName name="EQI" localSheetId="3">#REF!</definedName>
    <definedName name="EQI" localSheetId="8">#REF!</definedName>
    <definedName name="EQI" localSheetId="15">#REF!</definedName>
    <definedName name="EQI">#REF!</definedName>
    <definedName name="EUR" localSheetId="19">#REF!</definedName>
    <definedName name="EUR" localSheetId="3">#REF!</definedName>
    <definedName name="EUR" localSheetId="8">#REF!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9">#REF!</definedName>
    <definedName name="EURPLN" localSheetId="3">#REF!</definedName>
    <definedName name="EURPLN" localSheetId="8">#REF!</definedName>
    <definedName name="EURPLN" localSheetId="15">#REF!</definedName>
    <definedName name="EURPLN">#REF!</definedName>
    <definedName name="EURPLN1M" localSheetId="19">#REF!</definedName>
    <definedName name="EURPLN1M" localSheetId="3">#REF!</definedName>
    <definedName name="EURPLN1M" localSheetId="8">#REF!</definedName>
    <definedName name="EURPLN1M" localSheetId="15">#REF!</definedName>
    <definedName name="EURPLN1M">#REF!</definedName>
    <definedName name="EURPLN3006" localSheetId="19">#REF!</definedName>
    <definedName name="EURPLN3006" localSheetId="3">#REF!</definedName>
    <definedName name="EURPLN3006" localSheetId="8">#REF!</definedName>
    <definedName name="EURPLN3006" localSheetId="15">#REF!</definedName>
    <definedName name="EURPLN3006">#REF!</definedName>
    <definedName name="EURPLN3009" localSheetId="19">#REF!</definedName>
    <definedName name="EURPLN3009" localSheetId="3">#REF!</definedName>
    <definedName name="EURPLN3009" localSheetId="8">#REF!</definedName>
    <definedName name="EURPLN3009" localSheetId="15">#REF!</definedName>
    <definedName name="EURPLN3009">#REF!</definedName>
    <definedName name="EURPLN3112" localSheetId="19">#REF!</definedName>
    <definedName name="EURPLN3112" localSheetId="3">#REF!</definedName>
    <definedName name="EURPLN3112" localSheetId="8">#REF!</definedName>
    <definedName name="EURPLN3112" localSheetId="15">#REF!</definedName>
    <definedName name="EURPLN3112">#REF!</definedName>
    <definedName name="ew.FBN019_4" localSheetId="19">#REF!</definedName>
    <definedName name="ew.FBN019_4" localSheetId="3">#REF!</definedName>
    <definedName name="ew.FBN019_4" localSheetId="8">#REF!</definedName>
    <definedName name="ew.FBN019_4" localSheetId="15">#REF!</definedName>
    <definedName name="ew.FBN019_4">#REF!</definedName>
    <definedName name="ew.FBN019_6" localSheetId="19">#REF!</definedName>
    <definedName name="ew.FBN019_6" localSheetId="3">#REF!</definedName>
    <definedName name="ew.FBN019_6" localSheetId="8">#REF!</definedName>
    <definedName name="ew.FBN019_6" localSheetId="15">#REF!</definedName>
    <definedName name="ew.FBN019_6">#REF!</definedName>
    <definedName name="ew.FBN019_7" localSheetId="19">#REF!</definedName>
    <definedName name="ew.FBN019_7" localSheetId="3">#REF!</definedName>
    <definedName name="ew.FBN019_7" localSheetId="8">#REF!</definedName>
    <definedName name="ew.FBN019_7" localSheetId="15">#REF!</definedName>
    <definedName name="ew.FBN019_7">#REF!</definedName>
    <definedName name="ew.FBN019_8" localSheetId="19">#REF!</definedName>
    <definedName name="ew.FBN019_8" localSheetId="3">#REF!</definedName>
    <definedName name="ew.FBN019_8" localSheetId="8">#REF!</definedName>
    <definedName name="ew.FBN019_8" localSheetId="15">#REF!</definedName>
    <definedName name="ew.FBN019_8">#REF!</definedName>
    <definedName name="ew.FBN020_2" localSheetId="19">#REF!</definedName>
    <definedName name="ew.FBN020_2" localSheetId="3">#REF!</definedName>
    <definedName name="ew.FBN020_2" localSheetId="8">#REF!</definedName>
    <definedName name="ew.FBN020_2" localSheetId="15">#REF!</definedName>
    <definedName name="ew.FBN020_2">#REF!</definedName>
    <definedName name="ew.FIN005_1" localSheetId="19">#REF!</definedName>
    <definedName name="ew.FIN005_1" localSheetId="3">#REF!</definedName>
    <definedName name="ew.FIN005_1" localSheetId="8">#REF!</definedName>
    <definedName name="ew.FIN005_1" localSheetId="15">#REF!</definedName>
    <definedName name="ew.FIN005_1">#REF!</definedName>
    <definedName name="FCI" localSheetId="19">#REF!</definedName>
    <definedName name="FCI" localSheetId="3">#REF!</definedName>
    <definedName name="FCI" localSheetId="8">#REF!</definedName>
    <definedName name="FCI" localSheetId="15">#REF!</definedName>
    <definedName name="FCI">#REF!</definedName>
    <definedName name="fdsg" localSheetId="19">'[13]Table 39_'!#REF!</definedName>
    <definedName name="fdsg" localSheetId="3">'[13]Table 39_'!#REF!</definedName>
    <definedName name="fdsg" localSheetId="8">'[13]Table 39_'!#REF!</definedName>
    <definedName name="fdsg" localSheetId="15">'[13]Table 39_'!#REF!</definedName>
    <definedName name="fdsg">'[13]Table 39_'!#REF!</definedName>
    <definedName name="fdtv" localSheetId="19">#REF!</definedName>
    <definedName name="fdtv" localSheetId="3">#REF!</definedName>
    <definedName name="fdtv" localSheetId="8">#REF!</definedName>
    <definedName name="fdtv" localSheetId="15">#REF!</definedName>
    <definedName name="fdtv">#REF!</definedName>
    <definedName name="FebruaryIC" localSheetId="19">#REF!</definedName>
    <definedName name="FebruaryIC" localSheetId="3">#REF!</definedName>
    <definedName name="FebruaryIC" localSheetId="8">#REF!</definedName>
    <definedName name="FebruaryIC" localSheetId="15">#REF!</definedName>
    <definedName name="FebruaryIC">#REF!</definedName>
    <definedName name="FebruaryII" localSheetId="19">#REF!</definedName>
    <definedName name="FebruaryII" localSheetId="3">#REF!</definedName>
    <definedName name="FebruaryII" localSheetId="8">#REF!</definedName>
    <definedName name="FebruaryII" localSheetId="15">#REF!</definedName>
    <definedName name="FebruaryII">#REF!</definedName>
    <definedName name="FebruaryL" localSheetId="19">#REF!</definedName>
    <definedName name="FebruaryL" localSheetId="3">#REF!</definedName>
    <definedName name="FebruaryL" localSheetId="8">#REF!</definedName>
    <definedName name="FebruaryL" localSheetId="15">#REF!</definedName>
    <definedName name="FebruaryL">#REF!</definedName>
    <definedName name="Fed_FundsBanks" localSheetId="19">[19]S.P.23!#REF!</definedName>
    <definedName name="Fed_FundsBanks" localSheetId="3">[19]S.P.23!#REF!</definedName>
    <definedName name="Fed_FundsBanks" localSheetId="8">[19]S.P.23!#REF!</definedName>
    <definedName name="Fed_FundsBanks" localSheetId="15">[19]S.P.23!#REF!</definedName>
    <definedName name="Fed_FundsBanks">[19]S.P.23!#REF!</definedName>
    <definedName name="Fed_fundsbanks_percent" localSheetId="19">[19]S.P.23!#REF!</definedName>
    <definedName name="Fed_fundsbanks_percent" localSheetId="3">[19]S.P.23!#REF!</definedName>
    <definedName name="Fed_fundsbanks_percent" localSheetId="8">[19]S.P.23!#REF!</definedName>
    <definedName name="Fed_fundsbanks_percent" localSheetId="15">[19]S.P.23!#REF!</definedName>
    <definedName name="Fed_fundsbanks_percent">[19]S.P.23!#REF!</definedName>
    <definedName name="Fed_fundsnon_bank_percent" localSheetId="19">[19]S.P.23!#REF!</definedName>
    <definedName name="Fed_fundsnon_bank_percent" localSheetId="3">[19]S.P.23!#REF!</definedName>
    <definedName name="Fed_fundsnon_bank_percent" localSheetId="8">[19]S.P.23!#REF!</definedName>
    <definedName name="Fed_fundsnon_bank_percent" localSheetId="15">[19]S.P.23!#REF!</definedName>
    <definedName name="Fed_fundsnon_bank_percent">[19]S.P.23!#REF!</definedName>
    <definedName name="Fed_Fundsnon_banks" localSheetId="19">[19]S.P.23!#REF!</definedName>
    <definedName name="Fed_Fundsnon_banks" localSheetId="3">[19]S.P.23!#REF!</definedName>
    <definedName name="Fed_Fundsnon_banks" localSheetId="8">[19]S.P.23!#REF!</definedName>
    <definedName name="Fed_Fundsnon_banks" localSheetId="15">[19]S.P.23!#REF!</definedName>
    <definedName name="Fed_Fundsnon_banks">[19]S.P.23!#REF!</definedName>
    <definedName name="fedfundsbanks" localSheetId="19">[19]S.P.23!#REF!</definedName>
    <definedName name="fedfundsbanks" localSheetId="3">[19]S.P.23!#REF!</definedName>
    <definedName name="fedfundsbanks" localSheetId="8">[19]S.P.23!#REF!</definedName>
    <definedName name="fedfundsbanks" localSheetId="15">[19]S.P.23!#REF!</definedName>
    <definedName name="fedfundsbanks">[19]S.P.23!#REF!</definedName>
    <definedName name="fedfundsnon_banks" localSheetId="19">[19]S.P.23!#REF!</definedName>
    <definedName name="fedfundsnon_banks" localSheetId="3">[19]S.P.23!#REF!</definedName>
    <definedName name="fedfundsnon_banks" localSheetId="8">[19]S.P.23!#REF!</definedName>
    <definedName name="fedfundsnon_banks" localSheetId="15">[19]S.P.23!#REF!</definedName>
    <definedName name="fedfundsnon_banks">[19]S.P.23!#REF!</definedName>
    <definedName name="ff" localSheetId="1" hidden="1">BS!ff</definedName>
    <definedName name="ff" localSheetId="3" hidden="1">'Przychody prowizyjne'!ff</definedName>
    <definedName name="ff" localSheetId="16" hidden="1">#N/A</definedName>
    <definedName name="ff" hidden="1">BS!ff</definedName>
    <definedName name="fff" localSheetId="1">BS!fff</definedName>
    <definedName name="fff" localSheetId="3">'Przychody prowizyjne'!fff</definedName>
    <definedName name="fff" localSheetId="16">#N/A</definedName>
    <definedName name="fff">BS!fff</definedName>
    <definedName name="ffff" localSheetId="1">BS!ffff</definedName>
    <definedName name="ffff" localSheetId="3">'Przychody prowizyjne'!ffff</definedName>
    <definedName name="ffff" localSheetId="16">#N/A</definedName>
    <definedName name="ffff">BS!ffff</definedName>
    <definedName name="fffff" localSheetId="1">BS!fffff</definedName>
    <definedName name="fffff" localSheetId="3">'Przychody prowizyjne'!fffff</definedName>
    <definedName name="fffff" localSheetId="16">#N/A</definedName>
    <definedName name="fffff">BS!fffff</definedName>
    <definedName name="ffffff" localSheetId="1">BS!ffffff</definedName>
    <definedName name="ffffff" localSheetId="3">'Przychody prowizyjne'!ffffff</definedName>
    <definedName name="ffffff" localSheetId="16">#N/A</definedName>
    <definedName name="ffffff">BS!ffffff</definedName>
    <definedName name="ffmovs" localSheetId="19">#REF!</definedName>
    <definedName name="ffmovs" localSheetId="3">#REF!</definedName>
    <definedName name="ffmovs" localSheetId="8">#REF!</definedName>
    <definedName name="ffmovs" localSheetId="15">#REF!</definedName>
    <definedName name="ffmovs">#REF!</definedName>
    <definedName name="fg" hidden="1">{"'BZ SA P&amp;l (fORECAST)'!$A$1:$BR$26"}</definedName>
    <definedName name="fgf" localSheetId="19">'[15]Table 39_'!#REF!</definedName>
    <definedName name="fgf" localSheetId="3">'[15]Table 39_'!#REF!</definedName>
    <definedName name="fgf" localSheetId="8">'[15]Table 39_'!#REF!</definedName>
    <definedName name="fgf" localSheetId="15">'[15]Table 39_'!#REF!</definedName>
    <definedName name="fgf">'[15]Table 39_'!#REF!</definedName>
    <definedName name="fghjk">[2]!fghjk</definedName>
    <definedName name="fixing">[23]kursy!$A$1:$G$65536</definedName>
    <definedName name="FL2000M" localSheetId="19">#REF!</definedName>
    <definedName name="FL2000M" localSheetId="3">#REF!</definedName>
    <definedName name="FL2000M" localSheetId="8">#REF!</definedName>
    <definedName name="FL2000M" localSheetId="15">#REF!</definedName>
    <definedName name="FL2000M">#REF!</definedName>
    <definedName name="FL2000Y" localSheetId="19">#REF!</definedName>
    <definedName name="FL2000Y" localSheetId="3">#REF!</definedName>
    <definedName name="FL2000Y" localSheetId="8">#REF!</definedName>
    <definedName name="FL2000Y" localSheetId="15">#REF!</definedName>
    <definedName name="FL2000Y">#REF!</definedName>
    <definedName name="FL2001M" localSheetId="19">#REF!</definedName>
    <definedName name="FL2001M" localSheetId="3">#REF!</definedName>
    <definedName name="FL2001M" localSheetId="8">#REF!</definedName>
    <definedName name="FL2001M" localSheetId="15">#REF!</definedName>
    <definedName name="FL2001M">#REF!</definedName>
    <definedName name="FL2001Y" localSheetId="19">#REF!</definedName>
    <definedName name="FL2001Y" localSheetId="3">#REF!</definedName>
    <definedName name="FL2001Y" localSheetId="8">#REF!</definedName>
    <definedName name="FL2001Y" localSheetId="15">#REF!</definedName>
    <definedName name="FL2001Y">#REF!</definedName>
    <definedName name="FLHPINC" localSheetId="19">#REF!</definedName>
    <definedName name="FLHPINC" localSheetId="3">#REF!</definedName>
    <definedName name="FLHPINC" localSheetId="8">#REF!</definedName>
    <definedName name="FLHPINC" localSheetId="15">#REF!</definedName>
    <definedName name="FLHPINC">#REF!</definedName>
    <definedName name="flrent" localSheetId="19">#REF!</definedName>
    <definedName name="flrent" localSheetId="3">#REF!</definedName>
    <definedName name="flrent" localSheetId="8">#REF!</definedName>
    <definedName name="flrent" localSheetId="15">#REF!</definedName>
    <definedName name="flrent">#REF!</definedName>
    <definedName name="Format" localSheetId="19">#REF!</definedName>
    <definedName name="Format" localSheetId="3">#REF!</definedName>
    <definedName name="Format" localSheetId="8">#REF!</definedName>
    <definedName name="Format" localSheetId="15">#REF!</definedName>
    <definedName name="Format">#REF!</definedName>
    <definedName name="FRA_dt" localSheetId="19">#REF!</definedName>
    <definedName name="FRA_dt" localSheetId="3">#REF!</definedName>
    <definedName name="FRA_dt" localSheetId="8">#REF!</definedName>
    <definedName name="FRA_dt" localSheetId="15">#REF!</definedName>
    <definedName name="FRA_dt">#REF!</definedName>
    <definedName name="Frequency">[20]Lists!$A$21:$A$25</definedName>
    <definedName name="FS" hidden="1">{"'BZ SA P&amp;l (fORECAST)'!$A$1:$BR$26"}</definedName>
    <definedName name="ftyf" hidden="1">{"'BZ SA P&amp;l (fORECAST)'!$A$1:$BR$26"}</definedName>
    <definedName name="FUND2000M" localSheetId="19">#REF!</definedName>
    <definedName name="FUND2000M" localSheetId="3">#REF!</definedName>
    <definedName name="FUND2000M" localSheetId="8">#REF!</definedName>
    <definedName name="FUND2000M" localSheetId="15">#REF!</definedName>
    <definedName name="FUND2000M">#REF!</definedName>
    <definedName name="FUND2000Y" localSheetId="19">#REF!</definedName>
    <definedName name="FUND2000Y" localSheetId="3">#REF!</definedName>
    <definedName name="FUND2000Y" localSheetId="8">#REF!</definedName>
    <definedName name="FUND2000Y" localSheetId="15">#REF!</definedName>
    <definedName name="FUND2000Y">#REF!</definedName>
    <definedName name="FUND2001M" localSheetId="19">#REF!</definedName>
    <definedName name="FUND2001M" localSheetId="3">#REF!</definedName>
    <definedName name="FUND2001M" localSheetId="8">#REF!</definedName>
    <definedName name="FUND2001M" localSheetId="15">#REF!</definedName>
    <definedName name="FUND2001M">#REF!</definedName>
    <definedName name="FUND2001Y" localSheetId="19">#REF!</definedName>
    <definedName name="FUND2001Y" localSheetId="3">#REF!</definedName>
    <definedName name="FUND2001Y" localSheetId="8">#REF!</definedName>
    <definedName name="FUND2001Y" localSheetId="15">#REF!</definedName>
    <definedName name="FUND2001Y">#REF!</definedName>
    <definedName name="GBH2000M" localSheetId="19">#REF!</definedName>
    <definedName name="GBH2000M" localSheetId="3">#REF!</definedName>
    <definedName name="GBH2000M" localSheetId="8">#REF!</definedName>
    <definedName name="GBH2000M" localSheetId="15">#REF!</definedName>
    <definedName name="GBH2000M">#REF!</definedName>
    <definedName name="GBH2000Y" localSheetId="19">#REF!</definedName>
    <definedName name="GBH2000Y" localSheetId="3">#REF!</definedName>
    <definedName name="GBH2000Y" localSheetId="8">#REF!</definedName>
    <definedName name="GBH2000Y" localSheetId="15">#REF!</definedName>
    <definedName name="GBH2000Y">#REF!</definedName>
    <definedName name="GBH2001M" localSheetId="19">#REF!</definedName>
    <definedName name="GBH2001M" localSheetId="3">#REF!</definedName>
    <definedName name="GBH2001M" localSheetId="8">#REF!</definedName>
    <definedName name="GBH2001M" localSheetId="15">#REF!</definedName>
    <definedName name="GBH2001M">#REF!</definedName>
    <definedName name="GBH2001Y" localSheetId="19">#REF!</definedName>
    <definedName name="GBH2001Y" localSheetId="3">#REF!</definedName>
    <definedName name="GBH2001Y" localSheetId="8">#REF!</definedName>
    <definedName name="GBH2001Y" localSheetId="15">#REF!</definedName>
    <definedName name="GBH2001Y">#REF!</definedName>
    <definedName name="GBP" localSheetId="19">#REF!</definedName>
    <definedName name="GBP" localSheetId="3">#REF!</definedName>
    <definedName name="GBP" localSheetId="8">#REF!</definedName>
    <definedName name="GBP" localSheetId="15">#REF!</definedName>
    <definedName name="GBP">#REF!</definedName>
    <definedName name="gdwill1" localSheetId="19">[19]S.P.29!#REF!</definedName>
    <definedName name="gdwill1" localSheetId="3">[19]S.P.29!#REF!</definedName>
    <definedName name="gdwill1" localSheetId="8">[19]S.P.29!#REF!</definedName>
    <definedName name="gdwill1" localSheetId="15">[19]S.P.29!#REF!</definedName>
    <definedName name="gdwill1">[19]S.P.29!#REF!</definedName>
    <definedName name="gdwill2" localSheetId="19">[19]S.P.29!#REF!</definedName>
    <definedName name="gdwill2" localSheetId="3">[19]S.P.29!#REF!</definedName>
    <definedName name="gdwill2" localSheetId="8">[19]S.P.29!#REF!</definedName>
    <definedName name="gdwill2" localSheetId="15">[19]S.P.29!#REF!</definedName>
    <definedName name="gdwill2">[19]S.P.29!#REF!</definedName>
    <definedName name="gdwill3" localSheetId="19">[19]S.P.29!#REF!</definedName>
    <definedName name="gdwill3" localSheetId="3">[19]S.P.29!#REF!</definedName>
    <definedName name="gdwill3" localSheetId="8">[19]S.P.29!#REF!</definedName>
    <definedName name="gdwill3" localSheetId="15">[19]S.P.29!#REF!</definedName>
    <definedName name="gdwill3">[19]S.P.29!#REF!</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3">'Przychody prowizyjne'!ggg</definedName>
    <definedName name="ggg" localSheetId="16">#N/A</definedName>
    <definedName name="ggg">BS!ggg</definedName>
    <definedName name="gggg" localSheetId="1">BS!gggg</definedName>
    <definedName name="gggg" localSheetId="3">'Przychody prowizyjne'!gggg</definedName>
    <definedName name="gggg" localSheetId="16">#N/A</definedName>
    <definedName name="gggg">BS!gggg</definedName>
    <definedName name="ggggg" localSheetId="1">BS!ggggg</definedName>
    <definedName name="ggggg" localSheetId="3">'Przychody prowizyjne'!ggggg</definedName>
    <definedName name="ggggg" localSheetId="16">#N/A</definedName>
    <definedName name="ggggg">BS!ggggg</definedName>
    <definedName name="GII" localSheetId="19">#REF!</definedName>
    <definedName name="GII" localSheetId="3">#REF!</definedName>
    <definedName name="GII" localSheetId="8">#REF!</definedName>
    <definedName name="GII" localSheetId="15">#REF!</definedName>
    <definedName name="GII">#REF!</definedName>
    <definedName name="gilts" localSheetId="19">[19]S.P.2!#REF!</definedName>
    <definedName name="gilts" localSheetId="3">[19]S.P.2!#REF!</definedName>
    <definedName name="gilts" localSheetId="8">[19]S.P.2!#REF!</definedName>
    <definedName name="gilts" localSheetId="15">[19]S.P.2!#REF!</definedName>
    <definedName name="gilts">[19]S.P.2!#REF!</definedName>
    <definedName name="gilts10" localSheetId="19">[19]S.P.3!#REF!</definedName>
    <definedName name="gilts10" localSheetId="3">[19]S.P.3!#REF!</definedName>
    <definedName name="gilts10" localSheetId="8">[19]S.P.3!#REF!</definedName>
    <definedName name="gilts10" localSheetId="15">[19]S.P.3!#REF!</definedName>
    <definedName name="gilts10">[19]S.P.3!#REF!</definedName>
    <definedName name="gilts20" localSheetId="19">[19]S.P.2!#REF!</definedName>
    <definedName name="gilts20" localSheetId="3">[19]S.P.2!#REF!</definedName>
    <definedName name="gilts20" localSheetId="8">[19]S.P.2!#REF!</definedName>
    <definedName name="gilts20" localSheetId="15">[19]S.P.2!#REF!</definedName>
    <definedName name="gilts20">[19]S.P.2!#REF!</definedName>
    <definedName name="GotoErrGrid" localSheetId="19">#REF!</definedName>
    <definedName name="GotoErrGrid" localSheetId="3">#REF!</definedName>
    <definedName name="GotoErrGrid" localSheetId="8">#REF!</definedName>
    <definedName name="GotoErrGrid" localSheetId="15">#REF!</definedName>
    <definedName name="GotoErrGrid">#REF!</definedName>
    <definedName name="GotoErrMsg" localSheetId="19">#REF!</definedName>
    <definedName name="GotoErrMsg" localSheetId="3">#REF!</definedName>
    <definedName name="GotoErrMsg" localSheetId="8">#REF!</definedName>
    <definedName name="GotoErrMsg" localSheetId="15">#REF!</definedName>
    <definedName name="GotoErrMsg">#REF!</definedName>
    <definedName name="Gototitles" localSheetId="19">#REF!</definedName>
    <definedName name="Gototitles" localSheetId="3">#REF!</definedName>
    <definedName name="Gototitles" localSheetId="8">#REF!</definedName>
    <definedName name="Gototitles" localSheetId="15">#REF!</definedName>
    <definedName name="Gototitles">#REF!</definedName>
    <definedName name="Gotówka_i_operacje_z_bankiem_centralnym" localSheetId="19">#REF!</definedName>
    <definedName name="Gotówka_i_operacje_z_bankiem_centralnym" localSheetId="3">#REF!</definedName>
    <definedName name="Gotówka_i_operacje_z_bankiem_centralnym" localSheetId="8">#REF!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9">#REF!</definedName>
    <definedName name="Grading" localSheetId="3">#REF!</definedName>
    <definedName name="Grading" localSheetId="8">#REF!</definedName>
    <definedName name="Grading" localSheetId="15">#REF!</definedName>
    <definedName name="Grading" localSheetId="16">#REF!</definedName>
    <definedName name="Grading">#REF!</definedName>
    <definedName name="groshedg20" localSheetId="19">[19]S.P.2!#REF!</definedName>
    <definedName name="groshedg20" localSheetId="3">[19]S.P.2!#REF!</definedName>
    <definedName name="groshedg20" localSheetId="8">[19]S.P.2!#REF!</definedName>
    <definedName name="groshedg20" localSheetId="15">[19]S.P.2!#REF!</definedName>
    <definedName name="groshedg20">[19]S.P.2!#REF!</definedName>
    <definedName name="grosinv20" localSheetId="19">[19]S.P.2!#REF!</definedName>
    <definedName name="grosinv20" localSheetId="3">[19]S.P.2!#REF!</definedName>
    <definedName name="grosinv20" localSheetId="8">[19]S.P.2!#REF!</definedName>
    <definedName name="grosinv20" localSheetId="15">[19]S.P.2!#REF!</definedName>
    <definedName name="grosinv20">[19]S.P.2!#REF!</definedName>
    <definedName name="grprelief_paid" localSheetId="19">#REF!</definedName>
    <definedName name="grprelief_paid" localSheetId="3">#REF!</definedName>
    <definedName name="grprelief_paid" localSheetId="8">#REF!</definedName>
    <definedName name="grprelief_paid" localSheetId="15">#REF!</definedName>
    <definedName name="grprelief_paid">#REF!</definedName>
    <definedName name="grprelief_received" localSheetId="19">#REF!</definedName>
    <definedName name="grprelief_received" localSheetId="3">#REF!</definedName>
    <definedName name="grprelief_received" localSheetId="8">#REF!</definedName>
    <definedName name="grprelief_received" localSheetId="15">#REF!</definedName>
    <definedName name="grprelief_received">#REF!</definedName>
    <definedName name="grupa" localSheetId="19">[36]grupa!#REF!</definedName>
    <definedName name="grupa" localSheetId="4">[36]grupa!#REF!</definedName>
    <definedName name="grupa" localSheetId="3">[36]grupa!#REF!</definedName>
    <definedName name="grupa" localSheetId="8">[36]grupa!#REF!</definedName>
    <definedName name="grupa" localSheetId="15">[36]grupa!#REF!</definedName>
    <definedName name="grupa" localSheetId="16">[37]grupa!#REF!</definedName>
    <definedName name="grupa">[36]grupa!#REF!</definedName>
    <definedName name="Grupa2000M" localSheetId="19">#REF!</definedName>
    <definedName name="Grupa2000M" localSheetId="3">#REF!</definedName>
    <definedName name="Grupa2000M" localSheetId="8">#REF!</definedName>
    <definedName name="Grupa2000M" localSheetId="15">#REF!</definedName>
    <definedName name="Grupa2000M">#REF!</definedName>
    <definedName name="Grupa2000Y" localSheetId="19">#REF!</definedName>
    <definedName name="Grupa2000Y" localSheetId="3">#REF!</definedName>
    <definedName name="Grupa2000Y" localSheetId="8">#REF!</definedName>
    <definedName name="Grupa2000Y" localSheetId="15">#REF!</definedName>
    <definedName name="Grupa2000Y">#REF!</definedName>
    <definedName name="Grupa2001M" localSheetId="19">#REF!</definedName>
    <definedName name="Grupa2001M" localSheetId="3">#REF!</definedName>
    <definedName name="Grupa2001M" localSheetId="8">#REF!</definedName>
    <definedName name="Grupa2001M" localSheetId="15">#REF!</definedName>
    <definedName name="Grupa2001M">#REF!</definedName>
    <definedName name="Grupa2001Y" localSheetId="19">#REF!</definedName>
    <definedName name="Grupa2001Y" localSheetId="3">#REF!</definedName>
    <definedName name="Grupa2001Y" localSheetId="8">#REF!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hidden="1">{"'BZ SA P&amp;l (fORECAST)'!$A$1:$BR$26"}</definedName>
    <definedName name="Header" localSheetId="19">#REF!</definedName>
    <definedName name="Header" localSheetId="3">#REF!</definedName>
    <definedName name="Header" localSheetId="8">#REF!</definedName>
    <definedName name="Header" localSheetId="15">#REF!</definedName>
    <definedName name="Header">#REF!</definedName>
    <definedName name="Hedge" localSheetId="19">#REF!</definedName>
    <definedName name="Hedge" localSheetId="3">#REF!</definedName>
    <definedName name="Hedge" localSheetId="8">#REF!</definedName>
    <definedName name="Hedge" localSheetId="15">#REF!</definedName>
    <definedName name="Hedge">#REF!</definedName>
    <definedName name="hedge_07" localSheetId="19">#REF!</definedName>
    <definedName name="hedge_07" localSheetId="3">#REF!</definedName>
    <definedName name="hedge_07" localSheetId="8">#REF!</definedName>
    <definedName name="hedge_07" localSheetId="15">#REF!</definedName>
    <definedName name="hedge_07">#REF!</definedName>
    <definedName name="hedge_08" localSheetId="19">#REF!</definedName>
    <definedName name="hedge_08" localSheetId="3">#REF!</definedName>
    <definedName name="hedge_08" localSheetId="8">#REF!</definedName>
    <definedName name="hedge_08" localSheetId="15">#REF!</definedName>
    <definedName name="hedge_08">#REF!</definedName>
    <definedName name="hefjwdfjk" localSheetId="19">'[5]wybrane dane finansowe 1'!#REF!</definedName>
    <definedName name="hefjwdfjk" localSheetId="3">'[5]wybrane dane finansowe 1'!#REF!</definedName>
    <definedName name="hefjwdfjk" localSheetId="8">'[5]wybrane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3">'Przychody prowizyjne'!hh</definedName>
    <definedName name="hh" localSheetId="16">#N/A</definedName>
    <definedName name="hh">BS!hh</definedName>
    <definedName name="hhh" localSheetId="1"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3">'Przychody prowizyjne'!hhhhh</definedName>
    <definedName name="hhhhh" localSheetId="16">#N/A</definedName>
    <definedName name="hhhhh">BS!hhhhh</definedName>
    <definedName name="hhhhhhh">#N/A</definedName>
    <definedName name="hjakha">#N/A</definedName>
    <definedName name="hjskaa" hidden="1">{"'BZ SA P&amp;l (fORECAST)'!$A$1:$BR$26"}</definedName>
    <definedName name="hjsufyufdfsfsf">#N/A</definedName>
    <definedName name="ho" localSheetId="19">#REF!</definedName>
    <definedName name="ho" localSheetId="3">#REF!</definedName>
    <definedName name="ho" localSheetId="8">#REF!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9">#REF!</definedName>
    <definedName name="hy" localSheetId="3">#REF!</definedName>
    <definedName name="hy" localSheetId="8">#REF!</definedName>
    <definedName name="hy" localSheetId="15">#REF!</definedName>
    <definedName name="hy">#REF!</definedName>
    <definedName name="HypDateTimeFormat">"mm/dd/yy HH:MM AM/PM"</definedName>
    <definedName name="HypIntgFormat">"###0"</definedName>
    <definedName name="HypRealFormat">"#,##0.#####"</definedName>
    <definedName name="hyukj" localSheetId="19">#REF!</definedName>
    <definedName name="hyukj" localSheetId="3">#REF!</definedName>
    <definedName name="hyukj" localSheetId="8">#REF!</definedName>
    <definedName name="hyukj" localSheetId="15">#REF!</definedName>
    <definedName name="hyukj">#REF!</definedName>
    <definedName name="HZ_indeks" localSheetId="1"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9">#REF!</definedName>
    <definedName name="IAF06_2007" localSheetId="3">#REF!</definedName>
    <definedName name="IAF06_2007" localSheetId="8">#REF!</definedName>
    <definedName name="IAF06_2007" localSheetId="15">#REF!</definedName>
    <definedName name="IAF06_2007">#REF!</definedName>
    <definedName name="IAF2006_2" localSheetId="19">#REF!</definedName>
    <definedName name="IAF2006_2" localSheetId="3">#REF!</definedName>
    <definedName name="IAF2006_2" localSheetId="8">#REF!</definedName>
    <definedName name="IAF2006_2" localSheetId="15">#REF!</definedName>
    <definedName name="IAF2006_2">#REF!</definedName>
    <definedName name="IBNR" localSheetId="19">#REF!</definedName>
    <definedName name="IBNR" localSheetId="3">#REF!</definedName>
    <definedName name="IBNR" localSheetId="8">#REF!</definedName>
    <definedName name="IBNR" localSheetId="15">#REF!</definedName>
    <definedName name="IBNR">#REF!</definedName>
    <definedName name="ICBS" localSheetId="19">#REF!</definedName>
    <definedName name="ICBS" localSheetId="3">#REF!</definedName>
    <definedName name="ICBS" localSheetId="8">#REF!</definedName>
    <definedName name="ICBS" localSheetId="15">#REF!</definedName>
    <definedName name="ICBS">#REF!</definedName>
    <definedName name="ID" localSheetId="19">#REF!</definedName>
    <definedName name="ID" localSheetId="1">#REF!</definedName>
    <definedName name="ID" localSheetId="3">#REF!</definedName>
    <definedName name="ID" localSheetId="8">#REF!</definedName>
    <definedName name="ID" localSheetId="15">#REF!</definedName>
    <definedName name="ID" localSheetId="16">#REF!</definedName>
    <definedName name="ID">#REF!</definedName>
    <definedName name="ID_XBRL" localSheetId="19">#REF!</definedName>
    <definedName name="ID_XBRL" localSheetId="1">#REF!</definedName>
    <definedName name="ID_XBRL" localSheetId="3">#REF!</definedName>
    <definedName name="ID_XBRL" localSheetId="8">#REF!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9">'[30]wybrane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8">'[30]wybrane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9">#REF!</definedName>
    <definedName name="Industry" localSheetId="3">#REF!</definedName>
    <definedName name="Industry" localSheetId="8">#REF!</definedName>
    <definedName name="Industry" localSheetId="15">#REF!</definedName>
    <definedName name="Industry" localSheetId="16">#REF!</definedName>
    <definedName name="Industry">#REF!</definedName>
    <definedName name="inf" localSheetId="19">#REF!</definedName>
    <definedName name="inf" localSheetId="3">#REF!</definedName>
    <definedName name="inf" localSheetId="8">#REF!</definedName>
    <definedName name="inf" localSheetId="15">#REF!</definedName>
    <definedName name="inf">#REF!</definedName>
    <definedName name="inf_2" localSheetId="19">#REF!</definedName>
    <definedName name="inf_2" localSheetId="3">#REF!</definedName>
    <definedName name="inf_2" localSheetId="8">#REF!</definedName>
    <definedName name="inf_2" localSheetId="15">#REF!</definedName>
    <definedName name="inf_2">#REF!</definedName>
    <definedName name="Informacja_dodatkowa07" localSheetId="19">#REF!</definedName>
    <definedName name="Informacja_dodatkowa07" localSheetId="3">#REF!</definedName>
    <definedName name="Informacja_dodatkowa07" localSheetId="8">#REF!</definedName>
    <definedName name="Informacja_dodatkowa07" localSheetId="15">#REF!</definedName>
    <definedName name="Informacja_dodatkowa07" localSheetId="16">#REF!</definedName>
    <definedName name="Informacja_dodatkowa07">#REF!</definedName>
    <definedName name="Informacja_dodatkowa08" localSheetId="19">#REF!</definedName>
    <definedName name="Informacja_dodatkowa08" localSheetId="3">#REF!</definedName>
    <definedName name="Informacja_dodatkowa08" localSheetId="8">#REF!</definedName>
    <definedName name="Informacja_dodatkowa08" localSheetId="15">#REF!</definedName>
    <definedName name="Informacja_dodatkowa08" localSheetId="16">#REF!</definedName>
    <definedName name="Informacja_dodatkowa08">#REF!</definedName>
    <definedName name="Investments_in_associates_12_2007" localSheetId="19">#REF!</definedName>
    <definedName name="Investments_in_associates_12_2007" localSheetId="3">#REF!</definedName>
    <definedName name="Investments_in_associates_12_2007" localSheetId="8">#REF!</definedName>
    <definedName name="Investments_in_associates_12_2007" localSheetId="15">#REF!</definedName>
    <definedName name="Investments_in_associates_12_2007">#REF!</definedName>
    <definedName name="Investments_in_associates_12_2008" localSheetId="19">#REF!</definedName>
    <definedName name="Investments_in_associates_12_2008" localSheetId="3">#REF!</definedName>
    <definedName name="Investments_in_associates_12_2008" localSheetId="8">#REF!</definedName>
    <definedName name="Investments_in_associates_12_2008" localSheetId="15">#REF!</definedName>
    <definedName name="Investments_in_associates_12_2008">#REF!</definedName>
    <definedName name="Inwestycje_w_podmioty" localSheetId="19">#REF!</definedName>
    <definedName name="Inwestycje_w_podmioty" localSheetId="3">#REF!</definedName>
    <definedName name="Inwestycje_w_podmioty" localSheetId="8">#REF!</definedName>
    <definedName name="Inwestycje_w_podmioty" localSheetId="15">#REF!</definedName>
    <definedName name="Inwestycje_w_podmioty" localSheetId="16">#REF!</definedName>
    <definedName name="Inwestycje_w_podmioty">#REF!</definedName>
    <definedName name="Inwestycyjne_aktywa_finansowe" localSheetId="19">#REF!</definedName>
    <definedName name="Inwestycyjne_aktywa_finansowe" localSheetId="3">#REF!</definedName>
    <definedName name="Inwestycyjne_aktywa_finansowe" localSheetId="8">#REF!</definedName>
    <definedName name="Inwestycyjne_aktywa_finansowe" localSheetId="15">#REF!</definedName>
    <definedName name="Inwestycyjne_aktywa_finansowe" localSheetId="16">#REF!</definedName>
    <definedName name="Inwestycyjne_aktywa_finansowe">#REF!</definedName>
    <definedName name="IRS_dt" localSheetId="19">#REF!</definedName>
    <definedName name="IRS_dt" localSheetId="3">#REF!</definedName>
    <definedName name="IRS_dt" localSheetId="8">#REF!</definedName>
    <definedName name="IRS_dt" localSheetId="15">#REF!</definedName>
    <definedName name="IRS_dt">#REF!</definedName>
    <definedName name="IRS_dw" localSheetId="19">#REF!</definedName>
    <definedName name="IRS_dw" localSheetId="3">#REF!</definedName>
    <definedName name="IRS_dw" localSheetId="8">#REF!</definedName>
    <definedName name="IRS_dw" localSheetId="15">#REF!</definedName>
    <definedName name="IRS_dw">#REF!</definedName>
    <definedName name="IV_1" localSheetId="19">#REF!</definedName>
    <definedName name="IV_1" localSheetId="3">#REF!</definedName>
    <definedName name="IV_1" localSheetId="8">#REF!</definedName>
    <definedName name="IV_1" localSheetId="15">#REF!</definedName>
    <definedName name="IV_1">#REF!</definedName>
    <definedName name="IV_2" localSheetId="19">#REF!</definedName>
    <definedName name="IV_2" localSheetId="1">#REF!</definedName>
    <definedName name="IV_2" localSheetId="3">#REF!</definedName>
    <definedName name="IV_2" localSheetId="8">#REF!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9">#REF!</definedName>
    <definedName name="JanuaryL" localSheetId="3">#REF!</definedName>
    <definedName name="JanuaryL" localSheetId="8">#REF!</definedName>
    <definedName name="JanuaryL" localSheetId="15">#REF!</definedName>
    <definedName name="JanuaryL">#REF!</definedName>
    <definedName name="JedenRadekPodSestavou" localSheetId="19">#REF!</definedName>
    <definedName name="JedenRadekPodSestavou" localSheetId="3">#REF!</definedName>
    <definedName name="JedenRadekPodSestavou" localSheetId="8">#REF!</definedName>
    <definedName name="JedenRadekPodSestavou" localSheetId="15">#REF!</definedName>
    <definedName name="JedenRadekPodSestavou">#REF!</definedName>
    <definedName name="JedenRadekPodSestavou_11" localSheetId="19">#REF!</definedName>
    <definedName name="JedenRadekPodSestavou_11" localSheetId="3">#REF!</definedName>
    <definedName name="JedenRadekPodSestavou_11" localSheetId="8">#REF!</definedName>
    <definedName name="JedenRadekPodSestavou_11" localSheetId="15">#REF!</definedName>
    <definedName name="JedenRadekPodSestavou_11">#REF!</definedName>
    <definedName name="JedenRadekPodSestavou_2" localSheetId="19">#REF!</definedName>
    <definedName name="JedenRadekPodSestavou_2" localSheetId="3">#REF!</definedName>
    <definedName name="JedenRadekPodSestavou_2" localSheetId="8">#REF!</definedName>
    <definedName name="JedenRadekPodSestavou_2" localSheetId="15">#REF!</definedName>
    <definedName name="JedenRadekPodSestavou_2">#REF!</definedName>
    <definedName name="JedenRadekPodSestavou_28" localSheetId="19">#REF!</definedName>
    <definedName name="JedenRadekPodSestavou_28" localSheetId="3">#REF!</definedName>
    <definedName name="JedenRadekPodSestavou_28" localSheetId="8">#REF!</definedName>
    <definedName name="JedenRadekPodSestavou_28" localSheetId="15">#REF!</definedName>
    <definedName name="JedenRadekPodSestavou_28">#REF!</definedName>
    <definedName name="JedenRadekVedleSestavy" localSheetId="19">#REF!</definedName>
    <definedName name="JedenRadekVedleSestavy" localSheetId="3">#REF!</definedName>
    <definedName name="JedenRadekVedleSestavy" localSheetId="8">#REF!</definedName>
    <definedName name="JedenRadekVedleSestavy" localSheetId="15">#REF!</definedName>
    <definedName name="JedenRadekVedleSestavy">#REF!</definedName>
    <definedName name="JedenRadekVedleSestavy_11" localSheetId="19">#REF!</definedName>
    <definedName name="JedenRadekVedleSestavy_11" localSheetId="3">#REF!</definedName>
    <definedName name="JedenRadekVedleSestavy_11" localSheetId="8">#REF!</definedName>
    <definedName name="JedenRadekVedleSestavy_11" localSheetId="15">#REF!</definedName>
    <definedName name="JedenRadekVedleSestavy_11">#REF!</definedName>
    <definedName name="JedenRadekVedleSestavy_2" localSheetId="19">#REF!</definedName>
    <definedName name="JedenRadekVedleSestavy_2" localSheetId="3">#REF!</definedName>
    <definedName name="JedenRadekVedleSestavy_2" localSheetId="8">#REF!</definedName>
    <definedName name="JedenRadekVedleSestavy_2" localSheetId="15">#REF!</definedName>
    <definedName name="JedenRadekVedleSestavy_2">#REF!</definedName>
    <definedName name="JedenRadekVedleSestavy_28" localSheetId="19">#REF!</definedName>
    <definedName name="JedenRadekVedleSestavy_28" localSheetId="3">#REF!</definedName>
    <definedName name="JedenRadekVedleSestavy_28" localSheetId="8">#REF!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hidden="1">{"Bilans płatniczy narastająco",#N/A,TRUE,"Bilans płatniczy narastająco"}</definedName>
    <definedName name="JI" localSheetId="1"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hidden="1">{"'BZ SA P&amp;l (fORECAST)'!$A$1:$BR$26"}</definedName>
    <definedName name="JPYPLN" localSheetId="19">#REF!</definedName>
    <definedName name="JPYPLN" localSheetId="3">#REF!</definedName>
    <definedName name="JPYPLN" localSheetId="8">#REF!</definedName>
    <definedName name="JPYPLN" localSheetId="15">#REF!</definedName>
    <definedName name="JPYPLN">#REF!</definedName>
    <definedName name="JPYPLN1M" localSheetId="19">#REF!</definedName>
    <definedName name="JPYPLN1M" localSheetId="3">#REF!</definedName>
    <definedName name="JPYPLN1M" localSheetId="8">#REF!</definedName>
    <definedName name="JPYPLN1M" localSheetId="15">#REF!</definedName>
    <definedName name="JPYPLN1M">#REF!</definedName>
    <definedName name="jshhdgsud">#N/A</definedName>
    <definedName name="JulyFC" localSheetId="19">#REF!</definedName>
    <definedName name="JulyFC" localSheetId="3">#REF!</definedName>
    <definedName name="JulyFC" localSheetId="8">#REF!</definedName>
    <definedName name="JulyFC" localSheetId="15">#REF!</definedName>
    <definedName name="JulyFC">#REF!</definedName>
    <definedName name="JulyIC" localSheetId="19">#REF!</definedName>
    <definedName name="JulyIC" localSheetId="3">#REF!</definedName>
    <definedName name="JulyIC" localSheetId="8">#REF!</definedName>
    <definedName name="JulyIC" localSheetId="15">#REF!</definedName>
    <definedName name="JulyIC">#REF!</definedName>
    <definedName name="JulyII" localSheetId="19">#REF!</definedName>
    <definedName name="JulyII" localSheetId="3">#REF!</definedName>
    <definedName name="JulyII" localSheetId="8">#REF!</definedName>
    <definedName name="JulyII" localSheetId="15">#REF!</definedName>
    <definedName name="JulyII">#REF!</definedName>
    <definedName name="JulyL" localSheetId="19">#REF!</definedName>
    <definedName name="JulyL" localSheetId="3">#REF!</definedName>
    <definedName name="JulyL" localSheetId="8">#REF!</definedName>
    <definedName name="JulyL" localSheetId="15">#REF!</definedName>
    <definedName name="JulyL">#REF!</definedName>
    <definedName name="Jun_2003" localSheetId="19">#REF!</definedName>
    <definedName name="Jun_2003" localSheetId="3">#REF!</definedName>
    <definedName name="Jun_2003" localSheetId="8">#REF!</definedName>
    <definedName name="Jun_2003" localSheetId="15">#REF!</definedName>
    <definedName name="Jun_2003">#REF!</definedName>
    <definedName name="JuneL" localSheetId="19">#REF!</definedName>
    <definedName name="JuneL" localSheetId="3">#REF!</definedName>
    <definedName name="JuneL" localSheetId="8">#REF!</definedName>
    <definedName name="JuneL" localSheetId="15">#REF!</definedName>
    <definedName name="JuneL">#REF!</definedName>
    <definedName name="K_11" localSheetId="19">#REF!</definedName>
    <definedName name="K_11" localSheetId="1">#REF!</definedName>
    <definedName name="K_11" localSheetId="3">#REF!</definedName>
    <definedName name="K_11" localSheetId="8">#REF!</definedName>
    <definedName name="K_11" localSheetId="15">#REF!</definedName>
    <definedName name="K_11" localSheetId="16">#REF!</definedName>
    <definedName name="K_11">#REF!</definedName>
    <definedName name="K_11_1" localSheetId="19">#REF!</definedName>
    <definedName name="K_11_1" localSheetId="1">#REF!</definedName>
    <definedName name="K_11_1" localSheetId="3">#REF!</definedName>
    <definedName name="K_11_1" localSheetId="8">#REF!</definedName>
    <definedName name="K_11_1" localSheetId="15">#REF!</definedName>
    <definedName name="K_11_1" localSheetId="16">#REF!</definedName>
    <definedName name="K_11_1">#REF!</definedName>
    <definedName name="K_11_2" localSheetId="19">#REF!</definedName>
    <definedName name="K_11_2" localSheetId="3">#REF!</definedName>
    <definedName name="K_11_2" localSheetId="8">#REF!</definedName>
    <definedName name="K_11_2" localSheetId="15">#REF!</definedName>
    <definedName name="K_11_2" localSheetId="16">#REF!</definedName>
    <definedName name="K_11_2">#REF!</definedName>
    <definedName name="K_310305" localSheetId="19">#REF!</definedName>
    <definedName name="K_310305" localSheetId="1">#REF!</definedName>
    <definedName name="K_310305" localSheetId="3">#REF!</definedName>
    <definedName name="K_310305" localSheetId="8">#REF!</definedName>
    <definedName name="K_310305" localSheetId="15">#REF!</definedName>
    <definedName name="K_310305" localSheetId="16">#REF!</definedName>
    <definedName name="K_310305">#REF!</definedName>
    <definedName name="K_310306" localSheetId="19">#REF!</definedName>
    <definedName name="K_310306" localSheetId="1">#REF!</definedName>
    <definedName name="K_310306" localSheetId="3">#REF!</definedName>
    <definedName name="K_310306" localSheetId="8">#REF!</definedName>
    <definedName name="K_310306" localSheetId="15">#REF!</definedName>
    <definedName name="K_310306" localSheetId="16">#REF!</definedName>
    <definedName name="K_310306">#REF!</definedName>
    <definedName name="K_311204" localSheetId="19">#REF!</definedName>
    <definedName name="K_311204" localSheetId="1">#REF!</definedName>
    <definedName name="K_311204" localSheetId="3">#REF!</definedName>
    <definedName name="K_311204" localSheetId="8">#REF!</definedName>
    <definedName name="K_311204" localSheetId="15">#REF!</definedName>
    <definedName name="K_311204" localSheetId="16">#REF!</definedName>
    <definedName name="K_311204">#REF!</definedName>
    <definedName name="K_311205" localSheetId="19">#REF!</definedName>
    <definedName name="K_311205" localSheetId="1">#REF!</definedName>
    <definedName name="K_311205" localSheetId="3">#REF!</definedName>
    <definedName name="K_311205" localSheetId="8">#REF!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9">[43]Kapitały!#REF!</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8">[43]Kapitały!#REF!</definedName>
    <definedName name="K_PF" localSheetId="15">[43]Kapitały!#REF!</definedName>
    <definedName name="K_PF" localSheetId="16">[43]Kapitały!#REF!</definedName>
    <definedName name="K_PF">[43]Kapitały!#REF!</definedName>
    <definedName name="kap_skons2" localSheetId="19">'[18]kapitaly skons'!#REF!</definedName>
    <definedName name="kap_skons2" localSheetId="4">'[18]kapitaly skons'!#REF!</definedName>
    <definedName name="kap_skons2" localSheetId="3">'[18]kapitaly skons'!#REF!</definedName>
    <definedName name="kap_skons2" localSheetId="8">'[18]kapitaly skons'!#REF!</definedName>
    <definedName name="kap_skons2" localSheetId="15">'[18]kapitaly skons'!#REF!</definedName>
    <definedName name="kap_skons2" localSheetId="16">'[18]kapitaly skons'!#REF!</definedName>
    <definedName name="kap_skons2">'[18]kapitaly skons'!#REF!</definedName>
    <definedName name="Kapiatły_skons" localSheetId="19">#REF!</definedName>
    <definedName name="Kapiatły_skons" localSheetId="3">#REF!</definedName>
    <definedName name="Kapiatły_skons" localSheetId="8">#REF!</definedName>
    <definedName name="Kapiatły_skons" localSheetId="15">#REF!</definedName>
    <definedName name="Kapiatły_skons" localSheetId="16">#REF!</definedName>
    <definedName name="Kapiatły_skons">#REF!</definedName>
    <definedName name="kapitaly_0607" localSheetId="19">#REF!</definedName>
    <definedName name="kapitaly_0607" localSheetId="3">#REF!</definedName>
    <definedName name="kapitaly_0607" localSheetId="8">#REF!</definedName>
    <definedName name="kapitaly_0607" localSheetId="15">#REF!</definedName>
    <definedName name="kapitaly_0607">#REF!</definedName>
    <definedName name="kapitaly_0608" localSheetId="19">#REF!</definedName>
    <definedName name="kapitaly_0608" localSheetId="3">#REF!</definedName>
    <definedName name="kapitaly_0608" localSheetId="8">#REF!</definedName>
    <definedName name="kapitaly_0608" localSheetId="15">#REF!</definedName>
    <definedName name="kapitaly_0608">#REF!</definedName>
    <definedName name="kapitaly_1207" localSheetId="19">#REF!</definedName>
    <definedName name="kapitaly_1207" localSheetId="3">#REF!</definedName>
    <definedName name="kapitaly_1207" localSheetId="8">#REF!</definedName>
    <definedName name="kapitaly_1207" localSheetId="15">#REF!</definedName>
    <definedName name="kapitaly_1207">#REF!</definedName>
    <definedName name="kapitały_skons0608" localSheetId="19">'[18]kapitaly skons'!#REF!</definedName>
    <definedName name="kapitały_skons0608" localSheetId="4">'[18]kapitaly skons'!#REF!</definedName>
    <definedName name="kapitały_skons0608" localSheetId="3">'[18]kapitaly skons'!#REF!</definedName>
    <definedName name="kapitały_skons0608" localSheetId="8">'[18]kapitaly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9">#REF!</definedName>
    <definedName name="KL_WSK_ROK" localSheetId="3">#REF!</definedName>
    <definedName name="KL_WSK_ROK" localSheetId="8">#REF!</definedName>
    <definedName name="KL_WSK_ROK" localSheetId="15">#REF!</definedName>
    <definedName name="KL_WSK_ROK" localSheetId="16">#REF!</definedName>
    <definedName name="KL_WSK_ROK">#REF!</definedName>
    <definedName name="Komentarz">[44]lista!$J$2:$J$100</definedName>
    <definedName name="koncentracja_branz0606" localSheetId="19">'[45]branże 2008'!#REF!</definedName>
    <definedName name="koncentracja_branz0606" localSheetId="3">'[45]branże 2008'!#REF!</definedName>
    <definedName name="koncentracja_branz0606" localSheetId="8">'[45]branże 2008'!#REF!</definedName>
    <definedName name="koncentracja_branz0606" localSheetId="15">'[45]branże 2008'!#REF!</definedName>
    <definedName name="koncentracja_branz0606">'[45]branże 2008'!#REF!</definedName>
    <definedName name="Koncentracja_geogr0606" localSheetId="19">'[45]regiony 06.08'!#REF!</definedName>
    <definedName name="Koncentracja_geogr0606" localSheetId="3">'[45]regiony 06.08'!#REF!</definedName>
    <definedName name="Koncentracja_geogr0606" localSheetId="8">'[45]regiony 06.08'!#REF!</definedName>
    <definedName name="Koncentracja_geogr0606" localSheetId="15">'[45]regiony 06.08'!#REF!</definedName>
    <definedName name="Koncentracja_geogr0606">'[45]regiony 06.08'!#REF!</definedName>
    <definedName name="koniec_FBN019_4" localSheetId="19">#REF!</definedName>
    <definedName name="koniec_FBN019_4" localSheetId="3">#REF!</definedName>
    <definedName name="koniec_FBN019_4" localSheetId="8">#REF!</definedName>
    <definedName name="koniec_FBN019_4" localSheetId="15">#REF!</definedName>
    <definedName name="koniec_FBN019_4">#REF!</definedName>
    <definedName name="koniec_FBN019_6" localSheetId="19">#REF!</definedName>
    <definedName name="koniec_FBN019_6" localSheetId="3">#REF!</definedName>
    <definedName name="koniec_FBN019_6" localSheetId="8">#REF!</definedName>
    <definedName name="koniec_FBN019_6" localSheetId="15">#REF!</definedName>
    <definedName name="koniec_FBN019_6">#REF!</definedName>
    <definedName name="koniec_FBN019_7" localSheetId="19">#REF!</definedName>
    <definedName name="koniec_FBN019_7" localSheetId="3">#REF!</definedName>
    <definedName name="koniec_FBN019_7" localSheetId="8">#REF!</definedName>
    <definedName name="koniec_FBN019_7" localSheetId="15">#REF!</definedName>
    <definedName name="koniec_FBN019_7">#REF!</definedName>
    <definedName name="koniec_FBN019_8" localSheetId="19">#REF!</definedName>
    <definedName name="koniec_FBN019_8" localSheetId="3">#REF!</definedName>
    <definedName name="koniec_FBN019_8" localSheetId="8">#REF!</definedName>
    <definedName name="koniec_FBN019_8" localSheetId="15">#REF!</definedName>
    <definedName name="koniec_FBN019_8">#REF!</definedName>
    <definedName name="koniec_FBN020_2" localSheetId="19">#REF!</definedName>
    <definedName name="koniec_FBN020_2" localSheetId="3">#REF!</definedName>
    <definedName name="koniec_FBN020_2" localSheetId="8">#REF!</definedName>
    <definedName name="koniec_FBN020_2" localSheetId="15">#REF!</definedName>
    <definedName name="koniec_FBN020_2">#REF!</definedName>
    <definedName name="koniec_FIN004A" localSheetId="19">'[34]FIN004A i 4B'!#REF!</definedName>
    <definedName name="koniec_FIN004A" localSheetId="3">'[34]FIN004A i 4B'!#REF!</definedName>
    <definedName name="koniec_FIN004A" localSheetId="8">'[34]FIN004A i 4B'!#REF!</definedName>
    <definedName name="koniec_FIN004A" localSheetId="15">'[34]FIN004A i 4B'!#REF!</definedName>
    <definedName name="koniec_FIN004A">'[34]FIN004A i 4B'!#REF!</definedName>
    <definedName name="koniec_FIN005_1" localSheetId="19">#REF!</definedName>
    <definedName name="koniec_FIN005_1" localSheetId="3">#REF!</definedName>
    <definedName name="koniec_FIN005_1" localSheetId="8">#REF!</definedName>
    <definedName name="koniec_FIN005_1" localSheetId="15">#REF!</definedName>
    <definedName name="koniec_FIN005_1">#REF!</definedName>
    <definedName name="KONSOL2000M" localSheetId="19">#REF!</definedName>
    <definedName name="KONSOL2000M" localSheetId="3">#REF!</definedName>
    <definedName name="KONSOL2000M" localSheetId="8">#REF!</definedName>
    <definedName name="KONSOL2000M" localSheetId="15">#REF!</definedName>
    <definedName name="KONSOL2000M">#REF!</definedName>
    <definedName name="KONSOL2000Y" localSheetId="19">#REF!</definedName>
    <definedName name="KONSOL2000Y" localSheetId="3">#REF!</definedName>
    <definedName name="KONSOL2000Y" localSheetId="8">#REF!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9">'[5]wybrane dane finansowe 1'!#REF!</definedName>
    <definedName name="KOPIA" localSheetId="3">'[5]wybrane dane finansowe 1'!#REF!</definedName>
    <definedName name="KOPIA" localSheetId="8">'[5]wybrane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9">#REF!</definedName>
    <definedName name="Koszty_działania_banku" localSheetId="3">#REF!</definedName>
    <definedName name="Koszty_działania_banku" localSheetId="8">#REF!</definedName>
    <definedName name="Koszty_działania_banku" localSheetId="15">#REF!</definedName>
    <definedName name="Koszty_działania_banku" localSheetId="16">#REF!</definedName>
    <definedName name="Koszty_działania_banku">#REF!</definedName>
    <definedName name="Koszty_pracownicze" localSheetId="19">#REF!</definedName>
    <definedName name="Koszty_pracownicze" localSheetId="3">#REF!</definedName>
    <definedName name="Koszty_pracownicze" localSheetId="8">#REF!</definedName>
    <definedName name="Koszty_pracownicze" localSheetId="15">#REF!</definedName>
    <definedName name="Koszty_pracownicze" localSheetId="16">#REF!</definedName>
    <definedName name="Koszty_pracownicze">#REF!</definedName>
    <definedName name="KS_062006" localSheetId="19">#REF!</definedName>
    <definedName name="KS_062006" localSheetId="3">#REF!</definedName>
    <definedName name="KS_062006" localSheetId="8">#REF!</definedName>
    <definedName name="KS_062006" localSheetId="15">#REF!</definedName>
    <definedName name="KS_062006">#REF!</definedName>
    <definedName name="KS_300905" localSheetId="19">#REF!</definedName>
    <definedName name="KS_300905" localSheetId="1">#REF!</definedName>
    <definedName name="KS_300905" localSheetId="3">#REF!</definedName>
    <definedName name="KS_300905" localSheetId="8">#REF!</definedName>
    <definedName name="KS_300905" localSheetId="15">#REF!</definedName>
    <definedName name="KS_300905" localSheetId="16">#REF!</definedName>
    <definedName name="KS_300905">#REF!</definedName>
    <definedName name="KS_30092005" localSheetId="19">#REF!</definedName>
    <definedName name="KS_30092005" localSheetId="1">#REF!</definedName>
    <definedName name="KS_30092005" localSheetId="3">#REF!</definedName>
    <definedName name="KS_30092005" localSheetId="8">#REF!</definedName>
    <definedName name="KS_30092005" localSheetId="15">#REF!</definedName>
    <definedName name="KS_30092005" localSheetId="16">#REF!</definedName>
    <definedName name="KS_30092005">#REF!</definedName>
    <definedName name="KS_310305" localSheetId="19">#REF!</definedName>
    <definedName name="KS_310305" localSheetId="3">#REF!</definedName>
    <definedName name="KS_310305" localSheetId="8">#REF!</definedName>
    <definedName name="KS_310305" localSheetId="15">#REF!</definedName>
    <definedName name="KS_310305" localSheetId="16">#REF!</definedName>
    <definedName name="KS_310305">#REF!</definedName>
    <definedName name="KS_310306" localSheetId="19">#REF!</definedName>
    <definedName name="KS_310306" localSheetId="3">#REF!</definedName>
    <definedName name="KS_310306" localSheetId="8">#REF!</definedName>
    <definedName name="KS_310306" localSheetId="15">#REF!</definedName>
    <definedName name="KS_310306" localSheetId="16">#REF!</definedName>
    <definedName name="KS_310306">#REF!</definedName>
    <definedName name="KS_311204" localSheetId="19">#REF!</definedName>
    <definedName name="KS_311204" localSheetId="1">#REF!</definedName>
    <definedName name="KS_311204" localSheetId="3">#REF!</definedName>
    <definedName name="KS_311204" localSheetId="8">#REF!</definedName>
    <definedName name="KS_311204" localSheetId="15">#REF!</definedName>
    <definedName name="KS_311204" localSheetId="16">#REF!</definedName>
    <definedName name="KS_311204">#REF!</definedName>
    <definedName name="KS_311205" localSheetId="19">#REF!</definedName>
    <definedName name="KS_311205" localSheetId="3">#REF!</definedName>
    <definedName name="KS_311205" localSheetId="8">#REF!</definedName>
    <definedName name="KS_311205" localSheetId="15">#REF!</definedName>
    <definedName name="KS_311205" localSheetId="16">#REF!</definedName>
    <definedName name="KS_311205">#REF!</definedName>
    <definedName name="KW_MB2004" localSheetId="19">#REF!</definedName>
    <definedName name="KW_MB2004" localSheetId="1">#REF!</definedName>
    <definedName name="KW_MB2004" localSheetId="3">#REF!</definedName>
    <definedName name="KW_MB2004" localSheetId="8">#REF!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9">#REF!</definedName>
    <definedName name="LBI" localSheetId="3">#REF!</definedName>
    <definedName name="LBI" localSheetId="8">#REF!</definedName>
    <definedName name="LBI" localSheetId="15">#REF!</definedName>
    <definedName name="LBI">#REF!</definedName>
    <definedName name="LFI" localSheetId="19">#REF!</definedName>
    <definedName name="LFI" localSheetId="3">#REF!</definedName>
    <definedName name="LFI" localSheetId="8">#REF!</definedName>
    <definedName name="LFI" localSheetId="15">#REF!</definedName>
    <definedName name="LFI">#REF!</definedName>
    <definedName name="LIB_Month" localSheetId="19">OFFSET(#REF!,0,#REF!,1,13)</definedName>
    <definedName name="LIB_Month" localSheetId="3">OFFSET(#REF!,0,#REF!,1,13)</definedName>
    <definedName name="LIB_Month" localSheetId="8">OFFSET(#REF!,0,#REF!,1,13)</definedName>
    <definedName name="LIB_Month" localSheetId="15">OFFSET(#REF!,0,#REF!,1,13)</definedName>
    <definedName name="LIB_Month">OFFSET(#REF!,0,#REF!,1,13)</definedName>
    <definedName name="LIB_MortgageFX" localSheetId="19">OFFSET(#REF!,0,#REF!,1,13)</definedName>
    <definedName name="LIB_MortgageFX" localSheetId="3">OFFSET(#REF!,0,#REF!,1,13)</definedName>
    <definedName name="LIB_MortgageFX" localSheetId="8">OFFSET(#REF!,0,#REF!,1,13)</definedName>
    <definedName name="LIB_MortgageFX" localSheetId="15">OFFSET(#REF!,0,#REF!,1,13)</definedName>
    <definedName name="LIB_MortgageFX">OFFSET(#REF!,0,#REF!,1,13)</definedName>
    <definedName name="LIB_MortgagePLN" localSheetId="19">OFFSET(#REF!,0,#REF!,1,13)</definedName>
    <definedName name="LIB_MortgagePLN" localSheetId="3">OFFSET(#REF!,0,#REF!,1,13)</definedName>
    <definedName name="LIB_MortgagePLN" localSheetId="8">OFFSET(#REF!,0,#REF!,1,13)</definedName>
    <definedName name="LIB_MortgagePLN" localSheetId="15">OFFSET(#REF!,0,#REF!,1,13)</definedName>
    <definedName name="LIB_MortgagePLN">OFFSET(#REF!,0,#REF!,1,13)</definedName>
    <definedName name="LIB_PS" localSheetId="19">OFFSET(#REF!,0,#REF!,1,13)</definedName>
    <definedName name="LIB_PS" localSheetId="3">OFFSET(#REF!,0,#REF!,1,13)</definedName>
    <definedName name="LIB_PS" localSheetId="8">OFFSET(#REF!,0,#REF!,1,13)</definedName>
    <definedName name="LIB_PS" localSheetId="15">OFFSET(#REF!,0,#REF!,1,13)</definedName>
    <definedName name="LIB_PS">OFFSET(#REF!,0,#REF!,1,13)</definedName>
    <definedName name="LIB_SCL" localSheetId="19">OFFSET(#REF!,0,#REF!,1,13)</definedName>
    <definedName name="LIB_SCL" localSheetId="3">OFFSET(#REF!,0,#REF!,1,13)</definedName>
    <definedName name="LIB_SCL" localSheetId="8">OFFSET(#REF!,0,#REF!,1,13)</definedName>
    <definedName name="LIB_SCL" localSheetId="15">OFFSET(#REF!,0,#REF!,1,13)</definedName>
    <definedName name="LIB_SCL">OFFSET(#REF!,0,#REF!,1,13)</definedName>
    <definedName name="LIB_Secured" localSheetId="19">OFFSET(#REF!,0,#REF!,1,13)</definedName>
    <definedName name="LIB_Secured" localSheetId="3">OFFSET(#REF!,0,#REF!,1,13)</definedName>
    <definedName name="LIB_Secured" localSheetId="8">OFFSET(#REF!,0,#REF!,1,13)</definedName>
    <definedName name="LIB_Secured" localSheetId="15">OFFSET(#REF!,0,#REF!,1,13)</definedName>
    <definedName name="LIB_Secured">OFFSET(#REF!,0,#REF!,1,13)</definedName>
    <definedName name="LIBM_MortgageFX" localSheetId="19">OFFSET(#REF!,0,#REF!,1,13)</definedName>
    <definedName name="LIBM_MortgageFX" localSheetId="3">OFFSET(#REF!,0,#REF!,1,13)</definedName>
    <definedName name="LIBM_MortgageFX" localSheetId="8">OFFSET(#REF!,0,#REF!,1,13)</definedName>
    <definedName name="LIBM_MortgageFX" localSheetId="15">OFFSET(#REF!,0,#REF!,1,13)</definedName>
    <definedName name="LIBM_MortgageFX">OFFSET(#REF!,0,#REF!,1,13)</definedName>
    <definedName name="LIBM_MortgagePLN" localSheetId="19">OFFSET(#REF!,0,#REF!,1,13)</definedName>
    <definedName name="LIBM_MortgagePLN" localSheetId="3">OFFSET(#REF!,0,#REF!,1,13)</definedName>
    <definedName name="LIBM_MortgagePLN" localSheetId="8">OFFSET(#REF!,0,#REF!,1,13)</definedName>
    <definedName name="LIBM_MortgagePLN" localSheetId="15">OFFSET(#REF!,0,#REF!,1,13)</definedName>
    <definedName name="LIBM_MortgagePLN">OFFSET(#REF!,0,#REF!,1,13)</definedName>
    <definedName name="LIBM_PS" localSheetId="19">OFFSET(#REF!,0,#REF!,1,13)</definedName>
    <definedName name="LIBM_PS" localSheetId="3">OFFSET(#REF!,0,#REF!,1,13)</definedName>
    <definedName name="LIBM_PS" localSheetId="8">OFFSET(#REF!,0,#REF!,1,13)</definedName>
    <definedName name="LIBM_PS" localSheetId="15">OFFSET(#REF!,0,#REF!,1,13)</definedName>
    <definedName name="LIBM_PS">OFFSET(#REF!,0,#REF!,1,13)</definedName>
    <definedName name="LIBM_SCL" localSheetId="19">OFFSET(#REF!,0,#REF!,1,13)</definedName>
    <definedName name="LIBM_SCL" localSheetId="3">OFFSET(#REF!,0,#REF!,1,13)</definedName>
    <definedName name="LIBM_SCL" localSheetId="8">OFFSET(#REF!,0,#REF!,1,13)</definedName>
    <definedName name="LIBM_SCL" localSheetId="15">OFFSET(#REF!,0,#REF!,1,13)</definedName>
    <definedName name="LIBM_SCL">OFFSET(#REF!,0,#REF!,1,13)</definedName>
    <definedName name="LIBM_Secured" localSheetId="19">OFFSET(#REF!,0,#REF!,1,13)</definedName>
    <definedName name="LIBM_Secured" localSheetId="3">OFFSET(#REF!,0,#REF!,1,13)</definedName>
    <definedName name="LIBM_Secured" localSheetId="8">OFFSET(#REF!,0,#REF!,1,13)</definedName>
    <definedName name="LIBM_Secured" localSheetId="15">OFFSET(#REF!,0,#REF!,1,13)</definedName>
    <definedName name="LIBM_Secured">OFFSET(#REF!,0,#REF!,1,13)</definedName>
    <definedName name="liczba_nagrod" localSheetId="19">#REF!</definedName>
    <definedName name="liczba_nagrod" localSheetId="3">#REF!</definedName>
    <definedName name="liczba_nagrod" localSheetId="8">#REF!</definedName>
    <definedName name="liczba_nagrod" localSheetId="15">#REF!</definedName>
    <definedName name="liczba_nagrod" localSheetId="16">#REF!</definedName>
    <definedName name="liczba_nagrod">#REF!</definedName>
    <definedName name="liczbanagrod2008" localSheetId="19">#REF!</definedName>
    <definedName name="liczbanagrod2008" localSheetId="3">#REF!</definedName>
    <definedName name="liczbanagrod2008" localSheetId="8">#REF!</definedName>
    <definedName name="liczbanagrod2008" localSheetId="15">#REF!</definedName>
    <definedName name="liczbanagrod2008" localSheetId="16">#REF!</definedName>
    <definedName name="liczbanagrod2008">#REF!</definedName>
    <definedName name="Link" localSheetId="19">#REF!</definedName>
    <definedName name="Link" localSheetId="1">#REF!</definedName>
    <definedName name="Link" localSheetId="3">#REF!</definedName>
    <definedName name="Link" localSheetId="8">#REF!</definedName>
    <definedName name="Link" localSheetId="15">#REF!</definedName>
    <definedName name="Link" localSheetId="16">#REF!</definedName>
    <definedName name="Link">#REF!</definedName>
    <definedName name="lip" localSheetId="1">BS!lip</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9">#REF!</definedName>
    <definedName name="lista_podzial_podmiotowy" localSheetId="3">#REF!</definedName>
    <definedName name="lista_podzial_podmiotowy" localSheetId="8">#REF!</definedName>
    <definedName name="lista_podzial_podmiotowy" localSheetId="15">#REF!</definedName>
    <definedName name="lista_podzial_podmiotowy">#REF!</definedName>
    <definedName name="lk">#N/A</definedName>
    <definedName name="lklj" localSheetId="19">#REF!</definedName>
    <definedName name="lklj" localSheetId="3">#REF!</definedName>
    <definedName name="lklj" localSheetId="8">#REF!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9">#REF!</definedName>
    <definedName name="LPI" localSheetId="3">#REF!</definedName>
    <definedName name="LPI" localSheetId="8">#REF!</definedName>
    <definedName name="LPI" localSheetId="15">#REF!</definedName>
    <definedName name="LPI">#REF!</definedName>
    <definedName name="M" localSheetId="19">#REF!</definedName>
    <definedName name="M" localSheetId="3">#REF!</definedName>
    <definedName name="M" localSheetId="8">#REF!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9">OFFSET(#REF!,0,#REF!,1,13)</definedName>
    <definedName name="M_NB_FX_BMargin" localSheetId="3">OFFSET(#REF!,0,#REF!,1,13)</definedName>
    <definedName name="M_NB_FX_BMargin" localSheetId="8">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9">OFFSET(#REF!,0,#REF!,1,13)</definedName>
    <definedName name="M_NB_PLN_BMargin" localSheetId="3">OFFSET(#REF!,0,#REF!,1,13)</definedName>
    <definedName name="M_NB_PLN_BMargin" localSheetId="8">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9">#REF!</definedName>
    <definedName name="Mar_2003" localSheetId="3">#REF!</definedName>
    <definedName name="Mar_2003" localSheetId="8">#REF!</definedName>
    <definedName name="Mar_2003" localSheetId="15">#REF!</definedName>
    <definedName name="Mar_2003">#REF!</definedName>
    <definedName name="MarchL" localSheetId="19">#REF!</definedName>
    <definedName name="MarchL" localSheetId="3">#REF!</definedName>
    <definedName name="MarchL" localSheetId="8">#REF!</definedName>
    <definedName name="MarchL" localSheetId="15">#REF!</definedName>
    <definedName name="MarchL">#REF!</definedName>
    <definedName name="masternotes_allfirst" localSheetId="19">[19]S.P.23!#REF!</definedName>
    <definedName name="masternotes_allfirst" localSheetId="3">[19]S.P.23!#REF!</definedName>
    <definedName name="masternotes_allfirst" localSheetId="8">[19]S.P.23!#REF!</definedName>
    <definedName name="masternotes_allfirst" localSheetId="15">[19]S.P.23!#REF!</definedName>
    <definedName name="masternotes_allfirst">[19]S.P.23!#REF!</definedName>
    <definedName name="masternotes_allfirst_percent" localSheetId="19">[19]S.P.23!#REF!</definedName>
    <definedName name="masternotes_allfirst_percent" localSheetId="3">[19]S.P.23!#REF!</definedName>
    <definedName name="masternotes_allfirst_percent" localSheetId="8">[19]S.P.23!#REF!</definedName>
    <definedName name="masternotes_allfirst_percent" localSheetId="15">[19]S.P.23!#REF!</definedName>
    <definedName name="masternotes_allfirst_percent">[19]S.P.23!#REF!</definedName>
    <definedName name="MaxOblastTabulky" localSheetId="19">#REF!</definedName>
    <definedName name="MaxOblastTabulky" localSheetId="3">#REF!</definedName>
    <definedName name="MaxOblastTabulky" localSheetId="8">#REF!</definedName>
    <definedName name="MaxOblastTabulky" localSheetId="15">#REF!</definedName>
    <definedName name="MaxOblastTabulky">#REF!</definedName>
    <definedName name="MaxOblastTabulky_11" localSheetId="19">#REF!</definedName>
    <definedName name="MaxOblastTabulky_11" localSheetId="3">#REF!</definedName>
    <definedName name="MaxOblastTabulky_11" localSheetId="8">#REF!</definedName>
    <definedName name="MaxOblastTabulky_11" localSheetId="15">#REF!</definedName>
    <definedName name="MaxOblastTabulky_11">#REF!</definedName>
    <definedName name="MaxOblastTabulky_2" localSheetId="19">#REF!</definedName>
    <definedName name="MaxOblastTabulky_2" localSheetId="3">#REF!</definedName>
    <definedName name="MaxOblastTabulky_2" localSheetId="8">#REF!</definedName>
    <definedName name="MaxOblastTabulky_2" localSheetId="15">#REF!</definedName>
    <definedName name="MaxOblastTabulky_2">#REF!</definedName>
    <definedName name="MaxOblastTabulky_28" localSheetId="19">#REF!</definedName>
    <definedName name="MaxOblastTabulky_28" localSheetId="3">#REF!</definedName>
    <definedName name="MaxOblastTabulky_28" localSheetId="8">#REF!</definedName>
    <definedName name="MaxOblastTabulky_28" localSheetId="15">#REF!</definedName>
    <definedName name="MaxOblastTabulky_28">#REF!</definedName>
    <definedName name="MayL" localSheetId="19">#REF!</definedName>
    <definedName name="MayL" localSheetId="3">#REF!</definedName>
    <definedName name="MayL" localSheetId="8">#REF!</definedName>
    <definedName name="MayL" localSheetId="15">#REF!</definedName>
    <definedName name="MayL">#REF!</definedName>
    <definedName name="met_kon" localSheetId="19">#REF!</definedName>
    <definedName name="met_kon" localSheetId="3">#REF!</definedName>
    <definedName name="met_kon" localSheetId="8">#REF!</definedName>
    <definedName name="met_kon" localSheetId="15">#REF!</definedName>
    <definedName name="met_kon" localSheetId="16">#REF!</definedName>
    <definedName name="met_kon">#REF!</definedName>
    <definedName name="METODA_KONSOLIDACJI" localSheetId="19">#REF!</definedName>
    <definedName name="METODA_KONSOLIDACJI" localSheetId="3">#REF!</definedName>
    <definedName name="METODA_KONSOLIDACJI" localSheetId="8">#REF!</definedName>
    <definedName name="METODA_KONSOLIDACJI" localSheetId="15">#REF!</definedName>
    <definedName name="METODA_KONSOLIDACJI" localSheetId="16">#REF!</definedName>
    <definedName name="METODA_KONSOLIDACJI">#REF!</definedName>
    <definedName name="mies">[50]PB2009!$C$2</definedName>
    <definedName name="miesiące" localSheetId="19">#REF!</definedName>
    <definedName name="miesiące" localSheetId="3">#REF!</definedName>
    <definedName name="miesiące" localSheetId="8">#REF!</definedName>
    <definedName name="miesiące" localSheetId="15">#REF!</definedName>
    <definedName name="miesiące" localSheetId="16">#REF!</definedName>
    <definedName name="miesiące">#REF!</definedName>
    <definedName name="Miesiące_krótkie">[51]START!$C$46:$D$57</definedName>
    <definedName name="MIKA" localSheetId="19">#REF!</definedName>
    <definedName name="MIKA" localSheetId="3">#REF!</definedName>
    <definedName name="MIKA" localSheetId="8">#REF!</definedName>
    <definedName name="MIKA" localSheetId="15">#REF!</definedName>
    <definedName name="MIKA">#REF!</definedName>
    <definedName name="mist" localSheetId="1"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hidden="1">{"'BZ SA P&amp;l (fORECAST)'!$A$1:$BR$26"}</definedName>
    <definedName name="mkttrad" localSheetId="19">[19]S.P.20!#REF!</definedName>
    <definedName name="mkttrad" localSheetId="3">[19]S.P.20!#REF!</definedName>
    <definedName name="mkttrad" localSheetId="8">[19]S.P.20!#REF!</definedName>
    <definedName name="mkttrad" localSheetId="15">[19]S.P.20!#REF!</definedName>
    <definedName name="mkttrad">[19]S.P.20!#REF!</definedName>
    <definedName name="mm" localSheetId="1">BS!mm</definedName>
    <definedName name="mm" localSheetId="3">'Przychody prowizyjne'!mm</definedName>
    <definedName name="mm" localSheetId="16">#N/A</definedName>
    <definedName name="mm">BS!mm</definedName>
    <definedName name="mmm" localSheetId="1">BS!mmm</definedName>
    <definedName name="mmm" localSheetId="3">'Przychody prowizyjne'!mmm</definedName>
    <definedName name="mmm" localSheetId="16">#N/A</definedName>
    <definedName name="mmm">BS!mmm</definedName>
    <definedName name="mmmm" localSheetId="1">BS!mmmm</definedName>
    <definedName name="mmmm" localSheetId="3">'Przychody prowizyjne'!mmmm</definedName>
    <definedName name="mmmm" localSheetId="16">#N/A</definedName>
    <definedName name="mmmm">BS!mmmm</definedName>
    <definedName name="mmmmm" localSheetId="1">BS!mmmmm</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9">#REF!</definedName>
    <definedName name="month" localSheetId="3">#REF!</definedName>
    <definedName name="month" localSheetId="8">#REF!</definedName>
    <definedName name="month" localSheetId="15">#REF!</definedName>
    <definedName name="month" localSheetId="16">#REF!</definedName>
    <definedName name="month">#REF!</definedName>
    <definedName name="Month_to_Date_Result_Br" localSheetId="19">#REF!</definedName>
    <definedName name="Month_to_Date_Result_Br" localSheetId="3">#REF!</definedName>
    <definedName name="Month_to_Date_Result_Br" localSheetId="8">#REF!</definedName>
    <definedName name="Month_to_Date_Result_Br" localSheetId="15">#REF!</definedName>
    <definedName name="Month_to_Date_Result_Br">#REF!</definedName>
    <definedName name="Month_to_Date_Result_Ccy" localSheetId="19">#REF!</definedName>
    <definedName name="Month_to_Date_Result_Ccy" localSheetId="3">#REF!</definedName>
    <definedName name="Month_to_Date_Result_Ccy" localSheetId="8">#REF!</definedName>
    <definedName name="Month_to_Date_Result_Ccy" localSheetId="15">#REF!</definedName>
    <definedName name="Month_to_Date_Result_Ccy">#REF!</definedName>
    <definedName name="Month_to_Date_Result_Cno" localSheetId="19">#REF!</definedName>
    <definedName name="Month_to_Date_Result_Cno" localSheetId="3">#REF!</definedName>
    <definedName name="Month_to_Date_Result_Cno" localSheetId="8">#REF!</definedName>
    <definedName name="Month_to_Date_Result_Cno" localSheetId="15">#REF!</definedName>
    <definedName name="Month_to_Date_Result_Cno">#REF!</definedName>
    <definedName name="Month_to_Date_Result_Date" localSheetId="19">#REF!</definedName>
    <definedName name="Month_to_Date_Result_Date" localSheetId="3">#REF!</definedName>
    <definedName name="Month_to_Date_Result_Date" localSheetId="8">#REF!</definedName>
    <definedName name="Month_to_Date_Result_Date" localSheetId="15">#REF!</definedName>
    <definedName name="Month_to_Date_Result_Date">#REF!</definedName>
    <definedName name="Month_to_Date_Result_Description" localSheetId="19">#REF!</definedName>
    <definedName name="Month_to_Date_Result_Description" localSheetId="3">#REF!</definedName>
    <definedName name="Month_to_Date_Result_Description" localSheetId="8">#REF!</definedName>
    <definedName name="Month_to_Date_Result_Description" localSheetId="15">#REF!</definedName>
    <definedName name="Month_to_Date_Result_Description">#REF!</definedName>
    <definedName name="Month_to_Date_Result_Invtype" localSheetId="19">#REF!</definedName>
    <definedName name="Month_to_Date_Result_Invtype" localSheetId="3">#REF!</definedName>
    <definedName name="Month_to_Date_Result_Invtype" localSheetId="8">#REF!</definedName>
    <definedName name="Month_to_Date_Result_Invtype" localSheetId="15">#REF!</definedName>
    <definedName name="Month_to_Date_Result_Invtype">#REF!</definedName>
    <definedName name="Month_to_Date_Result_Issuedate" localSheetId="19">#REF!</definedName>
    <definedName name="Month_to_Date_Result_Issuedate" localSheetId="3">#REF!</definedName>
    <definedName name="Month_to_Date_Result_Issuedate" localSheetId="8">#REF!</definedName>
    <definedName name="Month_to_Date_Result_Issuedate" localSheetId="15">#REF!</definedName>
    <definedName name="Month_to_Date_Result_Issuedate">#REF!</definedName>
    <definedName name="Month_to_Date_Result_Issuer" localSheetId="19">#REF!</definedName>
    <definedName name="Month_to_Date_Result_Issuer" localSheetId="3">#REF!</definedName>
    <definedName name="Month_to_Date_Result_Issuer" localSheetId="8">#REF!</definedName>
    <definedName name="Month_to_Date_Result_Issuer" localSheetId="15">#REF!</definedName>
    <definedName name="Month_to_Date_Result_Issuer">#REF!</definedName>
    <definedName name="Month_to_Date_Result_Matdate" localSheetId="19">#REF!</definedName>
    <definedName name="Month_to_Date_Result_Matdate" localSheetId="3">#REF!</definedName>
    <definedName name="Month_to_Date_Result_Matdate" localSheetId="8">#REF!</definedName>
    <definedName name="Month_to_Date_Result_Matdate" localSheetId="15">#REF!</definedName>
    <definedName name="Month_to_Date_Result_Matdate">#REF!</definedName>
    <definedName name="Month_to_Date_Result_Next_Month_End" localSheetId="19">#REF!</definedName>
    <definedName name="Month_to_Date_Result_Next_Month_End" localSheetId="3">#REF!</definedName>
    <definedName name="Month_to_Date_Result_Next_Month_End" localSheetId="8">#REF!</definedName>
    <definedName name="Month_to_Date_Result_Next_Month_End" localSheetId="15">#REF!</definedName>
    <definedName name="Month_to_Date_Result_Next_Month_End">#REF!</definedName>
    <definedName name="Month_to_Date_Result_Opics_Realised_Pl" localSheetId="19">#REF!</definedName>
    <definedName name="Month_to_Date_Result_Opics_Realised_Pl" localSheetId="3">#REF!</definedName>
    <definedName name="Month_to_Date_Result_Opics_Realised_Pl" localSheetId="8">#REF!</definedName>
    <definedName name="Month_to_Date_Result_Opics_Realised_Pl" localSheetId="15">#REF!</definedName>
    <definedName name="Month_to_Date_Result_Opics_Realised_Pl">#REF!</definedName>
    <definedName name="Month_to_Date_Result_Port" localSheetId="19">#REF!</definedName>
    <definedName name="Month_to_Date_Result_Port" localSheetId="3">#REF!</definedName>
    <definedName name="Month_to_Date_Result_Port" localSheetId="8">#REF!</definedName>
    <definedName name="Month_to_Date_Result_Port" localSheetId="15">#REF!</definedName>
    <definedName name="Month_to_Date_Result_Port">#REF!</definedName>
    <definedName name="Month_to_Date_Result_Prev_Month_End" localSheetId="19">#REF!</definedName>
    <definedName name="Month_to_Date_Result_Prev_Month_End" localSheetId="3">#REF!</definedName>
    <definedName name="Month_to_Date_Result_Prev_Month_End" localSheetId="8">#REF!</definedName>
    <definedName name="Month_to_Date_Result_Prev_Month_End" localSheetId="15">#REF!</definedName>
    <definedName name="Month_to_Date_Result_Prev_Month_End">#REF!</definedName>
    <definedName name="Month_to_Date_Result_Prodtype" localSheetId="19">#REF!</definedName>
    <definedName name="Month_to_Date_Result_Prodtype" localSheetId="3">#REF!</definedName>
    <definedName name="Month_to_Date_Result_Prodtype" localSheetId="8">#REF!</definedName>
    <definedName name="Month_to_Date_Result_Prodtype" localSheetId="15">#REF!</definedName>
    <definedName name="Month_to_Date_Result_Prodtype">#REF!</definedName>
    <definedName name="Month_to_Date_Result_Product" localSheetId="19">#REF!</definedName>
    <definedName name="Month_to_Date_Result_Product" localSheetId="3">#REF!</definedName>
    <definedName name="Month_to_Date_Result_Product" localSheetId="8">#REF!</definedName>
    <definedName name="Month_to_Date_Result_Product" localSheetId="15">#REF!</definedName>
    <definedName name="Month_to_Date_Result_Product">#REF!</definedName>
    <definedName name="Month_to_Date_Result_Purc_Disc_Prem_Todate" localSheetId="19">#REF!</definedName>
    <definedName name="Month_to_Date_Result_Purc_Disc_Prem_Todate" localSheetId="3">#REF!</definedName>
    <definedName name="Month_to_Date_Result_Purc_Disc_Prem_Todate" localSheetId="8">#REF!</definedName>
    <definedName name="Month_to_Date_Result_Purc_Disc_Prem_Todate" localSheetId="15">#REF!</definedName>
    <definedName name="Month_to_Date_Result_Purc_Disc_Prem_Todate">#REF!</definedName>
    <definedName name="Month_to_Date_Result_Purc_Disc_Prem_Today" localSheetId="19">#REF!</definedName>
    <definedName name="Month_to_Date_Result_Purc_Disc_Prem_Today" localSheetId="3">#REF!</definedName>
    <definedName name="Month_to_Date_Result_Purc_Disc_Prem_Today" localSheetId="8">#REF!</definedName>
    <definedName name="Month_to_Date_Result_Purc_Disc_Prem_Today" localSheetId="15">#REF!</definedName>
    <definedName name="Month_to_Date_Result_Purc_Disc_Prem_Today">#REF!</definedName>
    <definedName name="Month_to_Date_Result_Purc_Qty_Todate" localSheetId="19">#REF!</definedName>
    <definedName name="Month_to_Date_Result_Purc_Qty_Todate" localSheetId="3">#REF!</definedName>
    <definedName name="Month_to_Date_Result_Purc_Qty_Todate" localSheetId="8">#REF!</definedName>
    <definedName name="Month_to_Date_Result_Purc_Qty_Todate" localSheetId="15">#REF!</definedName>
    <definedName name="Month_to_Date_Result_Purc_Qty_Todate">#REF!</definedName>
    <definedName name="Month_to_Date_Result_Purc_Qty_Today" localSheetId="19">#REF!</definedName>
    <definedName name="Month_to_Date_Result_Purc_Qty_Today" localSheetId="3">#REF!</definedName>
    <definedName name="Month_to_Date_Result_Purc_Qty_Today" localSheetId="8">#REF!</definedName>
    <definedName name="Month_to_Date_Result_Purc_Qty_Today" localSheetId="15">#REF!</definedName>
    <definedName name="Month_to_Date_Result_Purc_Qty_Today">#REF!</definedName>
    <definedName name="Month_to_Date_Result_Purchint_Purch_Todate" localSheetId="19">#REF!</definedName>
    <definedName name="Month_to_Date_Result_Purchint_Purch_Todate" localSheetId="3">#REF!</definedName>
    <definedName name="Month_to_Date_Result_Purchint_Purch_Todate" localSheetId="8">#REF!</definedName>
    <definedName name="Month_to_Date_Result_Purchint_Purch_Todate" localSheetId="15">#REF!</definedName>
    <definedName name="Month_to_Date_Result_Purchint_Purch_Todate">#REF!</definedName>
    <definedName name="Month_to_Date_Result_Purchint_Purch_Today" localSheetId="19">#REF!</definedName>
    <definedName name="Month_to_Date_Result_Purchint_Purch_Today" localSheetId="3">#REF!</definedName>
    <definedName name="Month_to_Date_Result_Purchint_Purch_Today" localSheetId="8">#REF!</definedName>
    <definedName name="Month_to_Date_Result_Purchint_Purch_Today" localSheetId="15">#REF!</definedName>
    <definedName name="Month_to_Date_Result_Purchint_Purch_Today">#REF!</definedName>
    <definedName name="Month_to_Date_Result_Purchint_Sale_Todate" localSheetId="19">#REF!</definedName>
    <definedName name="Month_to_Date_Result_Purchint_Sale_Todate" localSheetId="3">#REF!</definedName>
    <definedName name="Month_to_Date_Result_Purchint_Sale_Todate" localSheetId="8">#REF!</definedName>
    <definedName name="Month_to_Date_Result_Purchint_Sale_Todate" localSheetId="15">#REF!</definedName>
    <definedName name="Month_to_Date_Result_Purchint_Sale_Todate">#REF!</definedName>
    <definedName name="Month_to_Date_Result_Purchint_Sale_Today" localSheetId="19">#REF!</definedName>
    <definedName name="Month_to_Date_Result_Purchint_Sale_Today" localSheetId="3">#REF!</definedName>
    <definedName name="Month_to_Date_Result_Purchint_Sale_Today" localSheetId="8">#REF!</definedName>
    <definedName name="Month_to_Date_Result_Purchint_Sale_Today" localSheetId="15">#REF!</definedName>
    <definedName name="Month_to_Date_Result_Purchint_Sale_Today">#REF!</definedName>
    <definedName name="Month_to_Date_Result_Qty_Calc" localSheetId="19">#REF!</definedName>
    <definedName name="Month_to_Date_Result_Qty_Calc" localSheetId="3">#REF!</definedName>
    <definedName name="Month_to_Date_Result_Qty_Calc" localSheetId="8">#REF!</definedName>
    <definedName name="Month_to_Date_Result_Qty_Calc" localSheetId="15">#REF!</definedName>
    <definedName name="Month_to_Date_Result_Qty_Calc">#REF!</definedName>
    <definedName name="Month_to_Date_Result_Sale_Disc_Prem_Today" localSheetId="19">#REF!</definedName>
    <definedName name="Month_to_Date_Result_Sale_Disc_Prem_Today" localSheetId="3">#REF!</definedName>
    <definedName name="Month_to_Date_Result_Sale_Disc_Prem_Today" localSheetId="8">#REF!</definedName>
    <definedName name="Month_to_Date_Result_Sale_Disc_Prem_Today" localSheetId="15">#REF!</definedName>
    <definedName name="Month_to_Date_Result_Sale_Disc_Prem_Today">#REF!</definedName>
    <definedName name="Month_to_Date_Result_Sale_Qty_Todate" localSheetId="19">#REF!</definedName>
    <definedName name="Month_to_Date_Result_Sale_Qty_Todate" localSheetId="3">#REF!</definedName>
    <definedName name="Month_to_Date_Result_Sale_Qty_Todate" localSheetId="8">#REF!</definedName>
    <definedName name="Month_to_Date_Result_Sale_Qty_Todate" localSheetId="15">#REF!</definedName>
    <definedName name="Month_to_Date_Result_Sale_Qty_Todate">#REF!</definedName>
    <definedName name="Month_to_Date_Result_Sale_Qty_Today" localSheetId="19">#REF!</definedName>
    <definedName name="Month_to_Date_Result_Sale_Qty_Today" localSheetId="3">#REF!</definedName>
    <definedName name="Month_to_Date_Result_Sale_Qty_Today" localSheetId="8">#REF!</definedName>
    <definedName name="Month_to_Date_Result_Sale_Qty_Today" localSheetId="15">#REF!</definedName>
    <definedName name="Month_to_Date_Result_Sale_Qty_Today">#REF!</definedName>
    <definedName name="Month_to_Date_Result_Secid" localSheetId="19">#REF!</definedName>
    <definedName name="Month_to_Date_Result_Secid" localSheetId="3">#REF!</definedName>
    <definedName name="Month_to_Date_Result_Secid" localSheetId="8">#REF!</definedName>
    <definedName name="Month_to_Date_Result_Secid" localSheetId="15">#REF!</definedName>
    <definedName name="Month_to_Date_Result_Secid">#REF!</definedName>
    <definedName name="Month_to_Date_Result_Short_Ind" localSheetId="19">#REF!</definedName>
    <definedName name="Month_to_Date_Result_Short_Ind" localSheetId="3">#REF!</definedName>
    <definedName name="Month_to_Date_Result_Short_Ind" localSheetId="8">#REF!</definedName>
    <definedName name="Month_to_Date_Result_Short_Ind" localSheetId="15">#REF!</definedName>
    <definedName name="Month_to_Date_Result_Short_Ind">#REF!</definedName>
    <definedName name="Month_to_Date_Result_Spw" localSheetId="19">#REF!</definedName>
    <definedName name="Month_to_Date_Result_Spw" localSheetId="3">#REF!</definedName>
    <definedName name="Month_to_Date_Result_Spw" localSheetId="8">#REF!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9">#REF!</definedName>
    <definedName name="motable" localSheetId="3">#REF!</definedName>
    <definedName name="motable" localSheetId="8">#REF!</definedName>
    <definedName name="motable" localSheetId="15">#REF!</definedName>
    <definedName name="motable" localSheetId="16">#REF!</definedName>
    <definedName name="motable">#REF!</definedName>
    <definedName name="Movements" localSheetId="19">#REF!</definedName>
    <definedName name="Movements" localSheetId="3">#REF!</definedName>
    <definedName name="Movements" localSheetId="8">#REF!</definedName>
    <definedName name="Movements" localSheetId="15">#REF!</definedName>
    <definedName name="Movements" localSheetId="16">#REF!</definedName>
    <definedName name="Movements">#REF!</definedName>
    <definedName name="MOVTAX" localSheetId="19">#REF!</definedName>
    <definedName name="MOVTAX" localSheetId="3">#REF!</definedName>
    <definedName name="MOVTAX" localSheetId="8">#REF!</definedName>
    <definedName name="MOVTAX" localSheetId="15">#REF!</definedName>
    <definedName name="MOVTAX">#REF!</definedName>
    <definedName name="MPK" localSheetId="19">#REF!</definedName>
    <definedName name="MPK" localSheetId="3">#REF!</definedName>
    <definedName name="MPK" localSheetId="8">#REF!</definedName>
    <definedName name="MPK" localSheetId="15">#REF!</definedName>
    <definedName name="MPK">#REF!</definedName>
    <definedName name="N_25" localSheetId="19">'[52]Noty bilans 26'!#REF!</definedName>
    <definedName name="N_25" localSheetId="3">'[52]Noty bilans 26'!#REF!</definedName>
    <definedName name="N_25" localSheetId="8">'[52]Noty bilans 26'!#REF!</definedName>
    <definedName name="N_25" localSheetId="15">'[52]Noty bilans 26'!#REF!</definedName>
    <definedName name="N_25">'[52]Noty bilans 26'!#REF!</definedName>
    <definedName name="N_LAN">[53]X!$I$1</definedName>
    <definedName name="N_MON">[53]X!$D$1</definedName>
    <definedName name="N24_1" localSheetId="19">#REF!</definedName>
    <definedName name="N24_1" localSheetId="3">#REF!</definedName>
    <definedName name="N24_1" localSheetId="8">#REF!</definedName>
    <definedName name="N24_1" localSheetId="15">#REF!</definedName>
    <definedName name="N24_1">#REF!</definedName>
    <definedName name="N24_2" localSheetId="19">#REF!</definedName>
    <definedName name="N24_2" localSheetId="3">#REF!</definedName>
    <definedName name="N24_2" localSheetId="8">#REF!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9">#REF!</definedName>
    <definedName name="Nagrody2007" localSheetId="3">#REF!</definedName>
    <definedName name="Nagrody2007" localSheetId="8">#REF!</definedName>
    <definedName name="Nagrody2007" localSheetId="15">#REF!</definedName>
    <definedName name="Nagrody2007" localSheetId="16">#REF!</definedName>
    <definedName name="Nagrody2007">#REF!</definedName>
    <definedName name="Należności" localSheetId="19">#REF!</definedName>
    <definedName name="Należności" localSheetId="3">#REF!</definedName>
    <definedName name="Należności" localSheetId="8">#REF!</definedName>
    <definedName name="Należności" localSheetId="15">#REF!</definedName>
    <definedName name="Należności">#REF!</definedName>
    <definedName name="Należności_od_banków" localSheetId="19">#REF!</definedName>
    <definedName name="Należności_od_banków" localSheetId="3">#REF!</definedName>
    <definedName name="Należności_od_banków" localSheetId="8">#REF!</definedName>
    <definedName name="Należności_od_banków" localSheetId="15">#REF!</definedName>
    <definedName name="Należności_od_banków" localSheetId="16">#REF!</definedName>
    <definedName name="Należności_od_banków">#REF!</definedName>
    <definedName name="Należności_od_klientów" localSheetId="19">#REF!</definedName>
    <definedName name="Należności_od_klientów" localSheetId="3">#REF!</definedName>
    <definedName name="Należności_od_klientów" localSheetId="8">#REF!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9">#REF!</definedName>
    <definedName name="Name_of_entity07" localSheetId="3">#REF!</definedName>
    <definedName name="Name_of_entity07" localSheetId="8">#REF!</definedName>
    <definedName name="Name_of_entity07" localSheetId="15">#REF!</definedName>
    <definedName name="Name_of_entity07">#REF!</definedName>
    <definedName name="Name_of_entity08" localSheetId="19">#REF!</definedName>
    <definedName name="Name_of_entity08" localSheetId="3">#REF!</definedName>
    <definedName name="Name_of_entity08" localSheetId="8">#REF!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9">#REF!</definedName>
    <definedName name="NB_21a" localSheetId="3">#REF!</definedName>
    <definedName name="NB_21a" localSheetId="8">#REF!</definedName>
    <definedName name="NB_21a" localSheetId="15">#REF!</definedName>
    <definedName name="NB_21a">#REF!</definedName>
    <definedName name="NB_23stowarzyszone" localSheetId="19">#REF!</definedName>
    <definedName name="NB_23stowarzyszone" localSheetId="3">#REF!</definedName>
    <definedName name="NB_23stowarzyszone" localSheetId="8">#REF!</definedName>
    <definedName name="NB_23stowarzyszone" localSheetId="15">#REF!</definedName>
    <definedName name="NB_23stowarzyszone">#REF!</definedName>
    <definedName name="NB_30a" localSheetId="19">'[43]Noty bilans'!#REF!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8">'[43]Noty bilans'!#REF!</definedName>
    <definedName name="NB_30a" localSheetId="15">'[43]Noty bilans'!#REF!</definedName>
    <definedName name="NB_30a" localSheetId="16">'[43]Noty bilans'!#REF!</definedName>
    <definedName name="NB_30a">'[43]Noty bilans'!#REF!</definedName>
    <definedName name="NB_33r" localSheetId="19">#REF!</definedName>
    <definedName name="NB_33r" localSheetId="3">#REF!</definedName>
    <definedName name="NB_33r" localSheetId="8">#REF!</definedName>
    <definedName name="NB_33r" localSheetId="15">#REF!</definedName>
    <definedName name="NB_33r">#REF!</definedName>
    <definedName name="NB_N16" localSheetId="19">#REF!</definedName>
    <definedName name="NB_N16" localSheetId="3">#REF!</definedName>
    <definedName name="NB_N16" localSheetId="8">#REF!</definedName>
    <definedName name="NB_N16" localSheetId="15">#REF!</definedName>
    <definedName name="NB_N16">#REF!</definedName>
    <definedName name="NB_N17" localSheetId="19">#REF!</definedName>
    <definedName name="NB_N17" localSheetId="3">#REF!</definedName>
    <definedName name="NB_N17" localSheetId="8">#REF!</definedName>
    <definedName name="NB_N17" localSheetId="15">#REF!</definedName>
    <definedName name="NB_N17">#REF!</definedName>
    <definedName name="NB_N18" localSheetId="19">'[45]Noty bilans'!#REF!</definedName>
    <definedName name="NB_N18" localSheetId="3">'[45]Noty bilans'!#REF!</definedName>
    <definedName name="NB_N18" localSheetId="8">'[45]Noty bilans'!#REF!</definedName>
    <definedName name="NB_N18" localSheetId="15">'[45]Noty bilans'!#REF!</definedName>
    <definedName name="NB_N18">'[45]Noty bilans'!#REF!</definedName>
    <definedName name="NB_N19" localSheetId="19">'[49]Noty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8">'[49]Noty bilans'!#REF!</definedName>
    <definedName name="NB_N19" localSheetId="15">'[49]Noty bilans'!#REF!</definedName>
    <definedName name="NB_N19" localSheetId="16">'[49]Noty bilans'!#REF!</definedName>
    <definedName name="NB_N19">'[49]Noty bilans'!#REF!</definedName>
    <definedName name="NB_N20" localSheetId="19">#REF!</definedName>
    <definedName name="NB_N20" localSheetId="3">#REF!</definedName>
    <definedName name="NB_N20" localSheetId="8">#REF!</definedName>
    <definedName name="NB_N20" localSheetId="15">#REF!</definedName>
    <definedName name="NB_N20">#REF!</definedName>
    <definedName name="NB_N21" localSheetId="19">#REF!</definedName>
    <definedName name="NB_N21" localSheetId="3">#REF!</definedName>
    <definedName name="NB_N21" localSheetId="8">#REF!</definedName>
    <definedName name="NB_N21" localSheetId="15">#REF!</definedName>
    <definedName name="NB_N21">#REF!</definedName>
    <definedName name="NB_N22" localSheetId="19">#REF!</definedName>
    <definedName name="NB_N22" localSheetId="3">#REF!</definedName>
    <definedName name="NB_N22" localSheetId="8">#REF!</definedName>
    <definedName name="NB_N22" localSheetId="15">#REF!</definedName>
    <definedName name="NB_N22">#REF!</definedName>
    <definedName name="NB_N22r" localSheetId="19">#REF!</definedName>
    <definedName name="NB_N22r" localSheetId="3">#REF!</definedName>
    <definedName name="NB_N22r" localSheetId="8">#REF!</definedName>
    <definedName name="NB_N22r" localSheetId="15">#REF!</definedName>
    <definedName name="NB_N22r">#REF!</definedName>
    <definedName name="NB_N23" localSheetId="19">#REF!</definedName>
    <definedName name="NB_N23" localSheetId="3">#REF!</definedName>
    <definedName name="NB_N23" localSheetId="8">#REF!</definedName>
    <definedName name="NB_N23" localSheetId="15">#REF!</definedName>
    <definedName name="NB_N23">#REF!</definedName>
    <definedName name="NB_N24" localSheetId="19">#REF!</definedName>
    <definedName name="NB_N24" localSheetId="3">#REF!</definedName>
    <definedName name="NB_N24" localSheetId="8">#REF!</definedName>
    <definedName name="NB_N24" localSheetId="15">#REF!</definedName>
    <definedName name="NB_N24">#REF!</definedName>
    <definedName name="NB_N25" localSheetId="19">#REF!</definedName>
    <definedName name="NB_N25" localSheetId="3">#REF!</definedName>
    <definedName name="NB_N25" localSheetId="8">#REF!</definedName>
    <definedName name="NB_N25" localSheetId="15">#REF!</definedName>
    <definedName name="NB_N25">#REF!</definedName>
    <definedName name="NB_N26" localSheetId="19">#REF!</definedName>
    <definedName name="NB_N26" localSheetId="3">#REF!</definedName>
    <definedName name="NB_N26" localSheetId="8">#REF!</definedName>
    <definedName name="NB_N26" localSheetId="15">#REF!</definedName>
    <definedName name="NB_N26">#REF!</definedName>
    <definedName name="NB_N27" localSheetId="19">#REF!</definedName>
    <definedName name="NB_N27" localSheetId="3">#REF!</definedName>
    <definedName name="NB_N27" localSheetId="8">#REF!</definedName>
    <definedName name="NB_N27" localSheetId="15">#REF!</definedName>
    <definedName name="NB_N27">#REF!</definedName>
    <definedName name="NB_N28" localSheetId="19">#REF!</definedName>
    <definedName name="NB_N28" localSheetId="3">#REF!</definedName>
    <definedName name="NB_N28" localSheetId="8">#REF!</definedName>
    <definedName name="NB_N28" localSheetId="15">#REF!</definedName>
    <definedName name="NB_N28">#REF!</definedName>
    <definedName name="NB_N29" localSheetId="19">#REF!</definedName>
    <definedName name="NB_N29" localSheetId="3">#REF!</definedName>
    <definedName name="NB_N29" localSheetId="8">#REF!</definedName>
    <definedName name="NB_N29" localSheetId="15">#REF!</definedName>
    <definedName name="NB_N29">#REF!</definedName>
    <definedName name="NB_N30" localSheetId="19">#REF!</definedName>
    <definedName name="NB_N30" localSheetId="3">#REF!</definedName>
    <definedName name="NB_N30" localSheetId="8">#REF!</definedName>
    <definedName name="NB_N30" localSheetId="15">#REF!</definedName>
    <definedName name="NB_N30">#REF!</definedName>
    <definedName name="NB_N30_2006" localSheetId="19">#REF!</definedName>
    <definedName name="NB_N30_2006" localSheetId="3">#REF!</definedName>
    <definedName name="NB_N30_2006" localSheetId="8">#REF!</definedName>
    <definedName name="NB_N30_2006" localSheetId="15">#REF!</definedName>
    <definedName name="NB_N30_2006">#REF!</definedName>
    <definedName name="NB_N31" localSheetId="19">'[43]Noty bilans'!#REF!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8">'[43]Noty bilans'!#REF!</definedName>
    <definedName name="NB_N31" localSheetId="15">'[43]Noty bilans'!#REF!</definedName>
    <definedName name="NB_N31" localSheetId="16">'[57]Noty bilans'!#REF!</definedName>
    <definedName name="NB_N31">'[43]Noty bilans'!#REF!</definedName>
    <definedName name="NB_N32" localSheetId="19">#REF!</definedName>
    <definedName name="NB_N32" localSheetId="3">#REF!</definedName>
    <definedName name="NB_N32" localSheetId="8">#REF!</definedName>
    <definedName name="NB_N32" localSheetId="15">#REF!</definedName>
    <definedName name="NB_N32">#REF!</definedName>
    <definedName name="NB_N33" localSheetId="19">#REF!</definedName>
    <definedName name="NB_N33" localSheetId="3">#REF!</definedName>
    <definedName name="NB_N33" localSheetId="8">#REF!</definedName>
    <definedName name="NB_N33" localSheetId="15">#REF!</definedName>
    <definedName name="NB_N33">#REF!</definedName>
    <definedName name="NB_N33_06" localSheetId="19">#REF!</definedName>
    <definedName name="NB_N33_06" localSheetId="3">#REF!</definedName>
    <definedName name="NB_N33_06" localSheetId="8">#REF!</definedName>
    <definedName name="NB_N33_06" localSheetId="15">#REF!</definedName>
    <definedName name="NB_N33_06">#REF!</definedName>
    <definedName name="NB_N33_2" localSheetId="19">#REF!</definedName>
    <definedName name="NB_N33_2" localSheetId="3">#REF!</definedName>
    <definedName name="NB_N33_2" localSheetId="8">#REF!</definedName>
    <definedName name="NB_N33_2" localSheetId="15">#REF!</definedName>
    <definedName name="NB_N33_2">#REF!</definedName>
    <definedName name="NB_N33062006" localSheetId="19">#REF!</definedName>
    <definedName name="NB_N33062006" localSheetId="3">#REF!</definedName>
    <definedName name="NB_N33062006" localSheetId="8">#REF!</definedName>
    <definedName name="NB_N33062006" localSheetId="15">#REF!</definedName>
    <definedName name="NB_N33062006">#REF!</definedName>
    <definedName name="NB_Wnip" localSheetId="19">'[43]Noty bilans 31,32,38,54'!#REF!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8">'[43]Noty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9">#REF!</definedName>
    <definedName name="NCC_alloc" localSheetId="3">#REF!</definedName>
    <definedName name="NCC_alloc" localSheetId="8">#REF!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9">#REF!</definedName>
    <definedName name="NIERUCHOMOŚCI2000M" localSheetId="3">#REF!</definedName>
    <definedName name="NIERUCHOMOŚCI2000M" localSheetId="8">#REF!</definedName>
    <definedName name="NIERUCHOMOŚCI2000M" localSheetId="15">#REF!</definedName>
    <definedName name="NIERUCHOMOŚCI2000M">#REF!</definedName>
    <definedName name="NIERUCHOMOŚCI2000Y" localSheetId="19">#REF!</definedName>
    <definedName name="NIERUCHOMOŚCI2000Y" localSheetId="3">#REF!</definedName>
    <definedName name="NIERUCHOMOŚCI2000Y" localSheetId="8">#REF!</definedName>
    <definedName name="NIERUCHOMOŚCI2000Y" localSheetId="15">#REF!</definedName>
    <definedName name="NIERUCHOMOŚCI2000Y">#REF!</definedName>
    <definedName name="NIERUCHOMOŚCI2001M" localSheetId="19">#REF!</definedName>
    <definedName name="NIERUCHOMOŚCI2001M" localSheetId="3">#REF!</definedName>
    <definedName name="NIERUCHOMOŚCI2001M" localSheetId="8">#REF!</definedName>
    <definedName name="NIERUCHOMOŚCI2001M" localSheetId="15">#REF!</definedName>
    <definedName name="NIERUCHOMOŚCI2001M">#REF!</definedName>
    <definedName name="NIERUCHOMOŚCI2001Y" localSheetId="19">#REF!</definedName>
    <definedName name="NIERUCHOMOŚCI2001Y" localSheetId="3">#REF!</definedName>
    <definedName name="NIERUCHOMOŚCI2001Y" localSheetId="8">#REF!</definedName>
    <definedName name="NIERUCHOMOŚCI2001Y" localSheetId="15">#REF!</definedName>
    <definedName name="NIERUCHOMOŚCI2001Y">#REF!</definedName>
    <definedName name="NII" localSheetId="19">#REF!</definedName>
    <definedName name="NII" localSheetId="3">#REF!</definedName>
    <definedName name="NII" localSheetId="8">#REF!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9">'[49]Noty bilans 22,23,29'!#REF!</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8">'[49]Noty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3">'Przychody prowizyjne'!nnnnn</definedName>
    <definedName name="nnnnn" localSheetId="16">#N/A</definedName>
    <definedName name="nnnnn">BS!nnnnn</definedName>
    <definedName name="No._of_awards" localSheetId="19">'[63]Progr motyw prac 11 i 12 BZ WBK'!#REF!</definedName>
    <definedName name="No._of_awards" localSheetId="3">'[63]Progr motyw prac 11 i 12 BZ WBK'!#REF!</definedName>
    <definedName name="No._of_awards" localSheetId="8">'[63]Progr motyw prac 11 i 12 BZ WBK'!#REF!</definedName>
    <definedName name="No._of_awards" localSheetId="15">'[63]Progr motyw prac 11 i 12 BZ WBK'!#REF!</definedName>
    <definedName name="No._of_awards">'[63]Progr motyw prac 11 i 12 BZ WBK'!#REF!</definedName>
    <definedName name="nominaly" localSheetId="19">#REF!</definedName>
    <definedName name="nominaly" localSheetId="3">#REF!</definedName>
    <definedName name="nominaly" localSheetId="8">#REF!</definedName>
    <definedName name="nominaly" localSheetId="15">#REF!</definedName>
    <definedName name="nominaly">#REF!</definedName>
    <definedName name="Nominały_instrumentów_pochodnych" localSheetId="19">#REF!</definedName>
    <definedName name="Nominały_instrumentów_pochodnych" localSheetId="3">#REF!</definedName>
    <definedName name="Nominały_instrumentów_pochodnych" localSheetId="8">#REF!</definedName>
    <definedName name="Nominały_instrumentów_pochodnych" localSheetId="15">#REF!</definedName>
    <definedName name="Nominały_instrumentów_pochodnych">#REF!</definedName>
    <definedName name="Nota_01_SBB_A" localSheetId="19">#REF!</definedName>
    <definedName name="Nota_01_SBB_A" localSheetId="3">#REF!</definedName>
    <definedName name="Nota_01_SBB_A" localSheetId="8">#REF!</definedName>
    <definedName name="Nota_01_SBB_A" localSheetId="15">#REF!</definedName>
    <definedName name="Nota_01_SBB_A" localSheetId="16">#REF!</definedName>
    <definedName name="Nota_01_SBB_A">#REF!</definedName>
    <definedName name="Nota_02_SBB_A" localSheetId="19">#REF!</definedName>
    <definedName name="Nota_02_SBB_A" localSheetId="3">#REF!</definedName>
    <definedName name="Nota_02_SBB_A" localSheetId="8">#REF!</definedName>
    <definedName name="Nota_02_SBB_A" localSheetId="15">#REF!</definedName>
    <definedName name="Nota_02_SBB_A" localSheetId="16">#REF!</definedName>
    <definedName name="Nota_02_SBB_A">#REF!</definedName>
    <definedName name="Nota_03_SBB_A" localSheetId="19">#REF!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8">#REF!</definedName>
    <definedName name="Nota_03_SBB_A" localSheetId="15">#REF!</definedName>
    <definedName name="Nota_03_SBB_A" localSheetId="16">#REF!</definedName>
    <definedName name="Nota_03_SBB_A">#REF!</definedName>
    <definedName name="Nota_04_SBB_A" localSheetId="19">#REF!</definedName>
    <definedName name="Nota_04_SBB_A" localSheetId="3">#REF!</definedName>
    <definedName name="Nota_04_SBB_A" localSheetId="8">#REF!</definedName>
    <definedName name="Nota_04_SBB_A" localSheetId="15">#REF!</definedName>
    <definedName name="Nota_04_SBB_A" localSheetId="16">#REF!</definedName>
    <definedName name="Nota_04_SBB_A">#REF!</definedName>
    <definedName name="Nota_05_SBB_A" localSheetId="19">#REF!</definedName>
    <definedName name="Nota_05_SBB_A" localSheetId="3">#REF!</definedName>
    <definedName name="Nota_05_SBB_A" localSheetId="8">#REF!</definedName>
    <definedName name="Nota_05_SBB_A" localSheetId="15">#REF!</definedName>
    <definedName name="Nota_05_SBB_A" localSheetId="16">#REF!</definedName>
    <definedName name="Nota_05_SBB_A">#REF!</definedName>
    <definedName name="Nota_06_SBB_A" localSheetId="19">#REF!</definedName>
    <definedName name="Nota_06_SBB_A" localSheetId="3">#REF!</definedName>
    <definedName name="Nota_06_SBB_A" localSheetId="8">#REF!</definedName>
    <definedName name="Nota_06_SBB_A" localSheetId="15">#REF!</definedName>
    <definedName name="Nota_06_SBB_A" localSheetId="16">#REF!</definedName>
    <definedName name="Nota_06_SBB_A">#REF!</definedName>
    <definedName name="Nota_07_SBB_A" localSheetId="19">#REF!</definedName>
    <definedName name="Nota_07_SBB_A" localSheetId="3">#REF!</definedName>
    <definedName name="Nota_07_SBB_A" localSheetId="8">#REF!</definedName>
    <definedName name="Nota_07_SBB_A" localSheetId="15">#REF!</definedName>
    <definedName name="Nota_07_SBB_A" localSheetId="16">#REF!</definedName>
    <definedName name="Nota_07_SBB_A">#REF!</definedName>
    <definedName name="Nota_08_SBB_A" localSheetId="19">#REF!</definedName>
    <definedName name="Nota_08_SBB_A" localSheetId="3">#REF!</definedName>
    <definedName name="Nota_08_SBB_A" localSheetId="8">#REF!</definedName>
    <definedName name="Nota_08_SBB_A" localSheetId="15">#REF!</definedName>
    <definedName name="Nota_08_SBB_A" localSheetId="16">#REF!</definedName>
    <definedName name="Nota_08_SBB_A">#REF!</definedName>
    <definedName name="Nota_09_SBB_A" localSheetId="19">#REF!</definedName>
    <definedName name="Nota_09_SBB_A" localSheetId="3">#REF!</definedName>
    <definedName name="Nota_09_SBB_A" localSheetId="8">#REF!</definedName>
    <definedName name="Nota_09_SBB_A" localSheetId="15">#REF!</definedName>
    <definedName name="Nota_09_SBB_A" localSheetId="16">#REF!</definedName>
    <definedName name="Nota_09_SBB_A">#REF!</definedName>
    <definedName name="Nota_1_SBB_A" localSheetId="19">#REF!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8">#REF!</definedName>
    <definedName name="Nota_1_SBB_A" localSheetId="15">#REF!</definedName>
    <definedName name="Nota_1_SBB_A" localSheetId="16">#REF!</definedName>
    <definedName name="Nota_1_SBB_A">#REF!</definedName>
    <definedName name="Nota_10_SBB_A" localSheetId="19">#REF!</definedName>
    <definedName name="Nota_10_SBB_A" localSheetId="3">#REF!</definedName>
    <definedName name="Nota_10_SBB_A" localSheetId="8">#REF!</definedName>
    <definedName name="Nota_10_SBB_A" localSheetId="15">#REF!</definedName>
    <definedName name="Nota_10_SBB_A" localSheetId="16">#REF!</definedName>
    <definedName name="Nota_10_SBB_A">#REF!</definedName>
    <definedName name="Nota_11_SBB_A" localSheetId="19">#REF!</definedName>
    <definedName name="Nota_11_SBB_A" localSheetId="3">#REF!</definedName>
    <definedName name="Nota_11_SBB_A" localSheetId="8">#REF!</definedName>
    <definedName name="Nota_11_SBB_A" localSheetId="15">#REF!</definedName>
    <definedName name="Nota_11_SBB_A" localSheetId="16">#REF!</definedName>
    <definedName name="Nota_11_SBB_A">#REF!</definedName>
    <definedName name="Nota_12_SBB_A" localSheetId="19">#REF!</definedName>
    <definedName name="Nota_12_SBB_A" localSheetId="3">#REF!</definedName>
    <definedName name="Nota_12_SBB_A" localSheetId="8">#REF!</definedName>
    <definedName name="Nota_12_SBB_A" localSheetId="15">#REF!</definedName>
    <definedName name="Nota_12_SBB_A" localSheetId="16">#REF!</definedName>
    <definedName name="Nota_12_SBB_A">#REF!</definedName>
    <definedName name="Nota_13_SBB_P" localSheetId="19">#REF!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8">#REF!</definedName>
    <definedName name="Nota_13_SBB_P" localSheetId="15">#REF!</definedName>
    <definedName name="Nota_13_SBB_P" localSheetId="16">#REF!</definedName>
    <definedName name="Nota_13_SBB_P">#REF!</definedName>
    <definedName name="Nota_14_SBB_P" localSheetId="19">#REF!</definedName>
    <definedName name="Nota_14_SBB_P" localSheetId="3">#REF!</definedName>
    <definedName name="Nota_14_SBB_P" localSheetId="8">#REF!</definedName>
    <definedName name="Nota_14_SBB_P" localSheetId="15">#REF!</definedName>
    <definedName name="Nota_14_SBB_P" localSheetId="16">#REF!</definedName>
    <definedName name="Nota_14_SBB_P">#REF!</definedName>
    <definedName name="Nota_15_SBB_P" localSheetId="19">#REF!</definedName>
    <definedName name="Nota_15_SBB_P" localSheetId="3">#REF!</definedName>
    <definedName name="Nota_15_SBB_P" localSheetId="8">#REF!</definedName>
    <definedName name="Nota_15_SBB_P" localSheetId="15">#REF!</definedName>
    <definedName name="Nota_15_SBB_P" localSheetId="16">#REF!</definedName>
    <definedName name="Nota_15_SBB_P">#REF!</definedName>
    <definedName name="Nota_16_SBB_P" localSheetId="19">#REF!</definedName>
    <definedName name="Nota_16_SBB_P" localSheetId="3">#REF!</definedName>
    <definedName name="Nota_16_SBB_P" localSheetId="8">#REF!</definedName>
    <definedName name="Nota_16_SBB_P" localSheetId="15">#REF!</definedName>
    <definedName name="Nota_16_SBB_P" localSheetId="16">#REF!</definedName>
    <definedName name="Nota_16_SBB_P">#REF!</definedName>
    <definedName name="Nota_17_SBB_P" localSheetId="19">#REF!</definedName>
    <definedName name="Nota_17_SBB_P" localSheetId="3">#REF!</definedName>
    <definedName name="Nota_17_SBB_P" localSheetId="8">#REF!</definedName>
    <definedName name="Nota_17_SBB_P" localSheetId="15">#REF!</definedName>
    <definedName name="Nota_17_SBB_P" localSheetId="16">#REF!</definedName>
    <definedName name="Nota_17_SBB_P">#REF!</definedName>
    <definedName name="Nota_18_SBB_P" localSheetId="19">#REF!</definedName>
    <definedName name="Nota_18_SBB_P" localSheetId="3">#REF!</definedName>
    <definedName name="Nota_18_SBB_P" localSheetId="8">#REF!</definedName>
    <definedName name="Nota_18_SBB_P" localSheetId="15">#REF!</definedName>
    <definedName name="Nota_18_SBB_P" localSheetId="16">#REF!</definedName>
    <definedName name="Nota_18_SBB_P">#REF!</definedName>
    <definedName name="Nota_19_SBB_P" localSheetId="19">#REF!</definedName>
    <definedName name="Nota_19_SBB_P" localSheetId="3">#REF!</definedName>
    <definedName name="Nota_19_SBB_P" localSheetId="8">#REF!</definedName>
    <definedName name="Nota_19_SBB_P" localSheetId="15">#REF!</definedName>
    <definedName name="Nota_19_SBB_P" localSheetId="16">#REF!</definedName>
    <definedName name="Nota_19_SBB_P">#REF!</definedName>
    <definedName name="Nota_2_SBB_A" localSheetId="19">#REF!</definedName>
    <definedName name="Nota_2_SBB_A" localSheetId="3">#REF!</definedName>
    <definedName name="Nota_2_SBB_A" localSheetId="8">#REF!</definedName>
    <definedName name="Nota_2_SBB_A" localSheetId="15">#REF!</definedName>
    <definedName name="Nota_2_SBB_A" localSheetId="16">#REF!</definedName>
    <definedName name="Nota_2_SBB_A">#REF!</definedName>
    <definedName name="Nota_20_SBB_P" localSheetId="19">#REF!</definedName>
    <definedName name="Nota_20_SBB_P" localSheetId="3">#REF!</definedName>
    <definedName name="Nota_20_SBB_P" localSheetId="8">#REF!</definedName>
    <definedName name="Nota_20_SBB_P" localSheetId="15">#REF!</definedName>
    <definedName name="Nota_20_SBB_P" localSheetId="16">#REF!</definedName>
    <definedName name="Nota_20_SBB_P">#REF!</definedName>
    <definedName name="Nota_21_SBB_P" localSheetId="19">#REF!</definedName>
    <definedName name="Nota_21_SBB_P" localSheetId="3">#REF!</definedName>
    <definedName name="Nota_21_SBB_P" localSheetId="8">#REF!</definedName>
    <definedName name="Nota_21_SBB_P" localSheetId="15">#REF!</definedName>
    <definedName name="Nota_21_SBB_P" localSheetId="16">#REF!</definedName>
    <definedName name="Nota_21_SBB_P">#REF!</definedName>
    <definedName name="Nota_22_SBB_P" localSheetId="19">#REF!</definedName>
    <definedName name="Nota_22_SBB_P" localSheetId="3">#REF!</definedName>
    <definedName name="Nota_22_SBB_P" localSheetId="8">#REF!</definedName>
    <definedName name="Nota_22_SBB_P" localSheetId="15">#REF!</definedName>
    <definedName name="Nota_22_SBB_P" localSheetId="16">#REF!</definedName>
    <definedName name="Nota_22_SBB_P">#REF!</definedName>
    <definedName name="Nota_23_SBB_P" localSheetId="19">#REF!</definedName>
    <definedName name="Nota_23_SBB_P" localSheetId="3">#REF!</definedName>
    <definedName name="Nota_23_SBB_P" localSheetId="8">#REF!</definedName>
    <definedName name="Nota_23_SBB_P" localSheetId="15">#REF!</definedName>
    <definedName name="Nota_23_SBB_P" localSheetId="16">#REF!</definedName>
    <definedName name="Nota_23_SBB_P">#REF!</definedName>
    <definedName name="Nota_24_SBB_P" localSheetId="19">#REF!</definedName>
    <definedName name="Nota_24_SBB_P" localSheetId="3">#REF!</definedName>
    <definedName name="Nota_24_SBB_P" localSheetId="8">#REF!</definedName>
    <definedName name="Nota_24_SBB_P" localSheetId="15">#REF!</definedName>
    <definedName name="Nota_24_SBB_P" localSheetId="16">#REF!</definedName>
    <definedName name="Nota_24_SBB_P">#REF!</definedName>
    <definedName name="Nota_25" localSheetId="19">#REF!</definedName>
    <definedName name="Nota_25" localSheetId="3">#REF!</definedName>
    <definedName name="Nota_25" localSheetId="8">#REF!</definedName>
    <definedName name="Nota_25" localSheetId="15">#REF!</definedName>
    <definedName name="Nota_25" localSheetId="16">#REF!</definedName>
    <definedName name="Nota_25">#REF!</definedName>
    <definedName name="Nota_26" localSheetId="19">#REF!</definedName>
    <definedName name="Nota_26" localSheetId="3">#REF!</definedName>
    <definedName name="Nota_26" localSheetId="8">#REF!</definedName>
    <definedName name="Nota_26" localSheetId="15">#REF!</definedName>
    <definedName name="Nota_26">#REF!</definedName>
    <definedName name="Nota_26_SBB_PP" localSheetId="19">#REF!</definedName>
    <definedName name="Nota_26_SBB_PP" localSheetId="3">#REF!</definedName>
    <definedName name="Nota_26_SBB_PP" localSheetId="8">#REF!</definedName>
    <definedName name="Nota_26_SBB_PP" localSheetId="15">#REF!</definedName>
    <definedName name="Nota_26_SBB_PP" localSheetId="16">#REF!</definedName>
    <definedName name="Nota_26_SBB_PP">#REF!</definedName>
    <definedName name="Nota_27_SRZiS" localSheetId="19">#REF!</definedName>
    <definedName name="Nota_27_SRZiS" localSheetId="3">#REF!</definedName>
    <definedName name="Nota_27_SRZiS" localSheetId="8">#REF!</definedName>
    <definedName name="Nota_27_SRZiS" localSheetId="15">#REF!</definedName>
    <definedName name="Nota_27_SRZiS" localSheetId="16">#REF!</definedName>
    <definedName name="Nota_27_SRZiS">#REF!</definedName>
    <definedName name="Nota_27_SRZiSB" localSheetId="19">#REF!</definedName>
    <definedName name="Nota_27_SRZiSB" localSheetId="3">#REF!</definedName>
    <definedName name="Nota_27_SRZiSB" localSheetId="8">#REF!</definedName>
    <definedName name="Nota_27_SRZiSB" localSheetId="15">#REF!</definedName>
    <definedName name="Nota_27_SRZiSB" localSheetId="16">#REF!</definedName>
    <definedName name="Nota_27_SRZiSB">#REF!</definedName>
    <definedName name="Nota_28_SRZiS" localSheetId="19">#REF!</definedName>
    <definedName name="Nota_28_SRZiS" localSheetId="3">#REF!</definedName>
    <definedName name="Nota_28_SRZiS" localSheetId="8">#REF!</definedName>
    <definedName name="Nota_28_SRZiS" localSheetId="15">#REF!</definedName>
    <definedName name="Nota_28_SRZiS" localSheetId="16">#REF!</definedName>
    <definedName name="Nota_28_SRZiS">#REF!</definedName>
    <definedName name="Nota_28_SRZiSB" localSheetId="19">#REF!</definedName>
    <definedName name="Nota_28_SRZiSB" localSheetId="3">#REF!</definedName>
    <definedName name="Nota_28_SRZiSB" localSheetId="8">#REF!</definedName>
    <definedName name="Nota_28_SRZiSB" localSheetId="15">#REF!</definedName>
    <definedName name="Nota_28_SRZiSB" localSheetId="16">#REF!</definedName>
    <definedName name="Nota_28_SRZiSB">#REF!</definedName>
    <definedName name="Nota_29_SRZiSB" localSheetId="19">#REF!</definedName>
    <definedName name="Nota_29_SRZiSB" localSheetId="3">#REF!</definedName>
    <definedName name="Nota_29_SRZiSB" localSheetId="8">#REF!</definedName>
    <definedName name="Nota_29_SRZiSB" localSheetId="15">#REF!</definedName>
    <definedName name="Nota_29_SRZiSB" localSheetId="16">#REF!</definedName>
    <definedName name="Nota_29_SRZiSB">#REF!</definedName>
    <definedName name="Nota_3_SBB_A" localSheetId="19">#REF!</definedName>
    <definedName name="Nota_3_SBB_A" localSheetId="3">#REF!</definedName>
    <definedName name="Nota_3_SBB_A" localSheetId="8">#REF!</definedName>
    <definedName name="Nota_3_SBB_A" localSheetId="15">#REF!</definedName>
    <definedName name="Nota_3_SBB_A" localSheetId="16">#REF!</definedName>
    <definedName name="Nota_3_SBB_A">#REF!</definedName>
    <definedName name="Nota_30_SRZiSB" localSheetId="19">#REF!</definedName>
    <definedName name="Nota_30_SRZiSB" localSheetId="3">#REF!</definedName>
    <definedName name="Nota_30_SRZiSB" localSheetId="8">#REF!</definedName>
    <definedName name="Nota_30_SRZiSB" localSheetId="15">#REF!</definedName>
    <definedName name="Nota_30_SRZiSB" localSheetId="16">#REF!</definedName>
    <definedName name="Nota_30_SRZiSB">#REF!</definedName>
    <definedName name="Nota_31_SRZiSB" localSheetId="19">#REF!</definedName>
    <definedName name="Nota_31_SRZiSB" localSheetId="3">#REF!</definedName>
    <definedName name="Nota_31_SRZiSB" localSheetId="8">#REF!</definedName>
    <definedName name="Nota_31_SRZiSB" localSheetId="15">#REF!</definedName>
    <definedName name="Nota_31_SRZiSB" localSheetId="16">#REF!</definedName>
    <definedName name="Nota_31_SRZiSB">#REF!</definedName>
    <definedName name="Nota_32_SRZiSB" localSheetId="19">#REF!</definedName>
    <definedName name="Nota_32_SRZiSB" localSheetId="3">#REF!</definedName>
    <definedName name="Nota_32_SRZiSB" localSheetId="8">#REF!</definedName>
    <definedName name="Nota_32_SRZiSB" localSheetId="15">#REF!</definedName>
    <definedName name="Nota_32_SRZiSB" localSheetId="16">#REF!</definedName>
    <definedName name="Nota_32_SRZiSB">#REF!</definedName>
    <definedName name="Nota_33_SRZiSB" localSheetId="19">#REF!</definedName>
    <definedName name="Nota_33_SRZiSB" localSheetId="3">#REF!</definedName>
    <definedName name="Nota_33_SRZiSB" localSheetId="8">#REF!</definedName>
    <definedName name="Nota_33_SRZiSB" localSheetId="15">#REF!</definedName>
    <definedName name="Nota_33_SRZiSB" localSheetId="16">#REF!</definedName>
    <definedName name="Nota_33_SRZiSB">#REF!</definedName>
    <definedName name="Nota_34_SRZiSB" localSheetId="19">#REF!</definedName>
    <definedName name="Nota_34_SRZiSB" localSheetId="3">#REF!</definedName>
    <definedName name="Nota_34_SRZiSB" localSheetId="8">#REF!</definedName>
    <definedName name="Nota_34_SRZiSB" localSheetId="15">#REF!</definedName>
    <definedName name="Nota_34_SRZiSB" localSheetId="16">#REF!</definedName>
    <definedName name="Nota_34_SRZiSB">#REF!</definedName>
    <definedName name="Nota_35_SRZiSB" localSheetId="19">#REF!</definedName>
    <definedName name="Nota_35_SRZiSB" localSheetId="3">#REF!</definedName>
    <definedName name="Nota_35_SRZiSB" localSheetId="8">#REF!</definedName>
    <definedName name="Nota_35_SRZiSB" localSheetId="15">#REF!</definedName>
    <definedName name="Nota_35_SRZiSB" localSheetId="16">#REF!</definedName>
    <definedName name="Nota_35_SRZiSB">#REF!</definedName>
    <definedName name="Nota_36_SRZiSB" localSheetId="19">#REF!</definedName>
    <definedName name="Nota_36_SRZiSB" localSheetId="3">#REF!</definedName>
    <definedName name="Nota_36_SRZiSB" localSheetId="8">#REF!</definedName>
    <definedName name="Nota_36_SRZiSB" localSheetId="15">#REF!</definedName>
    <definedName name="Nota_36_SRZiSB" localSheetId="16">#REF!</definedName>
    <definedName name="Nota_36_SRZiSB">#REF!</definedName>
    <definedName name="Nota_37_SRZiSB" localSheetId="19">#REF!</definedName>
    <definedName name="Nota_37_SRZiSB" localSheetId="3">#REF!</definedName>
    <definedName name="Nota_37_SRZiSB" localSheetId="8">#REF!</definedName>
    <definedName name="Nota_37_SRZiSB" localSheetId="15">#REF!</definedName>
    <definedName name="Nota_37_SRZiSB" localSheetId="16">#REF!</definedName>
    <definedName name="Nota_37_SRZiSB">#REF!</definedName>
    <definedName name="Nota_38_SRZiSB" localSheetId="19">#REF!</definedName>
    <definedName name="Nota_38_SRZiSB" localSheetId="3">#REF!</definedName>
    <definedName name="Nota_38_SRZiSB" localSheetId="8">#REF!</definedName>
    <definedName name="Nota_38_SRZiSB" localSheetId="15">#REF!</definedName>
    <definedName name="Nota_38_SRZiSB" localSheetId="16">#REF!</definedName>
    <definedName name="Nota_38_SRZiSB">#REF!</definedName>
    <definedName name="Nota_39_SRZiSB" localSheetId="19">#REF!</definedName>
    <definedName name="Nota_39_SRZiSB" localSheetId="3">#REF!</definedName>
    <definedName name="Nota_39_SRZiSB" localSheetId="8">#REF!</definedName>
    <definedName name="Nota_39_SRZiSB" localSheetId="15">#REF!</definedName>
    <definedName name="Nota_39_SRZiSB" localSheetId="16">#REF!</definedName>
    <definedName name="Nota_39_SRZiSB">#REF!</definedName>
    <definedName name="Nota_4_SBB_A" localSheetId="19">#REF!</definedName>
    <definedName name="Nota_4_SBB_A" localSheetId="3">#REF!</definedName>
    <definedName name="Nota_4_SBB_A" localSheetId="8">#REF!</definedName>
    <definedName name="Nota_4_SBB_A" localSheetId="15">#REF!</definedName>
    <definedName name="Nota_4_SBB_A" localSheetId="16">#REF!</definedName>
    <definedName name="Nota_4_SBB_A">#REF!</definedName>
    <definedName name="Nota_40_SRZiSB" localSheetId="19">#REF!</definedName>
    <definedName name="Nota_40_SRZiSB" localSheetId="3">#REF!</definedName>
    <definedName name="Nota_40_SRZiSB" localSheetId="8">#REF!</definedName>
    <definedName name="Nota_40_SRZiSB" localSheetId="15">#REF!</definedName>
    <definedName name="Nota_40_SRZiSB" localSheetId="16">#REF!</definedName>
    <definedName name="Nota_40_SRZiSB">#REF!</definedName>
    <definedName name="Nota_41_SRZiSB" localSheetId="19">#REF!</definedName>
    <definedName name="Nota_41_SRZiSB" localSheetId="3">#REF!</definedName>
    <definedName name="Nota_41_SRZiSB" localSheetId="8">#REF!</definedName>
    <definedName name="Nota_41_SRZiSB" localSheetId="15">#REF!</definedName>
    <definedName name="Nota_41_SRZiSB" localSheetId="16">#REF!</definedName>
    <definedName name="Nota_41_SRZiSB">#REF!</definedName>
    <definedName name="Nota_5_SBB_A" localSheetId="19">#REF!</definedName>
    <definedName name="Nota_5_SBB_A" localSheetId="3">#REF!</definedName>
    <definedName name="Nota_5_SBB_A" localSheetId="8">#REF!</definedName>
    <definedName name="Nota_5_SBB_A" localSheetId="15">#REF!</definedName>
    <definedName name="Nota_5_SBB_A" localSheetId="16">#REF!</definedName>
    <definedName name="Nota_5_SBB_A">#REF!</definedName>
    <definedName name="Nota_6_SBB_A" localSheetId="19">#REF!</definedName>
    <definedName name="Nota_6_SBB_A" localSheetId="3">#REF!</definedName>
    <definedName name="Nota_6_SBB_A" localSheetId="8">#REF!</definedName>
    <definedName name="Nota_6_SBB_A" localSheetId="15">#REF!</definedName>
    <definedName name="Nota_6_SBB_A" localSheetId="16">#REF!</definedName>
    <definedName name="Nota_6_SBB_A">#REF!</definedName>
    <definedName name="Nota_7_SBB_A" localSheetId="19">#REF!</definedName>
    <definedName name="Nota_7_SBB_A" localSheetId="3">#REF!</definedName>
    <definedName name="Nota_7_SBB_A" localSheetId="8">#REF!</definedName>
    <definedName name="Nota_7_SBB_A" localSheetId="15">#REF!</definedName>
    <definedName name="Nota_7_SBB_A" localSheetId="16">#REF!</definedName>
    <definedName name="Nota_7_SBB_A">#REF!</definedName>
    <definedName name="Nota_8_SBB_A" localSheetId="19">#REF!</definedName>
    <definedName name="Nota_8_SBB_A" localSheetId="3">#REF!</definedName>
    <definedName name="Nota_8_SBB_A" localSheetId="8">#REF!</definedName>
    <definedName name="Nota_8_SBB_A" localSheetId="15">#REF!</definedName>
    <definedName name="Nota_8_SBB_A" localSheetId="16">#REF!</definedName>
    <definedName name="Nota_8_SBB_A">#REF!</definedName>
    <definedName name="nota18kopia" localSheetId="19">#REF!</definedName>
    <definedName name="nota18kopia" localSheetId="3">#REF!</definedName>
    <definedName name="nota18kopia" localSheetId="8">#REF!</definedName>
    <definedName name="nota18kopia" localSheetId="15">#REF!</definedName>
    <definedName name="nota18kopia">#REF!</definedName>
    <definedName name="Noty_do_SRPPB" localSheetId="19">#REF!</definedName>
    <definedName name="Noty_do_SRPPB" localSheetId="3">#REF!</definedName>
    <definedName name="Noty_do_SRPPB" localSheetId="8">#REF!</definedName>
    <definedName name="Noty_do_SRPPB" localSheetId="15">#REF!</definedName>
    <definedName name="Noty_do_SRPPB" localSheetId="16">#REF!</definedName>
    <definedName name="Noty_do_SRPPB">#REF!</definedName>
    <definedName name="NovemberIC" localSheetId="19">#REF!</definedName>
    <definedName name="NovemberIC" localSheetId="3">#REF!</definedName>
    <definedName name="NovemberIC" localSheetId="8">#REF!</definedName>
    <definedName name="NovemberIC" localSheetId="15">#REF!</definedName>
    <definedName name="NovemberIC">#REF!</definedName>
    <definedName name="NovemberII" localSheetId="19">#REF!</definedName>
    <definedName name="NovemberII" localSheetId="3">#REF!</definedName>
    <definedName name="NovemberII" localSheetId="8">#REF!</definedName>
    <definedName name="NovemberII" localSheetId="15">#REF!</definedName>
    <definedName name="NovemberII">#REF!</definedName>
    <definedName name="NovemberL" localSheetId="19">#REF!</definedName>
    <definedName name="NovemberL" localSheetId="3">#REF!</definedName>
    <definedName name="NovemberL" localSheetId="8">#REF!</definedName>
    <definedName name="NovemberL" localSheetId="15">#REF!</definedName>
    <definedName name="NovemberL">#REF!</definedName>
    <definedName name="NP_nip" localSheetId="19">#REF!</definedName>
    <definedName name="NP_nip" localSheetId="3">#REF!</definedName>
    <definedName name="NP_nip" localSheetId="8">#REF!</definedName>
    <definedName name="NP_nip" localSheetId="15">#REF!</definedName>
    <definedName name="NP_nip">#REF!</definedName>
    <definedName name="NP_zw" localSheetId="19">#REF!</definedName>
    <definedName name="NP_zw" localSheetId="3">#REF!</definedName>
    <definedName name="NP_zw" localSheetId="8">#REF!</definedName>
    <definedName name="NP_zw" localSheetId="15">#REF!</definedName>
    <definedName name="NP_zw">#REF!</definedName>
    <definedName name="NPoland_Div" localSheetId="19">[Poland2008.xls]Poland [64]Division!$A$1:$AA$218</definedName>
    <definedName name="NPoland_Div" localSheetId="3">[Poland2008.xls]Poland [64]Division!$A$1:$AA$218</definedName>
    <definedName name="NPoland_Div" localSheetId="8">[Poland2008.xls]Poland [64]Division!$A$1:$AA$218</definedName>
    <definedName name="NPoland_Div" localSheetId="15">[Poland2008.xls]Poland [64]Division!$A$1:$AA$218</definedName>
    <definedName name="NPoland_Div">[Poland2008.xls]Poland [64]Division!$A$1:$AA$218</definedName>
    <definedName name="NR_N1" localSheetId="19">#REF!</definedName>
    <definedName name="NR_N1" localSheetId="3">#REF!</definedName>
    <definedName name="NR_N1" localSheetId="8">#REF!</definedName>
    <definedName name="NR_N1" localSheetId="15">#REF!</definedName>
    <definedName name="NR_N1">#REF!</definedName>
    <definedName name="NR_N10" localSheetId="19">'[43]Noty rachunek'!#REF!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8">'[43]Noty rachunek'!#REF!</definedName>
    <definedName name="NR_N10" localSheetId="15">'[43]Noty rachunek'!#REF!</definedName>
    <definedName name="NR_N10" localSheetId="16">'[57]Noty rachunek'!#REF!</definedName>
    <definedName name="NR_N10">'[43]Noty rachunek'!#REF!</definedName>
    <definedName name="NR_N11" localSheetId="19">#REF!</definedName>
    <definedName name="NR_N11" localSheetId="3">#REF!</definedName>
    <definedName name="NR_N11" localSheetId="8">#REF!</definedName>
    <definedName name="NR_N11" localSheetId="15">#REF!</definedName>
    <definedName name="NR_N11">#REF!</definedName>
    <definedName name="NR_N12" localSheetId="19">#REF!</definedName>
    <definedName name="NR_N12" localSheetId="3">#REF!</definedName>
    <definedName name="NR_N12" localSheetId="8">#REF!</definedName>
    <definedName name="NR_N12" localSheetId="15">#REF!</definedName>
    <definedName name="NR_N12">#REF!</definedName>
    <definedName name="NR_N13" localSheetId="19">#REF!</definedName>
    <definedName name="NR_N13" localSheetId="3">#REF!</definedName>
    <definedName name="NR_N13" localSheetId="8">#REF!</definedName>
    <definedName name="NR_N13" localSheetId="15">#REF!</definedName>
    <definedName name="NR_N13">#REF!</definedName>
    <definedName name="NR_N14" localSheetId="19">#REF!</definedName>
    <definedName name="NR_N14" localSheetId="3">#REF!</definedName>
    <definedName name="NR_N14" localSheetId="8">#REF!</definedName>
    <definedName name="NR_N14" localSheetId="15">#REF!</definedName>
    <definedName name="NR_N14">#REF!</definedName>
    <definedName name="NR_N14_2" localSheetId="19">#REF!</definedName>
    <definedName name="NR_N14_2" localSheetId="3">#REF!</definedName>
    <definedName name="NR_N14_2" localSheetId="8">#REF!</definedName>
    <definedName name="NR_N14_2" localSheetId="15">#REF!</definedName>
    <definedName name="NR_N14_2">#REF!</definedName>
    <definedName name="NR_N15" localSheetId="19">#REF!</definedName>
    <definedName name="NR_N15" localSheetId="3">#REF!</definedName>
    <definedName name="NR_N15" localSheetId="8">#REF!</definedName>
    <definedName name="NR_N15" localSheetId="15">#REF!</definedName>
    <definedName name="NR_N15">#REF!</definedName>
    <definedName name="NR_N2" localSheetId="19">#REF!</definedName>
    <definedName name="NR_N2" localSheetId="3">#REF!</definedName>
    <definedName name="NR_N2" localSheetId="8">#REF!</definedName>
    <definedName name="NR_N2" localSheetId="15">#REF!</definedName>
    <definedName name="NR_N2">#REF!</definedName>
    <definedName name="NR_N3" localSheetId="19">#REF!</definedName>
    <definedName name="NR_N3" localSheetId="3">#REF!</definedName>
    <definedName name="NR_N3" localSheetId="8">#REF!</definedName>
    <definedName name="NR_N3" localSheetId="15">#REF!</definedName>
    <definedName name="NR_N3">#REF!</definedName>
    <definedName name="NR_N4" localSheetId="19">'[65]Noty rachunek'!#REF!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8">'[65]Noty rachunek'!#REF!</definedName>
    <definedName name="NR_N4" localSheetId="15">'[65]Noty rachunek'!#REF!</definedName>
    <definedName name="NR_N4" localSheetId="16">'[65]Noty rachunek'!#REF!</definedName>
    <definedName name="NR_N4">'[65]Noty rachunek'!#REF!</definedName>
    <definedName name="NR_N5" localSheetId="19">'[65]Noty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8">'[65]Noty rachunek'!#REF!</definedName>
    <definedName name="NR_N5" localSheetId="15">'[65]Noty rachunek'!#REF!</definedName>
    <definedName name="NR_N5" localSheetId="16">'[65]Noty rachunek'!#REF!</definedName>
    <definedName name="NR_N5">'[65]Noty rachunek'!#REF!</definedName>
    <definedName name="NR_N6.1" localSheetId="19">#REF!</definedName>
    <definedName name="NR_N6.1" localSheetId="3">#REF!</definedName>
    <definedName name="NR_N6.1" localSheetId="8">#REF!</definedName>
    <definedName name="NR_N6.1" localSheetId="15">#REF!</definedName>
    <definedName name="NR_N6.1">#REF!</definedName>
    <definedName name="NR_N6.2" localSheetId="19">#REF!</definedName>
    <definedName name="NR_N6.2" localSheetId="3">#REF!</definedName>
    <definedName name="NR_N6.2" localSheetId="8">#REF!</definedName>
    <definedName name="NR_N6.2" localSheetId="15">#REF!</definedName>
    <definedName name="NR_N6.2">#REF!</definedName>
    <definedName name="NR_N7" localSheetId="19">#REF!</definedName>
    <definedName name="NR_N7" localSheetId="3">#REF!</definedName>
    <definedName name="NR_N7" localSheetId="8">#REF!</definedName>
    <definedName name="NR_N7" localSheetId="15">#REF!</definedName>
    <definedName name="NR_N7">#REF!</definedName>
    <definedName name="NR_N8" localSheetId="19">#REF!</definedName>
    <definedName name="NR_N8" localSheetId="3">#REF!</definedName>
    <definedName name="NR_N8" localSheetId="8">#REF!</definedName>
    <definedName name="NR_N8" localSheetId="15">#REF!</definedName>
    <definedName name="NR_N8">#REF!</definedName>
    <definedName name="NR_N9" localSheetId="19">#REF!</definedName>
    <definedName name="NR_N9" localSheetId="3">#REF!</definedName>
    <definedName name="NR_N9" localSheetId="8">#REF!</definedName>
    <definedName name="NR_N9" localSheetId="15">#REF!</definedName>
    <definedName name="NR_N9">#REF!</definedName>
    <definedName name="NR_PO" localSheetId="19">#REF!</definedName>
    <definedName name="NR_PO" localSheetId="3">#REF!</definedName>
    <definedName name="NR_PO" localSheetId="8">#REF!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9">#REF!</definedName>
    <definedName name="NTrini_FOM" localSheetId="3">#REF!</definedName>
    <definedName name="NTrini_FOM" localSheetId="8">#REF!</definedName>
    <definedName name="NTrini_FOM" localSheetId="15">#REF!</definedName>
    <definedName name="NTrini_FOM">#REF!</definedName>
    <definedName name="numerki" hidden="1">{"'BZ SA P&amp;l (fORECAST)'!$A$1:$BR$26"}</definedName>
    <definedName name="o.FBN019_4" localSheetId="19">#REF!</definedName>
    <definedName name="o.FBN019_4" localSheetId="3">#REF!</definedName>
    <definedName name="o.FBN019_4" localSheetId="8">#REF!</definedName>
    <definedName name="o.FBN019_4" localSheetId="15">#REF!</definedName>
    <definedName name="o.FBN019_4">#REF!</definedName>
    <definedName name="o.FBN019_6" localSheetId="19">#REF!</definedName>
    <definedName name="o.FBN019_6" localSheetId="3">#REF!</definedName>
    <definedName name="o.FBN019_6" localSheetId="8">#REF!</definedName>
    <definedName name="o.FBN019_6" localSheetId="15">#REF!</definedName>
    <definedName name="o.FBN019_6">#REF!</definedName>
    <definedName name="o.FBN019_7" localSheetId="19">#REF!</definedName>
    <definedName name="o.FBN019_7" localSheetId="3">#REF!</definedName>
    <definedName name="o.FBN019_7" localSheetId="8">#REF!</definedName>
    <definedName name="o.FBN019_7" localSheetId="15">#REF!</definedName>
    <definedName name="o.FBN019_7">#REF!</definedName>
    <definedName name="o.FBN019_8" localSheetId="19">#REF!</definedName>
    <definedName name="o.FBN019_8" localSheetId="3">#REF!</definedName>
    <definedName name="o.FBN019_8" localSheetId="8">#REF!</definedName>
    <definedName name="o.FBN019_8" localSheetId="15">#REF!</definedName>
    <definedName name="o.FBN019_8">#REF!</definedName>
    <definedName name="o.FBN020_2" localSheetId="19">#REF!</definedName>
    <definedName name="o.FBN020_2" localSheetId="3">#REF!</definedName>
    <definedName name="o.FBN020_2" localSheetId="8">#REF!</definedName>
    <definedName name="o.FBN020_2" localSheetId="15">#REF!</definedName>
    <definedName name="o.FBN020_2">#REF!</definedName>
    <definedName name="o.FIN004A" localSheetId="19">'[34]FIN004A i 4B'!#REF!</definedName>
    <definedName name="o.FIN004A" localSheetId="3">'[34]FIN004A i 4B'!#REF!</definedName>
    <definedName name="o.FIN004A" localSheetId="8">'[34]FIN004A i 4B'!#REF!</definedName>
    <definedName name="o.FIN004A" localSheetId="15">'[34]FIN004A i 4B'!#REF!</definedName>
    <definedName name="o.FIN004A">'[34]FIN004A i 4B'!#REF!</definedName>
    <definedName name="o.FIN005_1" localSheetId="19">#REF!</definedName>
    <definedName name="o.FIN005_1" localSheetId="3">#REF!</definedName>
    <definedName name="o.FIN005_1" localSheetId="8">#REF!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9">#REF!</definedName>
    <definedName name="Obciążenie_z_tytułu_podatku_dochodowego" localSheetId="3">#REF!</definedName>
    <definedName name="Obciążenie_z_tytułu_podatku_dochodowego" localSheetId="8">#REF!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9">#REF!</definedName>
    <definedName name="OblastDat2" localSheetId="3">#REF!</definedName>
    <definedName name="OblastDat2" localSheetId="8">#REF!</definedName>
    <definedName name="OblastDat2" localSheetId="15">#REF!</definedName>
    <definedName name="OblastDat2">#REF!</definedName>
    <definedName name="OblastDat2_11" localSheetId="19">#REF!</definedName>
    <definedName name="OblastDat2_11" localSheetId="3">#REF!</definedName>
    <definedName name="OblastDat2_11" localSheetId="8">#REF!</definedName>
    <definedName name="OblastDat2_11" localSheetId="15">#REF!</definedName>
    <definedName name="OblastDat2_11">#REF!</definedName>
    <definedName name="OblastDat2_2" localSheetId="19">#REF!</definedName>
    <definedName name="OblastDat2_2" localSheetId="3">#REF!</definedName>
    <definedName name="OblastDat2_2" localSheetId="8">#REF!</definedName>
    <definedName name="OblastDat2_2" localSheetId="15">#REF!</definedName>
    <definedName name="OblastDat2_2">#REF!</definedName>
    <definedName name="OblastDat2_28" localSheetId="19">#REF!</definedName>
    <definedName name="OblastDat2_28" localSheetId="3">#REF!</definedName>
    <definedName name="OblastDat2_28" localSheetId="8">#REF!</definedName>
    <definedName name="OblastDat2_28" localSheetId="15">#REF!</definedName>
    <definedName name="OblastDat2_28">#REF!</definedName>
    <definedName name="OblastNadpisuRadku" localSheetId="19">#REF!</definedName>
    <definedName name="OblastNadpisuRadku" localSheetId="3">#REF!</definedName>
    <definedName name="OblastNadpisuRadku" localSheetId="8">#REF!</definedName>
    <definedName name="OblastNadpisuRadku" localSheetId="15">#REF!</definedName>
    <definedName name="OblastNadpisuRadku">#REF!</definedName>
    <definedName name="OblastNadpisuRadku_11" localSheetId="19">#REF!</definedName>
    <definedName name="OblastNadpisuRadku_11" localSheetId="3">#REF!</definedName>
    <definedName name="OblastNadpisuRadku_11" localSheetId="8">#REF!</definedName>
    <definedName name="OblastNadpisuRadku_11" localSheetId="15">#REF!</definedName>
    <definedName name="OblastNadpisuRadku_11">#REF!</definedName>
    <definedName name="OblastNadpisuRadku_2" localSheetId="19">#REF!</definedName>
    <definedName name="OblastNadpisuRadku_2" localSheetId="3">#REF!</definedName>
    <definedName name="OblastNadpisuRadku_2" localSheetId="8">#REF!</definedName>
    <definedName name="OblastNadpisuRadku_2" localSheetId="15">#REF!</definedName>
    <definedName name="OblastNadpisuRadku_2">#REF!</definedName>
    <definedName name="OblastNadpisuRadku_28" localSheetId="19">#REF!</definedName>
    <definedName name="OblastNadpisuRadku_28" localSheetId="3">#REF!</definedName>
    <definedName name="OblastNadpisuRadku_28" localSheetId="8">#REF!</definedName>
    <definedName name="OblastNadpisuRadku_28" localSheetId="15">#REF!</definedName>
    <definedName name="OblastNadpisuRadku_28">#REF!</definedName>
    <definedName name="OblastNadpisuSloupcu" localSheetId="19">#REF!</definedName>
    <definedName name="OblastNadpisuSloupcu" localSheetId="3">#REF!</definedName>
    <definedName name="OblastNadpisuSloupcu" localSheetId="8">#REF!</definedName>
    <definedName name="OblastNadpisuSloupcu" localSheetId="15">#REF!</definedName>
    <definedName name="OblastNadpisuSloupcu">#REF!</definedName>
    <definedName name="OblastNadpisuSloupcu_11" localSheetId="19">#REF!</definedName>
    <definedName name="OblastNadpisuSloupcu_11" localSheetId="3">#REF!</definedName>
    <definedName name="OblastNadpisuSloupcu_11" localSheetId="8">#REF!</definedName>
    <definedName name="OblastNadpisuSloupcu_11" localSheetId="15">#REF!</definedName>
    <definedName name="OblastNadpisuSloupcu_11">#REF!</definedName>
    <definedName name="OblastNadpisuSloupcu_2" localSheetId="19">#REF!</definedName>
    <definedName name="OblastNadpisuSloupcu_2" localSheetId="3">#REF!</definedName>
    <definedName name="OblastNadpisuSloupcu_2" localSheetId="8">#REF!</definedName>
    <definedName name="OblastNadpisuSloupcu_2" localSheetId="15">#REF!</definedName>
    <definedName name="OblastNadpisuSloupcu_2">#REF!</definedName>
    <definedName name="OblastNadpisuSloupcu_28" localSheetId="19">#REF!</definedName>
    <definedName name="OblastNadpisuSloupcu_28" localSheetId="3">#REF!</definedName>
    <definedName name="OblastNadpisuSloupcu_28" localSheetId="8">#REF!</definedName>
    <definedName name="OblastNadpisuSloupcu_28" localSheetId="15">#REF!</definedName>
    <definedName name="OblastNadpisuSloupcu_28">#REF!</definedName>
    <definedName name="OBLIG_dt" localSheetId="19">#REF!</definedName>
    <definedName name="OBLIG_dt" localSheetId="3">#REF!</definedName>
    <definedName name="OBLIG_dt" localSheetId="8">#REF!</definedName>
    <definedName name="OBLIG_dt" localSheetId="15">#REF!</definedName>
    <definedName name="OBLIG_dt">#REF!</definedName>
    <definedName name="OBLIG_dw" localSheetId="19">#REF!</definedName>
    <definedName name="OBLIG_dw" localSheetId="3">#REF!</definedName>
    <definedName name="OBLIG_dw" localSheetId="8">#REF!</definedName>
    <definedName name="OBLIG_dw" localSheetId="15">#REF!</definedName>
    <definedName name="OBLIG_dw">#REF!</definedName>
    <definedName name="_xlnm.Print_Area" localSheetId="19">#REF!</definedName>
    <definedName name="_xlnm.Print_Area" localSheetId="3">#REF!</definedName>
    <definedName name="_xlnm.Print_Area" localSheetId="8">#REF!</definedName>
    <definedName name="_xlnm.Print_Area" localSheetId="15">#REF!</definedName>
    <definedName name="_xlnm.Print_Area">#REF!</definedName>
    <definedName name="Obszar_wydruku_MI" localSheetId="19">#REF!</definedName>
    <definedName name="Obszar_wydruku_MI" localSheetId="3">#REF!</definedName>
    <definedName name="Obszar_wydruku_MI" localSheetId="8">#REF!</definedName>
    <definedName name="Obszar_wydruku_MI" localSheetId="15">#REF!</definedName>
    <definedName name="Obszar_wydruku_MI" localSheetId="16">#REF!</definedName>
    <definedName name="Obszar_wydruku_MI">#REF!</definedName>
    <definedName name="OctoberIC" localSheetId="19">#REF!</definedName>
    <definedName name="OctoberIC" localSheetId="3">#REF!</definedName>
    <definedName name="OctoberIC" localSheetId="8">#REF!</definedName>
    <definedName name="OctoberIC" localSheetId="15">#REF!</definedName>
    <definedName name="OctoberIC">#REF!</definedName>
    <definedName name="OctoberII" localSheetId="19">#REF!</definedName>
    <definedName name="OctoberII" localSheetId="3">#REF!</definedName>
    <definedName name="OctoberII" localSheetId="8">#REF!</definedName>
    <definedName name="OctoberII" localSheetId="15">#REF!</definedName>
    <definedName name="OctoberII">#REF!</definedName>
    <definedName name="OctoberL" localSheetId="19">#REF!</definedName>
    <definedName name="OctoberL" localSheetId="3">#REF!</definedName>
    <definedName name="OctoberL" localSheetId="8">#REF!</definedName>
    <definedName name="OctoberL" localSheetId="15">#REF!</definedName>
    <definedName name="OctoberL">#REF!</definedName>
    <definedName name="oddz" localSheetId="19">#REF!</definedName>
    <definedName name="oddz" localSheetId="3">#REF!</definedName>
    <definedName name="oddz" localSheetId="8">#REF!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9">#REF!</definedName>
    <definedName name="Odpisy" localSheetId="3">#REF!</definedName>
    <definedName name="Odpisy" localSheetId="8">#REF!</definedName>
    <definedName name="Odpisy" localSheetId="15">#REF!</definedName>
    <definedName name="Odpisy" localSheetId="16">#REF!</definedName>
    <definedName name="Odpisy">#REF!</definedName>
    <definedName name="Off_balance" localSheetId="19">#REF!</definedName>
    <definedName name="Off_balance" localSheetId="3">#REF!</definedName>
    <definedName name="Off_balance" localSheetId="8">#REF!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9">#REF!</definedName>
    <definedName name="Other_reserve_funds" localSheetId="3">#REF!</definedName>
    <definedName name="Other_reserve_funds" localSheetId="8">#REF!</definedName>
    <definedName name="Other_reserve_funds" localSheetId="15">#REF!</definedName>
    <definedName name="Other_reserve_funds">#REF!</definedName>
    <definedName name="outcomms" localSheetId="19">[19]S.P.30!#REF!</definedName>
    <definedName name="outcomms" localSheetId="3">[19]S.P.30!#REF!</definedName>
    <definedName name="outcomms" localSheetId="8">[19]S.P.30!#REF!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9">#REF!</definedName>
    <definedName name="ow.FBN019_4" localSheetId="3">#REF!</definedName>
    <definedName name="ow.FBN019_4" localSheetId="8">#REF!</definedName>
    <definedName name="ow.FBN019_4" localSheetId="15">#REF!</definedName>
    <definedName name="ow.FBN019_4">#REF!</definedName>
    <definedName name="ow.FBN019_6" localSheetId="19">#REF!</definedName>
    <definedName name="ow.FBN019_6" localSheetId="3">#REF!</definedName>
    <definedName name="ow.FBN019_6" localSheetId="8">#REF!</definedName>
    <definedName name="ow.FBN019_6" localSheetId="15">#REF!</definedName>
    <definedName name="ow.FBN019_6">#REF!</definedName>
    <definedName name="ow.FBN019_7" localSheetId="19">#REF!</definedName>
    <definedName name="ow.FBN019_7" localSheetId="3">#REF!</definedName>
    <definedName name="ow.FBN019_7" localSheetId="8">#REF!</definedName>
    <definedName name="ow.FBN019_7" localSheetId="15">#REF!</definedName>
    <definedName name="ow.FBN019_7">#REF!</definedName>
    <definedName name="ow.FBN019_8" localSheetId="19">#REF!</definedName>
    <definedName name="ow.FBN019_8" localSheetId="3">#REF!</definedName>
    <definedName name="ow.FBN019_8" localSheetId="8">#REF!</definedName>
    <definedName name="ow.FBN019_8" localSheetId="15">#REF!</definedName>
    <definedName name="ow.FBN019_8">#REF!</definedName>
    <definedName name="ow.FBN020_2" localSheetId="19">#REF!</definedName>
    <definedName name="ow.FBN020_2" localSheetId="3">#REF!</definedName>
    <definedName name="ow.FBN020_2" localSheetId="8">#REF!</definedName>
    <definedName name="ow.FBN020_2" localSheetId="15">#REF!</definedName>
    <definedName name="ow.FBN020_2">#REF!</definedName>
    <definedName name="ow.FIN005_1" localSheetId="19">#REF!</definedName>
    <definedName name="ow.FIN005_1" localSheetId="3">#REF!</definedName>
    <definedName name="ow.FIN005_1" localSheetId="8">#REF!</definedName>
    <definedName name="ow.FIN005_1" localSheetId="15">#REF!</definedName>
    <definedName name="ow.FIN005_1">#REF!</definedName>
    <definedName name="P_L">'[68]P&amp;L porównywalny'!$A$5:$C$42</definedName>
    <definedName name="Papiery_utrzymywane_zapadalności" localSheetId="19">'[69]noty bilans'!#REF!</definedName>
    <definedName name="Papiery_utrzymywane_zapadalności" localSheetId="4">'[69]noty bilans'!#REF!</definedName>
    <definedName name="Papiery_utrzymywane_zapadalności" localSheetId="3">'[69]noty bilans'!#REF!</definedName>
    <definedName name="Papiery_utrzymywane_zapadalności" localSheetId="8">'[69]noty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9">#REF!</definedName>
    <definedName name="Pasywa_pod07" localSheetId="3">#REF!</definedName>
    <definedName name="Pasywa_pod07" localSheetId="8">#REF!</definedName>
    <definedName name="Pasywa_pod07" localSheetId="15">#REF!</definedName>
    <definedName name="Pasywa_pod07" localSheetId="16">#REF!</definedName>
    <definedName name="Pasywa_pod07">#REF!</definedName>
    <definedName name="Pasywa_pod08" localSheetId="19">#REF!</definedName>
    <definedName name="Pasywa_pod08" localSheetId="3">#REF!</definedName>
    <definedName name="Pasywa_pod08" localSheetId="8">#REF!</definedName>
    <definedName name="Pasywa_pod08" localSheetId="15">#REF!</definedName>
    <definedName name="Pasywa_pod08" localSheetId="16">#REF!</definedName>
    <definedName name="Pasywa_pod08">#REF!</definedName>
    <definedName name="Pensions" localSheetId="19">[19]S.P.27!#REF!</definedName>
    <definedName name="Pensions" localSheetId="3">[19]S.P.27!#REF!</definedName>
    <definedName name="Pensions" localSheetId="8">[19]S.P.27!#REF!</definedName>
    <definedName name="Pensions" localSheetId="15">[19]S.P.27!#REF!</definedName>
    <definedName name="Pensions">[19]S.P.27!#REF!</definedName>
    <definedName name="Performing_Loans" localSheetId="19">#REF!</definedName>
    <definedName name="Performing_Loans" localSheetId="3">#REF!</definedName>
    <definedName name="Performing_Loans" localSheetId="8">#REF!</definedName>
    <definedName name="Performing_Loans" localSheetId="15">#REF!</definedName>
    <definedName name="Performing_Loans">#REF!</definedName>
    <definedName name="PeriodDates" localSheetId="19">OFFSET(#REF!,0,0,COUNT(#REF!),1)</definedName>
    <definedName name="PeriodDates" localSheetId="3">OFFSET(#REF!,0,0,COUNT(#REF!),1)</definedName>
    <definedName name="PeriodDates" localSheetId="8">OFFSET(#REF!,0,0,COUNT(#REF!),1)</definedName>
    <definedName name="PeriodDates" localSheetId="15">OFFSET(#REF!,0,0,COUNT(#REF!),1)</definedName>
    <definedName name="PeriodDates">OFFSET(#REF!,0,0,COUNT(#REF!),1)</definedName>
    <definedName name="PKD" localSheetId="19">#REF!</definedName>
    <definedName name="PKD" localSheetId="3">#REF!</definedName>
    <definedName name="PKD" localSheetId="8">#REF!</definedName>
    <definedName name="PKD" localSheetId="15">#REF!</definedName>
    <definedName name="PKD" localSheetId="16">#REF!</definedName>
    <definedName name="PKD">#REF!</definedName>
    <definedName name="PKO" localSheetId="19">#REF!</definedName>
    <definedName name="PKO" localSheetId="3">#REF!</definedName>
    <definedName name="PKO" localSheetId="8">#REF!</definedName>
    <definedName name="PKO" localSheetId="15">#REF!</definedName>
    <definedName name="PKO" localSheetId="16">#REF!</definedName>
    <definedName name="PKO">#REF!</definedName>
    <definedName name="PL">'[68]P&amp;L porównywalny'!$A$5:$C$42</definedName>
    <definedName name="PL_3" localSheetId="19">#REF!</definedName>
    <definedName name="PL_3" localSheetId="3">#REF!</definedName>
    <definedName name="PL_3" localSheetId="8">#REF!</definedName>
    <definedName name="PL_3" localSheetId="15">#REF!</definedName>
    <definedName name="PL_3" localSheetId="16">#REF!</definedName>
    <definedName name="PL_3">#REF!</definedName>
    <definedName name="PL_9" localSheetId="19">#REF!</definedName>
    <definedName name="PL_9" localSheetId="3">#REF!</definedName>
    <definedName name="PL_9" localSheetId="8">#REF!</definedName>
    <definedName name="PL_9" localSheetId="15">#REF!</definedName>
    <definedName name="PL_9" localSheetId="16">#REF!</definedName>
    <definedName name="PL_9">#REF!</definedName>
    <definedName name="PL3QS" localSheetId="19">#REF!</definedName>
    <definedName name="PL3QS" localSheetId="3">#REF!</definedName>
    <definedName name="PL3QS" localSheetId="8">#REF!</definedName>
    <definedName name="PL3QS" localSheetId="15">#REF!</definedName>
    <definedName name="PL3QS" localSheetId="16">#REF!</definedName>
    <definedName name="PL3QS">#REF!</definedName>
    <definedName name="PLBANKQ2" localSheetId="19">#REF!</definedName>
    <definedName name="PLBANKQ2" localSheetId="3">#REF!</definedName>
    <definedName name="PLBANKQ2" localSheetId="8">#REF!</definedName>
    <definedName name="PLBANKQ2" localSheetId="15">#REF!</definedName>
    <definedName name="PLBANKQ2">#REF!</definedName>
    <definedName name="PLocena">#N/A</definedName>
    <definedName name="Pochodne_instrumenty_finansowe_handl" localSheetId="19">'[69]noty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8">'[69]noty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9">'[69]noty bilans 2'!#REF!</definedName>
    <definedName name="pochodne_opis" localSheetId="4">'[69]noty bilans 2'!#REF!</definedName>
    <definedName name="pochodne_opis" localSheetId="3">'[69]noty bilans 2'!#REF!</definedName>
    <definedName name="pochodne_opis" localSheetId="8">'[69]noty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9">#REF!</definedName>
    <definedName name="PODPISY" localSheetId="3">#REF!</definedName>
    <definedName name="PODPISY" localSheetId="8">#REF!</definedName>
    <definedName name="PODPISY" localSheetId="15">#REF!</definedName>
    <definedName name="PODPISY">#REF!</definedName>
    <definedName name="PodpisyQ3" localSheetId="19">#REF!</definedName>
    <definedName name="PodpisyQ3" localSheetId="3">#REF!</definedName>
    <definedName name="PodpisyQ3" localSheetId="8">#REF!</definedName>
    <definedName name="PodpisyQ3" localSheetId="15">#REF!</definedName>
    <definedName name="PodpisyQ3">#REF!</definedName>
    <definedName name="podzial_podmiotowy" localSheetId="19">#REF!</definedName>
    <definedName name="podzial_podmiotowy" localSheetId="3">#REF!</definedName>
    <definedName name="podzial_podmiotowy" localSheetId="8">#REF!</definedName>
    <definedName name="podzial_podmiotowy" localSheetId="15">#REF!</definedName>
    <definedName name="podzial_podmiotowy">#REF!</definedName>
    <definedName name="Poftfel_2" localSheetId="19">[18]portfel!#REF!</definedName>
    <definedName name="Poftfel_2" localSheetId="4">[18]portfel!#REF!</definedName>
    <definedName name="Poftfel_2" localSheetId="3">[18]portfel!#REF!</definedName>
    <definedName name="Poftfel_2" localSheetId="8">[18]portfel!#REF!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9">#REF!</definedName>
    <definedName name="POLISH" localSheetId="3">#REF!</definedName>
    <definedName name="POLISH" localSheetId="8">#REF!</definedName>
    <definedName name="POLISH" localSheetId="15">#REF!</definedName>
    <definedName name="POLISH">#REF!</definedName>
    <definedName name="polityka0910" localSheetId="19">#REF!</definedName>
    <definedName name="polityka0910" localSheetId="3">#REF!</definedName>
    <definedName name="polityka0910" localSheetId="8">#REF!</definedName>
    <definedName name="polityka0910" localSheetId="15">#REF!</definedName>
    <definedName name="polityka0910">#REF!</definedName>
    <definedName name="POLSOFT2000M" localSheetId="19">#REF!</definedName>
    <definedName name="POLSOFT2000M" localSheetId="3">#REF!</definedName>
    <definedName name="POLSOFT2000M" localSheetId="8">#REF!</definedName>
    <definedName name="POLSOFT2000M" localSheetId="15">#REF!</definedName>
    <definedName name="POLSOFT2000M">#REF!</definedName>
    <definedName name="POLSOFT2000Y" localSheetId="19">#REF!</definedName>
    <definedName name="POLSOFT2000Y" localSheetId="3">#REF!</definedName>
    <definedName name="POLSOFT2000Y" localSheetId="8">#REF!</definedName>
    <definedName name="POLSOFT2000Y" localSheetId="15">#REF!</definedName>
    <definedName name="POLSOFT2000Y">#REF!</definedName>
    <definedName name="POLSOFT2001M" localSheetId="19">#REF!</definedName>
    <definedName name="POLSOFT2001M" localSheetId="3">#REF!</definedName>
    <definedName name="POLSOFT2001M" localSheetId="8">#REF!</definedName>
    <definedName name="POLSOFT2001M" localSheetId="15">#REF!</definedName>
    <definedName name="POLSOFT2001M">#REF!</definedName>
    <definedName name="POLSOFT2001Y" localSheetId="19">#REF!</definedName>
    <definedName name="POLSOFT2001Y" localSheetId="3">#REF!</definedName>
    <definedName name="POLSOFT2001Y" localSheetId="8">#REF!</definedName>
    <definedName name="POLSOFT2001Y" localSheetId="15">#REF!</definedName>
    <definedName name="POLSOFT2001Y">#REF!</definedName>
    <definedName name="POLSOFTDochody2000M" localSheetId="19">#REF!</definedName>
    <definedName name="POLSOFTDochody2000M" localSheetId="3">#REF!</definedName>
    <definedName name="POLSOFTDochody2000M" localSheetId="8">#REF!</definedName>
    <definedName name="POLSOFTDochody2000M" localSheetId="15">#REF!</definedName>
    <definedName name="POLSOFTDochody2000M">#REF!</definedName>
    <definedName name="POLSOFTDochody2000Y" localSheetId="19">#REF!</definedName>
    <definedName name="POLSOFTDochody2000Y" localSheetId="3">#REF!</definedName>
    <definedName name="POLSOFTDochody2000Y" localSheetId="8">#REF!</definedName>
    <definedName name="POLSOFTDochody2000Y" localSheetId="15">#REF!</definedName>
    <definedName name="POLSOFTDochody2000Y">#REF!</definedName>
    <definedName name="POLSOFTDochody2001M" localSheetId="19">#REF!</definedName>
    <definedName name="POLSOFTDochody2001M" localSheetId="3">#REF!</definedName>
    <definedName name="POLSOFTDochody2001M" localSheetId="8">#REF!</definedName>
    <definedName name="POLSOFTDochody2001M" localSheetId="15">#REF!</definedName>
    <definedName name="POLSOFTDochody2001M">#REF!</definedName>
    <definedName name="POLSOFTDochody2001Y" localSheetId="19">#REF!</definedName>
    <definedName name="POLSOFTDochody2001Y" localSheetId="3">#REF!</definedName>
    <definedName name="POLSOFTDochody2001Y" localSheetId="8">#REF!</definedName>
    <definedName name="POLSOFTDochody2001Y" localSheetId="15">#REF!</definedName>
    <definedName name="POLSOFTDochody2001Y">#REF!</definedName>
    <definedName name="pooi" localSheetId="19">'[30]wybrane dane finansowe 1'!#REF!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8">'[30]wybrane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9">#REF!</definedName>
    <definedName name="portfel_bp" localSheetId="3">#REF!</definedName>
    <definedName name="portfel_bp" localSheetId="8">#REF!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9">#REF!</definedName>
    <definedName name="powiazanie" localSheetId="3">#REF!</definedName>
    <definedName name="powiazanie" localSheetId="8">#REF!</definedName>
    <definedName name="powiazanie" localSheetId="15">#REF!</definedName>
    <definedName name="powiazanie" localSheetId="16">#REF!</definedName>
    <definedName name="powiazanie">#REF!</definedName>
    <definedName name="Pozab_klasy" localSheetId="19">[69]impairment!#REF!</definedName>
    <definedName name="Pozab_klasy" localSheetId="4">[69]impairment!#REF!</definedName>
    <definedName name="Pozab_klasy" localSheetId="3">[69]impairment!#REF!</definedName>
    <definedName name="Pozab_klasy" localSheetId="8">[69]impairment!#REF!</definedName>
    <definedName name="Pozab_klasy" localSheetId="15">[69]impairment!#REF!</definedName>
    <definedName name="Pozab_klasy" localSheetId="16">[71]impairment!#REF!</definedName>
    <definedName name="Pozab_klasy">[69]impairment!#REF!</definedName>
    <definedName name="Pozabilans" localSheetId="19">[72]lista!#REF!</definedName>
    <definedName name="Pozabilans" localSheetId="3">[72]lista!#REF!</definedName>
    <definedName name="Pozabilans" localSheetId="8">[72]lista!#REF!</definedName>
    <definedName name="Pozabilans" localSheetId="15">[72]lista!#REF!</definedName>
    <definedName name="Pozabilans">[72]lista!#REF!</definedName>
    <definedName name="Pozabilans1" localSheetId="19">[72]lista!#REF!</definedName>
    <definedName name="Pozabilans1" localSheetId="3">[72]lista!#REF!</definedName>
    <definedName name="Pozabilans1" localSheetId="8">[72]lista!#REF!</definedName>
    <definedName name="Pozabilans1" localSheetId="15">[72]lista!#REF!</definedName>
    <definedName name="Pozabilans1">[72]lista!#REF!</definedName>
    <definedName name="Pozabilans2" localSheetId="19">[72]lista!#REF!</definedName>
    <definedName name="Pozabilans2" localSheetId="3">[72]lista!#REF!</definedName>
    <definedName name="Pozabilans2" localSheetId="8">[72]lista!#REF!</definedName>
    <definedName name="Pozabilans2" localSheetId="15">[72]lista!#REF!</definedName>
    <definedName name="Pozabilans2">[72]lista!#REF!</definedName>
    <definedName name="Pozostałe_aktywa" localSheetId="19">#REF!</definedName>
    <definedName name="Pozostałe_aktywa" localSheetId="3">#REF!</definedName>
    <definedName name="Pozostałe_aktywa" localSheetId="8">#REF!</definedName>
    <definedName name="Pozostałe_aktywa" localSheetId="15">#REF!</definedName>
    <definedName name="Pozostałe_aktywa" localSheetId="16">#REF!</definedName>
    <definedName name="Pozostałe_aktywa">#REF!</definedName>
    <definedName name="Pozostałe_pasywa" localSheetId="19">#REF!</definedName>
    <definedName name="Pozostałe_pasywa" localSheetId="3">#REF!</definedName>
    <definedName name="Pozostałe_pasywa" localSheetId="8">#REF!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9">[73]impairment!#REF!</definedName>
    <definedName name="Pozycje_pozabilansowe" localSheetId="4">[73]impairment!#REF!</definedName>
    <definedName name="Pozycje_pozabilansowe" localSheetId="3">[73]impairment!#REF!</definedName>
    <definedName name="Pozycje_pozabilansowe" localSheetId="8">[73]impairment!#REF!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9">'[30]wybrane dane finansowe 1'!#REF!</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8">'[30]wybrane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9">#REF!</definedName>
    <definedName name="PPO" localSheetId="3">#REF!</definedName>
    <definedName name="PPO" localSheetId="8">#REF!</definedName>
    <definedName name="PPO" localSheetId="15">#REF!</definedName>
    <definedName name="PPO" localSheetId="16">#REF!</definedName>
    <definedName name="PPO">#REF!</definedName>
    <definedName name="PPP" localSheetId="1"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9">#REF!</definedName>
    <definedName name="Prawaprzyznane" localSheetId="3">#REF!</definedName>
    <definedName name="Prawaprzyznane" localSheetId="8">#REF!</definedName>
    <definedName name="Prawaprzyznane" localSheetId="15">#REF!</definedName>
    <definedName name="Prawaprzyznane" localSheetId="16">#REF!</definedName>
    <definedName name="Prawaprzyznane">#REF!</definedName>
    <definedName name="PrErrgrid" localSheetId="19">#REF!</definedName>
    <definedName name="PrErrgrid" localSheetId="3">#REF!</definedName>
    <definedName name="PrErrgrid" localSheetId="8">#REF!</definedName>
    <definedName name="PrErrgrid" localSheetId="15">#REF!</definedName>
    <definedName name="PrErrgrid">#REF!</definedName>
    <definedName name="Print_Area_MI" localSheetId="19">#REF!</definedName>
    <definedName name="Print_Area_MI" localSheetId="3">#REF!</definedName>
    <definedName name="Print_Area_MI" localSheetId="8">#REF!</definedName>
    <definedName name="Print_Area_MI" localSheetId="15">#REF!</definedName>
    <definedName name="Print_Area_MI">#REF!</definedName>
    <definedName name="Print_Area_MI_11" localSheetId="19">#REF!</definedName>
    <definedName name="Print_Area_MI_11" localSheetId="3">#REF!</definedName>
    <definedName name="Print_Area_MI_11" localSheetId="8">#REF!</definedName>
    <definedName name="Print_Area_MI_11" localSheetId="15">#REF!</definedName>
    <definedName name="Print_Area_MI_11">#REF!</definedName>
    <definedName name="Print_Area_MI_2" localSheetId="19">#REF!</definedName>
    <definedName name="Print_Area_MI_2" localSheetId="3">#REF!</definedName>
    <definedName name="Print_Area_MI_2" localSheetId="8">#REF!</definedName>
    <definedName name="Print_Area_MI_2" localSheetId="15">#REF!</definedName>
    <definedName name="Print_Area_MI_2">#REF!</definedName>
    <definedName name="Print_Area_MI_28" localSheetId="19">#REF!</definedName>
    <definedName name="Print_Area_MI_28" localSheetId="3">#REF!</definedName>
    <definedName name="Print_Area_MI_28" localSheetId="8">#REF!</definedName>
    <definedName name="Print_Area_MI_28" localSheetId="15">#REF!</definedName>
    <definedName name="Print_Area_MI_28">#REF!</definedName>
    <definedName name="Print_Titles_MI" localSheetId="19">#REF!</definedName>
    <definedName name="Print_Titles_MI" localSheetId="3">#REF!</definedName>
    <definedName name="Print_Titles_MI" localSheetId="8">#REF!</definedName>
    <definedName name="Print_Titles_MI" localSheetId="15">#REF!</definedName>
    <definedName name="Print_Titles_MI">#REF!</definedName>
    <definedName name="Print_Titles_MI_11" localSheetId="19">#REF!</definedName>
    <definedName name="Print_Titles_MI_11" localSheetId="3">#REF!</definedName>
    <definedName name="Print_Titles_MI_11" localSheetId="8">#REF!</definedName>
    <definedName name="Print_Titles_MI_11" localSheetId="15">#REF!</definedName>
    <definedName name="Print_Titles_MI_11">#REF!</definedName>
    <definedName name="Print_Titles_MI_2" localSheetId="19">#REF!</definedName>
    <definedName name="Print_Titles_MI_2" localSheetId="3">#REF!</definedName>
    <definedName name="Print_Titles_MI_2" localSheetId="8">#REF!</definedName>
    <definedName name="Print_Titles_MI_2" localSheetId="15">#REF!</definedName>
    <definedName name="Print_Titles_MI_2">#REF!</definedName>
    <definedName name="Print_Titles_MI_28" localSheetId="19">#REF!</definedName>
    <definedName name="Print_Titles_MI_28" localSheetId="3">#REF!</definedName>
    <definedName name="Print_Titles_MI_28" localSheetId="8">#REF!</definedName>
    <definedName name="Print_Titles_MI_28" localSheetId="15">#REF!</definedName>
    <definedName name="Print_Titles_MI_28">#REF!</definedName>
    <definedName name="proceedshedg" localSheetId="19">[19]S.P.13!#REF!</definedName>
    <definedName name="proceedshedg" localSheetId="3">[19]S.P.13!#REF!</definedName>
    <definedName name="proceedshedg" localSheetId="8">[19]S.P.13!#REF!</definedName>
    <definedName name="proceedshedg" localSheetId="15">[19]S.P.13!#REF!</definedName>
    <definedName name="proceedshedg">[19]S.P.13!#REF!</definedName>
    <definedName name="profit" localSheetId="19">#REF!</definedName>
    <definedName name="profit" localSheetId="3">#REF!</definedName>
    <definedName name="profit" localSheetId="8">#REF!</definedName>
    <definedName name="profit" localSheetId="15">#REF!</definedName>
    <definedName name="profit">#REF!</definedName>
    <definedName name="prognoza_2000" localSheetId="19">#REF!</definedName>
    <definedName name="prognoza_2000" localSheetId="3">#REF!</definedName>
    <definedName name="prognoza_2000" localSheetId="8">#REF!</definedName>
    <definedName name="prognoza_2000" localSheetId="15">#REF!</definedName>
    <definedName name="prognoza_2000">#REF!</definedName>
    <definedName name="provh" localSheetId="19">[19]S.P.13!#REF!</definedName>
    <definedName name="provh" localSheetId="3">[19]S.P.13!#REF!</definedName>
    <definedName name="provh" localSheetId="8">[19]S.P.13!#REF!</definedName>
    <definedName name="provh" localSheetId="15">[19]S.P.13!#REF!</definedName>
    <definedName name="provh">[19]S.P.13!#REF!</definedName>
    <definedName name="provision_cover" localSheetId="19">#REF!</definedName>
    <definedName name="provision_cover" localSheetId="3">#REF!</definedName>
    <definedName name="provision_cover" localSheetId="8">#REF!</definedName>
    <definedName name="provision_cover" localSheetId="15">#REF!</definedName>
    <definedName name="provision_cover">#REF!</definedName>
    <definedName name="prowizje_mar_08">#N/A</definedName>
    <definedName name="Przychody_odsetkowe" localSheetId="19">#REF!</definedName>
    <definedName name="Przychody_odsetkowe" localSheetId="3">#REF!</definedName>
    <definedName name="Przychody_odsetkowe" localSheetId="8">#REF!</definedName>
    <definedName name="Przychody_odsetkowe" localSheetId="15">#REF!</definedName>
    <definedName name="Przychody_odsetkowe" localSheetId="16">#REF!</definedName>
    <definedName name="Przychody_odsetkowe">#REF!</definedName>
    <definedName name="Przychody_prowizyjne" localSheetId="19">#REF!</definedName>
    <definedName name="Przychody_prowizyjne" localSheetId="3">#REF!</definedName>
    <definedName name="Przychody_prowizyjne" localSheetId="8">#REF!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3">'Przychody prowizyjne'!qerde</definedName>
    <definedName name="qerde" localSheetId="16">#N/A</definedName>
    <definedName name="qerde">BS!qerde</definedName>
    <definedName name="qq" localSheetId="1">BS!qq</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9">#REF!</definedName>
    <definedName name="Quarter" localSheetId="3">#REF!</definedName>
    <definedName name="Quarter" localSheetId="8">#REF!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9">#REF!</definedName>
    <definedName name="Rachunek0309" localSheetId="3">#REF!</definedName>
    <definedName name="Rachunek0309" localSheetId="8">#REF!</definedName>
    <definedName name="Rachunek0309" localSheetId="15">#REF!</definedName>
    <definedName name="Rachunek0309">#REF!</definedName>
    <definedName name="Rachunekskons0309" localSheetId="19">#REF!</definedName>
    <definedName name="Rachunekskons0309" localSheetId="3">#REF!</definedName>
    <definedName name="Rachunekskons0309" localSheetId="8">#REF!</definedName>
    <definedName name="Rachunekskons0309" localSheetId="15">#REF!</definedName>
    <definedName name="Rachunekskons0309">#REF!</definedName>
    <definedName name="RAI1B" localSheetId="19">#REF!</definedName>
    <definedName name="RAI1B" localSheetId="3">#REF!</definedName>
    <definedName name="RAI1B" localSheetId="8">#REF!</definedName>
    <definedName name="RAI1B" localSheetId="15">#REF!</definedName>
    <definedName name="RAI1B">#REF!</definedName>
    <definedName name="RAI2B" localSheetId="19">#REF!</definedName>
    <definedName name="RAI2B" localSheetId="3">#REF!</definedName>
    <definedName name="RAI2B" localSheetId="8">#REF!</definedName>
    <definedName name="RAI2B" localSheetId="15">#REF!</definedName>
    <definedName name="RAI2B">#REF!</definedName>
    <definedName name="raporty_daty">[76]lista!$A$1:$A$50</definedName>
    <definedName name="RawData" localSheetId="19">#REF!</definedName>
    <definedName name="RawData" localSheetId="3">#REF!</definedName>
    <definedName name="RawData" localSheetId="8">#REF!</definedName>
    <definedName name="RawData" localSheetId="15">#REF!</definedName>
    <definedName name="RawData">#REF!</definedName>
    <definedName name="Razem_a_z_finansowe" localSheetId="19">'[69]noty bilans 2'!#REF!</definedName>
    <definedName name="Razem_a_z_finansowe" localSheetId="4">'[69]noty bilans 2'!#REF!</definedName>
    <definedName name="Razem_a_z_finansowe" localSheetId="3">'[69]noty bilans 2'!#REF!</definedName>
    <definedName name="Razem_a_z_finansowe" localSheetId="8">'[69]noty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9">#REF!</definedName>
    <definedName name="Recoveries.of.provision.from.central.write_down.Total" localSheetId="3">#REF!</definedName>
    <definedName name="Recoveries.of.provision.from.central.write_down.Total" localSheetId="8">#REF!</definedName>
    <definedName name="Recoveries.of.provision.from.central.write_down.Total" localSheetId="15">#REF!</definedName>
    <definedName name="Recoveries.of.provision.from.central.write_down.Total">#REF!</definedName>
    <definedName name="region" localSheetId="19">#REF!</definedName>
    <definedName name="region" localSheetId="3">#REF!</definedName>
    <definedName name="region" localSheetId="8">#REF!</definedName>
    <definedName name="region" localSheetId="15">#REF!</definedName>
    <definedName name="region">#REF!</definedName>
    <definedName name="_xlnm.Recorder" localSheetId="19">#REF!</definedName>
    <definedName name="_xlnm.Recorder" localSheetId="3">#REF!</definedName>
    <definedName name="_xlnm.Recorder" localSheetId="8">#REF!</definedName>
    <definedName name="_xlnm.Recorder" localSheetId="15">#REF!</definedName>
    <definedName name="_xlnm.Recorder">#REF!</definedName>
    <definedName name="REPO_dt" localSheetId="19">#REF!</definedName>
    <definedName name="REPO_dt" localSheetId="3">#REF!</definedName>
    <definedName name="REPO_dt" localSheetId="8">#REF!</definedName>
    <definedName name="REPO_dt" localSheetId="15">#REF!</definedName>
    <definedName name="REPO_dt">#REF!</definedName>
    <definedName name="REPO_dw" localSheetId="19">#REF!</definedName>
    <definedName name="REPO_dw" localSheetId="3">#REF!</definedName>
    <definedName name="REPO_dw" localSheetId="8">#REF!</definedName>
    <definedName name="REPO_dw" localSheetId="15">#REF!</definedName>
    <definedName name="REPO_dw">#REF!</definedName>
    <definedName name="resma" localSheetId="19">[19]S.P.20!#REF!</definedName>
    <definedName name="resma" localSheetId="3">[19]S.P.20!#REF!</definedName>
    <definedName name="resma" localSheetId="8">[19]S.P.20!#REF!</definedName>
    <definedName name="resma" localSheetId="15">[19]S.P.20!#REF!</definedName>
    <definedName name="resma">[19]S.P.20!#REF!</definedName>
    <definedName name="Revaluation_reserve_07" localSheetId="19">#REF!</definedName>
    <definedName name="Revaluation_reserve_07" localSheetId="3">#REF!</definedName>
    <definedName name="Revaluation_reserve_07" localSheetId="8">#REF!</definedName>
    <definedName name="Revaluation_reserve_07" localSheetId="15">#REF!</definedName>
    <definedName name="Revaluation_reserve_07">#REF!</definedName>
    <definedName name="Revaluation_reserve_08" localSheetId="19">#REF!</definedName>
    <definedName name="Revaluation_reserve_08" localSheetId="3">#REF!</definedName>
    <definedName name="Revaluation_reserve_08" localSheetId="8">#REF!</definedName>
    <definedName name="Revaluation_reserve_08" localSheetId="15">#REF!</definedName>
    <definedName name="Revaluation_reserve_08">#REF!</definedName>
    <definedName name="rezerwy" localSheetId="3">'[5]wybrane dane finansowe 1'!#REF!</definedName>
    <definedName name="rezerwy">'[5]wybrane dane finansowe 1'!#REF!</definedName>
    <definedName name="rfgf" localSheetId="19">'[13]Table 39_'!#REF!</definedName>
    <definedName name="rfgf" localSheetId="3">'[13]Table 39_'!#REF!</definedName>
    <definedName name="rfgf" localSheetId="8">'[13]Table 39_'!#REF!</definedName>
    <definedName name="rfgf" localSheetId="15">'[13]Table 39_'!#REF!</definedName>
    <definedName name="rfgf">'[13]Table 39_'!#REF!</definedName>
    <definedName name="rfty" localSheetId="19">#REF!</definedName>
    <definedName name="rfty" localSheetId="3">#REF!</definedName>
    <definedName name="rfty" localSheetId="8">#REF!</definedName>
    <definedName name="rfty" localSheetId="15">#REF!</definedName>
    <definedName name="rfty">#REF!</definedName>
    <definedName name="rodzaj">[21]nazwy!$B$1:$B$6</definedName>
    <definedName name="ROEM2009" localSheetId="19">'[7]wybrane dane finansowe 1'!#REF!</definedName>
    <definedName name="ROEM2009" localSheetId="3">'[7]wybrane dane finansowe 1'!#REF!</definedName>
    <definedName name="ROEM2009" localSheetId="8">'[7]wybrane dane finansowe 1'!#REF!</definedName>
    <definedName name="ROEM2009" localSheetId="15">'[7]wybrane dane finansowe 1'!#REF!</definedName>
    <definedName name="ROEM2009">'[7]wybrane dane finansowe 1'!#REF!</definedName>
    <definedName name="RPI" localSheetId="19">#REF!</definedName>
    <definedName name="RPI" localSheetId="3">#REF!</definedName>
    <definedName name="RPI" localSheetId="8">#REF!</definedName>
    <definedName name="RPI" localSheetId="15">#REF!</definedName>
    <definedName name="RPI">#REF!</definedName>
    <definedName name="rrrrrrrrrr" localSheetId="19">'[30]wybrane dane finansowe 1'!#REF!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8">'[30]wybrane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9">#REF!</definedName>
    <definedName name="RSI" localSheetId="3">#REF!</definedName>
    <definedName name="RSI" localSheetId="8">#REF!</definedName>
    <definedName name="RSI" localSheetId="15">#REF!</definedName>
    <definedName name="RSI">#REF!</definedName>
    <definedName name="RTI" localSheetId="19">#REF!</definedName>
    <definedName name="RTI" localSheetId="3">#REF!</definedName>
    <definedName name="RTI" localSheetId="8">#REF!</definedName>
    <definedName name="RTI" localSheetId="15">#REF!</definedName>
    <definedName name="RTI">#REF!</definedName>
    <definedName name="Ruch_na_dłużnych_papierach_wartościowych" localSheetId="19">#REF!</definedName>
    <definedName name="Ruch_na_dłużnych_papierach_wartościowych" localSheetId="3">#REF!</definedName>
    <definedName name="Ruch_na_dłużnych_papierach_wartościowych" localSheetId="8">#REF!</definedName>
    <definedName name="Ruch_na_dłużnych_papierach_wartościowych" localSheetId="15">#REF!</definedName>
    <definedName name="Ruch_na_dłużnych_papierach_wartościowych">#REF!</definedName>
    <definedName name="RW" localSheetId="19">#REF!</definedName>
    <definedName name="RW" localSheetId="3">#REF!</definedName>
    <definedName name="RW" localSheetId="8">#REF!</definedName>
    <definedName name="RW" localSheetId="15">#REF!</definedName>
    <definedName name="RW" localSheetId="16">#REF!</definedName>
    <definedName name="RW">#REF!</definedName>
    <definedName name="RW_Bank_30.06.2005" localSheetId="19">#REF!</definedName>
    <definedName name="RW_Bank_30.06.2005" localSheetId="3">#REF!</definedName>
    <definedName name="RW_Bank_30.06.2005" localSheetId="8">#REF!</definedName>
    <definedName name="RW_Bank_30.06.2005" localSheetId="15">#REF!</definedName>
    <definedName name="RW_Bank_30.06.2005">#REF!</definedName>
    <definedName name="RW_skons" localSheetId="19">#REF!</definedName>
    <definedName name="RW_skons" localSheetId="3">#REF!</definedName>
    <definedName name="RW_skons" localSheetId="8">#REF!</definedName>
    <definedName name="RW_skons" localSheetId="15">#REF!</definedName>
    <definedName name="RW_skons" localSheetId="16">#REF!</definedName>
    <definedName name="RW_skons">#REF!</definedName>
    <definedName name="ryzyko_07" localSheetId="19">#REF!</definedName>
    <definedName name="ryzyko_07" localSheetId="3">#REF!</definedName>
    <definedName name="ryzyko_07" localSheetId="8">#REF!</definedName>
    <definedName name="ryzyko_07" localSheetId="15">#REF!</definedName>
    <definedName name="ryzyko_07">#REF!</definedName>
    <definedName name="ryzyko_08" localSheetId="19">#REF!</definedName>
    <definedName name="ryzyko_08" localSheetId="3">#REF!</definedName>
    <definedName name="ryzyko_08" localSheetId="8">#REF!</definedName>
    <definedName name="ryzyko_08" localSheetId="15">#REF!</definedName>
    <definedName name="ryzyko_08">#REF!</definedName>
    <definedName name="ryzyko_zapad07" localSheetId="19">[18]ryzyko!#REF!</definedName>
    <definedName name="ryzyko_zapad07" localSheetId="4">[18]ryzyko!#REF!</definedName>
    <definedName name="ryzyko_zapad07" localSheetId="3">[18]ryzyko!#REF!</definedName>
    <definedName name="ryzyko_zapad07" localSheetId="8">[18]ryzyko!#REF!</definedName>
    <definedName name="ryzyko_zapad07" localSheetId="15">[18]ryzyko!#REF!</definedName>
    <definedName name="ryzyko_zapad07" localSheetId="16">[18]ryzyko!#REF!</definedName>
    <definedName name="ryzyko_zapad07">[18]ryzyko!#REF!</definedName>
    <definedName name="Rzeczowe_aktywa_trwałe_07" localSheetId="19">#REF!</definedName>
    <definedName name="Rzeczowe_aktywa_trwałe_07" localSheetId="3">#REF!</definedName>
    <definedName name="Rzeczowe_aktywa_trwałe_07" localSheetId="8">#REF!</definedName>
    <definedName name="Rzeczowe_aktywa_trwałe_07" localSheetId="15">#REF!</definedName>
    <definedName name="Rzeczowe_aktywa_trwałe_07" localSheetId="16">#REF!</definedName>
    <definedName name="Rzeczowe_aktywa_trwałe_07">#REF!</definedName>
    <definedName name="Rzeczowe_aktywa_trwałe_08" localSheetId="19">#REF!</definedName>
    <definedName name="Rzeczowe_aktywa_trwałe_08" localSheetId="3">#REF!</definedName>
    <definedName name="Rzeczowe_aktywa_trwałe_08" localSheetId="8">#REF!</definedName>
    <definedName name="Rzeczowe_aktywa_trwałe_08" localSheetId="15">#REF!</definedName>
    <definedName name="Rzeczowe_aktywa_trwałe_08" localSheetId="16">#REF!</definedName>
    <definedName name="Rzeczowe_aktywa_trwałe_08">#REF!</definedName>
    <definedName name="RZiS_AIB" localSheetId="19">#REF!</definedName>
    <definedName name="RZiS_AIB" localSheetId="3">#REF!</definedName>
    <definedName name="RZiS_AIB" localSheetId="8">#REF!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3">'Przychody prowizyjne'!s</definedName>
    <definedName name="s" localSheetId="16">#N/A</definedName>
    <definedName name="s">BS!s</definedName>
    <definedName name="saa" localSheetId="1">BS!saa</definedName>
    <definedName name="saa" localSheetId="3">'Przychody prowizyjne'!saa</definedName>
    <definedName name="saa" localSheetId="16">#N/A</definedName>
    <definedName name="saa">BS!saa</definedName>
    <definedName name="SAFSDF">#N/A</definedName>
    <definedName name="SBB_dt" localSheetId="19">#REF!</definedName>
    <definedName name="SBB_dt" localSheetId="3">#REF!</definedName>
    <definedName name="SBB_dt" localSheetId="8">#REF!</definedName>
    <definedName name="SBB_dt" localSheetId="15">#REF!</definedName>
    <definedName name="SBB_dt">#REF!</definedName>
    <definedName name="SBB_dw" localSheetId="19">#REF!</definedName>
    <definedName name="SBB_dw" localSheetId="3">#REF!</definedName>
    <definedName name="SBB_dw" localSheetId="8">#REF!</definedName>
    <definedName name="SBB_dw" localSheetId="15">#REF!</definedName>
    <definedName name="SBB_dw">#REF!</definedName>
    <definedName name="SBB_N_08_A" localSheetId="19">#REF!</definedName>
    <definedName name="SBB_N_08_A" localSheetId="3">#REF!</definedName>
    <definedName name="SBB_N_08_A" localSheetId="8">#REF!</definedName>
    <definedName name="SBB_N_08_A" localSheetId="15">#REF!</definedName>
    <definedName name="SBB_N_08_A" localSheetId="16">#REF!</definedName>
    <definedName name="SBB_N_08_A">#REF!</definedName>
    <definedName name="SBB_N_17_A" localSheetId="19">#REF!</definedName>
    <definedName name="SBB_N_17_A" localSheetId="3">#REF!</definedName>
    <definedName name="SBB_N_17_A" localSheetId="8">#REF!</definedName>
    <definedName name="SBB_N_17_A" localSheetId="15">#REF!</definedName>
    <definedName name="SBB_N_17_A" localSheetId="16">#REF!</definedName>
    <definedName name="SBB_N_17_A">#REF!</definedName>
    <definedName name="SBB_N_18_A" localSheetId="19">#REF!</definedName>
    <definedName name="SBB_N_18_A" localSheetId="3">#REF!</definedName>
    <definedName name="SBB_N_18_A" localSheetId="8">#REF!</definedName>
    <definedName name="SBB_N_18_A" localSheetId="15">#REF!</definedName>
    <definedName name="SBB_N_18_A" localSheetId="16">#REF!</definedName>
    <definedName name="SBB_N_18_A">#REF!</definedName>
    <definedName name="SBB_N_19_A" localSheetId="19">#REF!</definedName>
    <definedName name="SBB_N_19_A" localSheetId="3">#REF!</definedName>
    <definedName name="SBB_N_19_A" localSheetId="8">#REF!</definedName>
    <definedName name="SBB_N_19_A" localSheetId="15">#REF!</definedName>
    <definedName name="SBB_N_19_A" localSheetId="16">#REF!</definedName>
    <definedName name="SBB_N_19_A">#REF!</definedName>
    <definedName name="SBB_N_20_A" localSheetId="19">#REF!</definedName>
    <definedName name="SBB_N_20_A" localSheetId="3">#REF!</definedName>
    <definedName name="SBB_N_20_A" localSheetId="8">#REF!</definedName>
    <definedName name="SBB_N_20_A" localSheetId="15">#REF!</definedName>
    <definedName name="SBB_N_20_A" localSheetId="16">#REF!</definedName>
    <definedName name="SBB_N_20_A">#REF!</definedName>
    <definedName name="SBB_N_21_A" localSheetId="19">#REF!</definedName>
    <definedName name="SBB_N_21_A" localSheetId="3">#REF!</definedName>
    <definedName name="SBB_N_21_A" localSheetId="8">#REF!</definedName>
    <definedName name="SBB_N_21_A" localSheetId="15">#REF!</definedName>
    <definedName name="SBB_N_21_A" localSheetId="16">#REF!</definedName>
    <definedName name="SBB_N_21_A">#REF!</definedName>
    <definedName name="SBB_N_22_A" localSheetId="19">#REF!</definedName>
    <definedName name="SBB_N_22_A" localSheetId="3">#REF!</definedName>
    <definedName name="SBB_N_22_A" localSheetId="8">#REF!</definedName>
    <definedName name="SBB_N_22_A" localSheetId="15">#REF!</definedName>
    <definedName name="SBB_N_22_A" localSheetId="16">#REF!</definedName>
    <definedName name="SBB_N_22_A">#REF!</definedName>
    <definedName name="SBB_N_23_A" localSheetId="19">#REF!</definedName>
    <definedName name="SBB_N_23_A" localSheetId="3">#REF!</definedName>
    <definedName name="SBB_N_23_A" localSheetId="8">#REF!</definedName>
    <definedName name="SBB_N_23_A" localSheetId="15">#REF!</definedName>
    <definedName name="SBB_N_23_A" localSheetId="16">#REF!</definedName>
    <definedName name="SBB_N_23_A">#REF!</definedName>
    <definedName name="SBB_N_24_A" localSheetId="19">#REF!</definedName>
    <definedName name="SBB_N_24_A" localSheetId="3">#REF!</definedName>
    <definedName name="SBB_N_24_A" localSheetId="8">#REF!</definedName>
    <definedName name="SBB_N_24_A" localSheetId="15">#REF!</definedName>
    <definedName name="SBB_N_24_A" localSheetId="16">#REF!</definedName>
    <definedName name="SBB_N_24_A">#REF!</definedName>
    <definedName name="SBB_N_28_P" localSheetId="19">#REF!</definedName>
    <definedName name="SBB_N_28_P" localSheetId="3">#REF!</definedName>
    <definedName name="SBB_N_28_P" localSheetId="8">#REF!</definedName>
    <definedName name="SBB_N_28_P" localSheetId="15">#REF!</definedName>
    <definedName name="SBB_N_28_P" localSheetId="16">#REF!</definedName>
    <definedName name="SBB_N_28_P">#REF!</definedName>
    <definedName name="SBB_N_28_W1A" localSheetId="19">#REF!</definedName>
    <definedName name="SBB_N_28_W1A" localSheetId="3">#REF!</definedName>
    <definedName name="SBB_N_28_W1A" localSheetId="8">#REF!</definedName>
    <definedName name="SBB_N_28_W1A" localSheetId="15">#REF!</definedName>
    <definedName name="SBB_N_28_W1A" localSheetId="16">#REF!</definedName>
    <definedName name="SBB_N_28_W1A">#REF!</definedName>
    <definedName name="SBB_N_29_P" localSheetId="19">#REF!</definedName>
    <definedName name="SBB_N_29_P" localSheetId="3">#REF!</definedName>
    <definedName name="SBB_N_29_P" localSheetId="8">#REF!</definedName>
    <definedName name="SBB_N_29_P" localSheetId="15">#REF!</definedName>
    <definedName name="SBB_N_29_P" localSheetId="16">#REF!</definedName>
    <definedName name="SBB_N_29_P">#REF!</definedName>
    <definedName name="SBB_N_30_P" localSheetId="19">#REF!</definedName>
    <definedName name="SBB_N_30_P" localSheetId="3">#REF!</definedName>
    <definedName name="SBB_N_30_P" localSheetId="8">#REF!</definedName>
    <definedName name="SBB_N_30_P" localSheetId="15">#REF!</definedName>
    <definedName name="SBB_N_30_P" localSheetId="16">#REF!</definedName>
    <definedName name="SBB_N_30_P">#REF!</definedName>
    <definedName name="SBB_N_31_P" localSheetId="19">#REF!</definedName>
    <definedName name="SBB_N_31_P" localSheetId="3">#REF!</definedName>
    <definedName name="SBB_N_31_P" localSheetId="8">#REF!</definedName>
    <definedName name="SBB_N_31_P" localSheetId="15">#REF!</definedName>
    <definedName name="SBB_N_31_P" localSheetId="16">#REF!</definedName>
    <definedName name="SBB_N_31_P">#REF!</definedName>
    <definedName name="SBB_N_32_P" localSheetId="19">#REF!</definedName>
    <definedName name="SBB_N_32_P" localSheetId="3">#REF!</definedName>
    <definedName name="SBB_N_32_P" localSheetId="8">#REF!</definedName>
    <definedName name="SBB_N_32_P" localSheetId="15">#REF!</definedName>
    <definedName name="SBB_N_32_P" localSheetId="16">#REF!</definedName>
    <definedName name="SBB_N_32_P">#REF!</definedName>
    <definedName name="SBB_N_33_P" localSheetId="19">#REF!</definedName>
    <definedName name="SBB_N_33_P" localSheetId="3">#REF!</definedName>
    <definedName name="SBB_N_33_P" localSheetId="8">#REF!</definedName>
    <definedName name="SBB_N_33_P" localSheetId="15">#REF!</definedName>
    <definedName name="SBB_N_33_P" localSheetId="16">#REF!</definedName>
    <definedName name="SBB_N_33_P">#REF!</definedName>
    <definedName name="SBB_N_34_P" localSheetId="19">#REF!</definedName>
    <definedName name="SBB_N_34_P" localSheetId="3">#REF!</definedName>
    <definedName name="SBB_N_34_P" localSheetId="8">#REF!</definedName>
    <definedName name="SBB_N_34_P" localSheetId="15">#REF!</definedName>
    <definedName name="SBB_N_34_P" localSheetId="16">#REF!</definedName>
    <definedName name="SBB_N_34_P">#REF!</definedName>
    <definedName name="SBB_N_35_P" localSheetId="19">#REF!</definedName>
    <definedName name="SBB_N_35_P" localSheetId="3">#REF!</definedName>
    <definedName name="SBB_N_35_P" localSheetId="8">#REF!</definedName>
    <definedName name="SBB_N_35_P" localSheetId="15">#REF!</definedName>
    <definedName name="SBB_N_35_P" localSheetId="16">#REF!</definedName>
    <definedName name="SBB_N_35_P">#REF!</definedName>
    <definedName name="SBB_N_36_P" localSheetId="19">#REF!</definedName>
    <definedName name="SBB_N_36_P" localSheetId="3">#REF!</definedName>
    <definedName name="SBB_N_36_P" localSheetId="8">#REF!</definedName>
    <definedName name="SBB_N_36_P" localSheetId="15">#REF!</definedName>
    <definedName name="SBB_N_36_P" localSheetId="16">#REF!</definedName>
    <definedName name="SBB_N_36_P">#REF!</definedName>
    <definedName name="SBB_N_37_WW" localSheetId="19">#REF!</definedName>
    <definedName name="SBB_N_37_WW" localSheetId="3">#REF!</definedName>
    <definedName name="SBB_N_37_WW" localSheetId="8">#REF!</definedName>
    <definedName name="SBB_N_37_WW" localSheetId="15">#REF!</definedName>
    <definedName name="SBB_N_37_WW" localSheetId="16">#REF!</definedName>
    <definedName name="SBB_N_37_WW">#REF!</definedName>
    <definedName name="SBB_N_38_W1A" localSheetId="19">#REF!</definedName>
    <definedName name="SBB_N_38_W1A" localSheetId="3">#REF!</definedName>
    <definedName name="SBB_N_38_W1A" localSheetId="8">#REF!</definedName>
    <definedName name="SBB_N_38_W1A" localSheetId="15">#REF!</definedName>
    <definedName name="SBB_N_38_W1A" localSheetId="16">#REF!</definedName>
    <definedName name="SBB_N_38_W1A">#REF!</definedName>
    <definedName name="SBB_N_39_PP" localSheetId="19">#REF!</definedName>
    <definedName name="SBB_N_39_PP" localSheetId="3">#REF!</definedName>
    <definedName name="SBB_N_39_PP" localSheetId="8">#REF!</definedName>
    <definedName name="SBB_N_39_PP" localSheetId="15">#REF!</definedName>
    <definedName name="SBB_N_39_PP" localSheetId="16">#REF!</definedName>
    <definedName name="SBB_N_39_PP">#REF!</definedName>
    <definedName name="SBB_N10_A" localSheetId="19">#REF!</definedName>
    <definedName name="SBB_N10_A" localSheetId="3">#REF!</definedName>
    <definedName name="SBB_N10_A" localSheetId="8">#REF!</definedName>
    <definedName name="SBB_N10_A" localSheetId="15">#REF!</definedName>
    <definedName name="SBB_N10_A" localSheetId="16">#REF!</definedName>
    <definedName name="SBB_N10_A">#REF!</definedName>
    <definedName name="SBB_N1A" localSheetId="19">#REF!</definedName>
    <definedName name="SBB_N1A" localSheetId="3">#REF!</definedName>
    <definedName name="SBB_N1A" localSheetId="8">#REF!</definedName>
    <definedName name="SBB_N1A" localSheetId="15">#REF!</definedName>
    <definedName name="SBB_N1A" localSheetId="16">#REF!</definedName>
    <definedName name="SBB_N1A">#REF!</definedName>
    <definedName name="SBB_N2A" localSheetId="19">#REF!</definedName>
    <definedName name="SBB_N2A" localSheetId="3">#REF!</definedName>
    <definedName name="SBB_N2A" localSheetId="8">#REF!</definedName>
    <definedName name="SBB_N2A" localSheetId="15">#REF!</definedName>
    <definedName name="SBB_N2A" localSheetId="16">#REF!</definedName>
    <definedName name="SBB_N2A">#REF!</definedName>
    <definedName name="SBB_N3A" localSheetId="19">#REF!</definedName>
    <definedName name="SBB_N3A" localSheetId="3">#REF!</definedName>
    <definedName name="SBB_N3A" localSheetId="8">#REF!</definedName>
    <definedName name="SBB_N3A" localSheetId="15">#REF!</definedName>
    <definedName name="SBB_N3A" localSheetId="16">#REF!</definedName>
    <definedName name="SBB_N3A">#REF!</definedName>
    <definedName name="SBB_N4A" localSheetId="19">#REF!</definedName>
    <definedName name="SBB_N4A" localSheetId="3">#REF!</definedName>
    <definedName name="SBB_N4A" localSheetId="8">#REF!</definedName>
    <definedName name="SBB_N4A" localSheetId="15">#REF!</definedName>
    <definedName name="SBB_N4A" localSheetId="16">#REF!</definedName>
    <definedName name="SBB_N4A">#REF!</definedName>
    <definedName name="SBB_N5A" localSheetId="19">#REF!</definedName>
    <definedName name="SBB_N5A" localSheetId="3">#REF!</definedName>
    <definedName name="SBB_N5A" localSheetId="8">#REF!</definedName>
    <definedName name="SBB_N5A" localSheetId="15">#REF!</definedName>
    <definedName name="SBB_N5A" localSheetId="16">#REF!</definedName>
    <definedName name="SBB_N5A">#REF!</definedName>
    <definedName name="SBB_N6A" localSheetId="19">#REF!</definedName>
    <definedName name="SBB_N6A" localSheetId="3">#REF!</definedName>
    <definedName name="SBB_N6A" localSheetId="8">#REF!</definedName>
    <definedName name="SBB_N6A" localSheetId="15">#REF!</definedName>
    <definedName name="SBB_N6A" localSheetId="16">#REF!</definedName>
    <definedName name="SBB_N6A">#REF!</definedName>
    <definedName name="SBB_N7A" localSheetId="19">#REF!</definedName>
    <definedName name="SBB_N7A" localSheetId="3">#REF!</definedName>
    <definedName name="SBB_N7A" localSheetId="8">#REF!</definedName>
    <definedName name="SBB_N7A" localSheetId="15">#REF!</definedName>
    <definedName name="SBB_N7A" localSheetId="16">#REF!</definedName>
    <definedName name="SBB_N7A">#REF!</definedName>
    <definedName name="SBB_N8A" localSheetId="19">#REF!</definedName>
    <definedName name="SBB_N8A" localSheetId="3">#REF!</definedName>
    <definedName name="SBB_N8A" localSheetId="8">#REF!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9">#REF!</definedName>
    <definedName name="SDI" localSheetId="3">#REF!</definedName>
    <definedName name="SDI" localSheetId="8">#REF!</definedName>
    <definedName name="SDI" localSheetId="15">#REF!</definedName>
    <definedName name="SDI">#REF!</definedName>
    <definedName name="SEG_B_05" localSheetId="19">'[78]SEG 30-06-2005'!#REF!</definedName>
    <definedName name="SEG_B_05" localSheetId="4">'[78]SEG 30-06-2005'!#REF!</definedName>
    <definedName name="SEG_B_05" localSheetId="3">'[78]SEG 30-06-2005'!#REF!</definedName>
    <definedName name="SEG_B_05" localSheetId="8">'[78]SEG 30-06-2005'!#REF!</definedName>
    <definedName name="SEG_B_05" localSheetId="15">'[78]SEG 30-06-2005'!#REF!</definedName>
    <definedName name="SEG_B_05" localSheetId="16">'[78]SEG 30-06-2005'!#REF!</definedName>
    <definedName name="SEG_B_05">'[78]SEG 30-06-2005'!#REF!</definedName>
    <definedName name="SEG_B_06" localSheetId="19">'[79]SEG 30-09-2007'!#REF!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8">'[79]SEG 30-09-2007'!#REF!</definedName>
    <definedName name="SEG_B_06" localSheetId="15">'[79]SEG 30-09-2007'!#REF!</definedName>
    <definedName name="SEG_B_06" localSheetId="16">'[78]SEG 30-06-2006'!#REF!</definedName>
    <definedName name="SEG_B_06">'[79]SEG 30-09-2007'!#REF!</definedName>
    <definedName name="SEG_R_05" localSheetId="19">#REF!</definedName>
    <definedName name="SEG_R_05" localSheetId="3">#REF!</definedName>
    <definedName name="SEG_R_05" localSheetId="8">#REF!</definedName>
    <definedName name="SEG_R_05" localSheetId="15">#REF!</definedName>
    <definedName name="SEG_R_05">#REF!</definedName>
    <definedName name="SEG_R_06" localSheetId="19">#REF!</definedName>
    <definedName name="SEG_R_06" localSheetId="3">#REF!</definedName>
    <definedName name="SEG_R_06" localSheetId="8">#REF!</definedName>
    <definedName name="SEG_R_06" localSheetId="15">#REF!</definedName>
    <definedName name="SEG_R_06">#REF!</definedName>
    <definedName name="Segbilans0308" localSheetId="19">#REF!</definedName>
    <definedName name="Segbilans0308" localSheetId="3">#REF!</definedName>
    <definedName name="Segbilans0308" localSheetId="8">#REF!</definedName>
    <definedName name="Segbilans0308" localSheetId="15">#REF!</definedName>
    <definedName name="Segbilans0308">#REF!</definedName>
    <definedName name="SEGM_0305" localSheetId="19">#REF!</definedName>
    <definedName name="SEGM_0305" localSheetId="1">#REF!</definedName>
    <definedName name="SEGM_0305" localSheetId="3">#REF!</definedName>
    <definedName name="SEGM_0305" localSheetId="8">#REF!</definedName>
    <definedName name="SEGM_0305" localSheetId="15">#REF!</definedName>
    <definedName name="SEGM_0305" localSheetId="16">#REF!</definedName>
    <definedName name="SEGM_0305">#REF!</definedName>
    <definedName name="SEGM_0306" localSheetId="19">#REF!</definedName>
    <definedName name="SEGM_0306" localSheetId="1">#REF!</definedName>
    <definedName name="SEGM_0306" localSheetId="3">#REF!</definedName>
    <definedName name="SEGM_0306" localSheetId="8">#REF!</definedName>
    <definedName name="SEGM_0306" localSheetId="15">#REF!</definedName>
    <definedName name="SEGM_0306" localSheetId="16">#REF!</definedName>
    <definedName name="SEGM_0306">#REF!</definedName>
    <definedName name="SEGM_1205" localSheetId="19">#REF!</definedName>
    <definedName name="SEGM_1205" localSheetId="1">#REF!</definedName>
    <definedName name="SEGM_1205" localSheetId="3">#REF!</definedName>
    <definedName name="SEGM_1205" localSheetId="8">#REF!</definedName>
    <definedName name="SEGM_1205" localSheetId="15">#REF!</definedName>
    <definedName name="SEGM_1205" localSheetId="16">#REF!</definedName>
    <definedName name="SEGM_1205">#REF!</definedName>
    <definedName name="segment07" localSheetId="19">#REF!</definedName>
    <definedName name="segment07" localSheetId="3">#REF!</definedName>
    <definedName name="segment07" localSheetId="8">#REF!</definedName>
    <definedName name="segment07" localSheetId="15">#REF!</definedName>
    <definedName name="segment07" localSheetId="16">#REF!</definedName>
    <definedName name="segment07">#REF!</definedName>
    <definedName name="segmenty0309" localSheetId="19">#REF!</definedName>
    <definedName name="segmenty0309" localSheetId="3">#REF!</definedName>
    <definedName name="segmenty0309" localSheetId="8">#REF!</definedName>
    <definedName name="segmenty0309" localSheetId="15">#REF!</definedName>
    <definedName name="segmenty0309">#REF!</definedName>
    <definedName name="segmenty08" localSheetId="19">#REF!</definedName>
    <definedName name="segmenty08" localSheetId="3">#REF!</definedName>
    <definedName name="segmenty08" localSheetId="8">#REF!</definedName>
    <definedName name="segmenty08" localSheetId="15">#REF!</definedName>
    <definedName name="segmenty08" localSheetId="16">#REF!</definedName>
    <definedName name="segmenty08">#REF!</definedName>
    <definedName name="Sept_2003" localSheetId="19">#REF!</definedName>
    <definedName name="Sept_2003" localSheetId="3">#REF!</definedName>
    <definedName name="Sept_2003" localSheetId="8">#REF!</definedName>
    <definedName name="Sept_2003" localSheetId="15">#REF!</definedName>
    <definedName name="Sept_2003">#REF!</definedName>
    <definedName name="SeptemberIC" localSheetId="19">#REF!</definedName>
    <definedName name="SeptemberIC" localSheetId="3">#REF!</definedName>
    <definedName name="SeptemberIC" localSheetId="8">#REF!</definedName>
    <definedName name="SeptemberIC" localSheetId="15">#REF!</definedName>
    <definedName name="SeptemberIC">#REF!</definedName>
    <definedName name="SeptemberII" localSheetId="19">#REF!</definedName>
    <definedName name="SeptemberII" localSheetId="3">#REF!</definedName>
    <definedName name="SeptemberII" localSheetId="8">#REF!</definedName>
    <definedName name="SeptemberII" localSheetId="15">#REF!</definedName>
    <definedName name="SeptemberII">#REF!</definedName>
    <definedName name="SeptemberL" localSheetId="19">#REF!</definedName>
    <definedName name="SeptemberL" localSheetId="3">#REF!</definedName>
    <definedName name="SeptemberL" localSheetId="8">#REF!</definedName>
    <definedName name="SeptemberL" localSheetId="15">#REF!</definedName>
    <definedName name="SeptemberL">#REF!</definedName>
    <definedName name="SFI" localSheetId="19">#REF!</definedName>
    <definedName name="SFI" localSheetId="3">#REF!</definedName>
    <definedName name="SFI" localSheetId="8">#REF!</definedName>
    <definedName name="SFI" localSheetId="15">#REF!</definedName>
    <definedName name="SFI">#REF!</definedName>
    <definedName name="sfsfsf" hidden="1">{"'BZ SA P&amp;l (fORECAST)'!$A$1:$BR$26"}</definedName>
    <definedName name="Share_capital" localSheetId="19">#REF!</definedName>
    <definedName name="Share_capital" localSheetId="3">#REF!</definedName>
    <definedName name="Share_capital" localSheetId="8">#REF!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9">#REF!</definedName>
    <definedName name="SMT" localSheetId="3">#REF!</definedName>
    <definedName name="SMT" localSheetId="8">#REF!</definedName>
    <definedName name="SMT" localSheetId="15">#REF!</definedName>
    <definedName name="SMT">#REF!</definedName>
    <definedName name="SMT_List">[81]SMT_List!$A$1:$A$13</definedName>
    <definedName name="SMT_List_detailed">[82]SMT_List!$B$1:$B$33</definedName>
    <definedName name="SP25cfs1" localSheetId="19">#REF!</definedName>
    <definedName name="SP25cfs1" localSheetId="3">#REF!</definedName>
    <definedName name="SP25cfs1" localSheetId="8">#REF!</definedName>
    <definedName name="SP25cfs1" localSheetId="15">#REF!</definedName>
    <definedName name="SP25cfs1">#REF!</definedName>
    <definedName name="sp25cfs2" localSheetId="19">#REF!</definedName>
    <definedName name="sp25cfs2" localSheetId="3">#REF!</definedName>
    <definedName name="sp25cfs2" localSheetId="8">#REF!</definedName>
    <definedName name="sp25cfs2" localSheetId="15">#REF!</definedName>
    <definedName name="sp25cfs2">#REF!</definedName>
    <definedName name="SP25cfs3" localSheetId="19">#REF!</definedName>
    <definedName name="SP25cfs3" localSheetId="3">#REF!</definedName>
    <definedName name="SP25cfs3" localSheetId="8">#REF!</definedName>
    <definedName name="SP25cfs3" localSheetId="15">#REF!</definedName>
    <definedName name="SP25cfs3">#REF!</definedName>
    <definedName name="SP4analysis1" localSheetId="19">#REF!</definedName>
    <definedName name="SP4analysis1" localSheetId="3">#REF!</definedName>
    <definedName name="SP4analysis1" localSheetId="8">#REF!</definedName>
    <definedName name="SP4analysis1" localSheetId="15">#REF!</definedName>
    <definedName name="SP4analysis1">#REF!</definedName>
    <definedName name="SP4analysis2" localSheetId="19">#REF!</definedName>
    <definedName name="SP4analysis2" localSheetId="3">#REF!</definedName>
    <definedName name="SP4analysis2" localSheetId="8">#REF!</definedName>
    <definedName name="SP4analysis2" localSheetId="15">#REF!</definedName>
    <definedName name="SP4analysis2">#REF!</definedName>
    <definedName name="SP4dt" localSheetId="19">#REF!</definedName>
    <definedName name="SP4dt" localSheetId="3">#REF!</definedName>
    <definedName name="SP4dt" localSheetId="8">#REF!</definedName>
    <definedName name="SP4dt" localSheetId="15">#REF!</definedName>
    <definedName name="SP4dt">#REF!</definedName>
    <definedName name="SP4rec1" localSheetId="19">#REF!</definedName>
    <definedName name="SP4rec1" localSheetId="3">#REF!</definedName>
    <definedName name="SP4rec1" localSheetId="8">#REF!</definedName>
    <definedName name="SP4rec1" localSheetId="15">#REF!</definedName>
    <definedName name="SP4rec1">#REF!</definedName>
    <definedName name="SP4rec2" localSheetId="19">#REF!</definedName>
    <definedName name="SP4rec2" localSheetId="3">#REF!</definedName>
    <definedName name="SP4rec2" localSheetId="8">#REF!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9">#REF!</definedName>
    <definedName name="Sprzedaże" localSheetId="3">#REF!</definedName>
    <definedName name="Sprzedaże" localSheetId="8">#REF!</definedName>
    <definedName name="Sprzedaże" localSheetId="15">#REF!</definedName>
    <definedName name="Sprzedaże" localSheetId="16">#REF!</definedName>
    <definedName name="Sprzedaże">#REF!</definedName>
    <definedName name="Sprzedaże_w_roku_2008" localSheetId="19">#REF!</definedName>
    <definedName name="Sprzedaże_w_roku_2008" localSheetId="3">#REF!</definedName>
    <definedName name="Sprzedaże_w_roku_2008" localSheetId="8">#REF!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9">#REF!</definedName>
    <definedName name="SRZiS_N_40" localSheetId="3">#REF!</definedName>
    <definedName name="SRZiS_N_40" localSheetId="8">#REF!</definedName>
    <definedName name="SRZiS_N_40" localSheetId="15">#REF!</definedName>
    <definedName name="SRZiS_N_40" localSheetId="16">#REF!</definedName>
    <definedName name="SRZiS_N_40">#REF!</definedName>
    <definedName name="SRZiS_N_41" localSheetId="19">#REF!</definedName>
    <definedName name="SRZiS_N_41" localSheetId="3">#REF!</definedName>
    <definedName name="SRZiS_N_41" localSheetId="8">#REF!</definedName>
    <definedName name="SRZiS_N_41" localSheetId="15">#REF!</definedName>
    <definedName name="SRZiS_N_41" localSheetId="16">#REF!</definedName>
    <definedName name="SRZiS_N_41">#REF!</definedName>
    <definedName name="SRZiS_N_42" localSheetId="19">#REF!</definedName>
    <definedName name="SRZiS_N_42" localSheetId="3">#REF!</definedName>
    <definedName name="SRZiS_N_42" localSheetId="8">#REF!</definedName>
    <definedName name="SRZiS_N_42" localSheetId="15">#REF!</definedName>
    <definedName name="SRZiS_N_42" localSheetId="16">#REF!</definedName>
    <definedName name="SRZiS_N_42">#REF!</definedName>
    <definedName name="SRZiS_N_43" localSheetId="19">#REF!</definedName>
    <definedName name="SRZiS_N_43" localSheetId="3">#REF!</definedName>
    <definedName name="SRZiS_N_43" localSheetId="8">#REF!</definedName>
    <definedName name="SRZiS_N_43" localSheetId="15">#REF!</definedName>
    <definedName name="SRZiS_N_43" localSheetId="16">#REF!</definedName>
    <definedName name="SRZiS_N_43">#REF!</definedName>
    <definedName name="SRZiS_N_44" localSheetId="19">#REF!</definedName>
    <definedName name="SRZiS_N_44" localSheetId="3">#REF!</definedName>
    <definedName name="SRZiS_N_44" localSheetId="8">#REF!</definedName>
    <definedName name="SRZiS_N_44" localSheetId="15">#REF!</definedName>
    <definedName name="SRZiS_N_44" localSheetId="16">#REF!</definedName>
    <definedName name="SRZiS_N_44">#REF!</definedName>
    <definedName name="SRZiS_N_45" localSheetId="19">#REF!</definedName>
    <definedName name="SRZiS_N_45" localSheetId="3">#REF!</definedName>
    <definedName name="SRZiS_N_45" localSheetId="8">#REF!</definedName>
    <definedName name="SRZiS_N_45" localSheetId="15">#REF!</definedName>
    <definedName name="SRZiS_N_45" localSheetId="16">#REF!</definedName>
    <definedName name="SRZiS_N_45">#REF!</definedName>
    <definedName name="SRZiS_N_46" localSheetId="19">#REF!</definedName>
    <definedName name="SRZiS_N_46" localSheetId="3">#REF!</definedName>
    <definedName name="SRZiS_N_46" localSheetId="8">#REF!</definedName>
    <definedName name="SRZiS_N_46" localSheetId="15">#REF!</definedName>
    <definedName name="SRZiS_N_46" localSheetId="16">#REF!</definedName>
    <definedName name="SRZiS_N_46">#REF!</definedName>
    <definedName name="SRZiS_N_47" localSheetId="19">#REF!</definedName>
    <definedName name="SRZiS_N_47" localSheetId="3">#REF!</definedName>
    <definedName name="SRZiS_N_47" localSheetId="8">#REF!</definedName>
    <definedName name="SRZiS_N_47" localSheetId="15">#REF!</definedName>
    <definedName name="SRZiS_N_47" localSheetId="16">#REF!</definedName>
    <definedName name="SRZiS_N_47">#REF!</definedName>
    <definedName name="SRZiS_N_48" localSheetId="19">#REF!</definedName>
    <definedName name="SRZiS_N_48" localSheetId="3">#REF!</definedName>
    <definedName name="SRZiS_N_48" localSheetId="8">#REF!</definedName>
    <definedName name="SRZiS_N_48" localSheetId="15">#REF!</definedName>
    <definedName name="SRZiS_N_48" localSheetId="16">#REF!</definedName>
    <definedName name="SRZiS_N_48">#REF!</definedName>
    <definedName name="SRZiSB_N_44" localSheetId="19">#REF!</definedName>
    <definedName name="SRZiSB_N_44" localSheetId="3">#REF!</definedName>
    <definedName name="SRZiSB_N_44" localSheetId="8">#REF!</definedName>
    <definedName name="SRZiSB_N_44" localSheetId="15">#REF!</definedName>
    <definedName name="SRZiSB_N_44" localSheetId="16">#REF!</definedName>
    <definedName name="SRZiSB_N_44">#REF!</definedName>
    <definedName name="SRZiSB_N_45" localSheetId="19">#REF!</definedName>
    <definedName name="SRZiSB_N_45" localSheetId="3">#REF!</definedName>
    <definedName name="SRZiSB_N_45" localSheetId="8">#REF!</definedName>
    <definedName name="SRZiSB_N_45" localSheetId="15">#REF!</definedName>
    <definedName name="SRZiSB_N_45" localSheetId="16">#REF!</definedName>
    <definedName name="SRZiSB_N_45">#REF!</definedName>
    <definedName name="SRZiSB_N_46" localSheetId="19">#REF!</definedName>
    <definedName name="SRZiSB_N_46" localSheetId="3">#REF!</definedName>
    <definedName name="SRZiSB_N_46" localSheetId="8">#REF!</definedName>
    <definedName name="SRZiSB_N_46" localSheetId="15">#REF!</definedName>
    <definedName name="SRZiSB_N_46" localSheetId="16">#REF!</definedName>
    <definedName name="SRZiSB_N_46">#REF!</definedName>
    <definedName name="SRZiSB_N_47" localSheetId="19">#REF!</definedName>
    <definedName name="SRZiSB_N_47" localSheetId="3">#REF!</definedName>
    <definedName name="SRZiSB_N_47" localSheetId="8">#REF!</definedName>
    <definedName name="SRZiSB_N_47" localSheetId="15">#REF!</definedName>
    <definedName name="SRZiSB_N_47" localSheetId="16">#REF!</definedName>
    <definedName name="SRZiSB_N_47">#REF!</definedName>
    <definedName name="SRZiSB_N_48" localSheetId="19">#REF!</definedName>
    <definedName name="SRZiSB_N_48" localSheetId="3">#REF!</definedName>
    <definedName name="SRZiSB_N_48" localSheetId="8">#REF!</definedName>
    <definedName name="SRZiSB_N_48" localSheetId="15">#REF!</definedName>
    <definedName name="SRZiSB_N_48" localSheetId="16">#REF!</definedName>
    <definedName name="SRZiSB_N_48">#REF!</definedName>
    <definedName name="SRZiSB_N_49" localSheetId="19">#REF!</definedName>
    <definedName name="SRZiSB_N_49" localSheetId="3">#REF!</definedName>
    <definedName name="SRZiSB_N_49" localSheetId="8">#REF!</definedName>
    <definedName name="SRZiSB_N_49" localSheetId="15">#REF!</definedName>
    <definedName name="SRZiSB_N_49" localSheetId="16">#REF!</definedName>
    <definedName name="SRZiSB_N_49">#REF!</definedName>
    <definedName name="SRZiSB_N_50" localSheetId="19">#REF!</definedName>
    <definedName name="SRZiSB_N_50" localSheetId="3">#REF!</definedName>
    <definedName name="SRZiSB_N_50" localSheetId="8">#REF!</definedName>
    <definedName name="SRZiSB_N_50" localSheetId="15">#REF!</definedName>
    <definedName name="SRZiSB_N_50" localSheetId="16">#REF!</definedName>
    <definedName name="SRZiSB_N_50">#REF!</definedName>
    <definedName name="SRZiSB_N_51" localSheetId="19">#REF!</definedName>
    <definedName name="SRZiSB_N_51" localSheetId="3">#REF!</definedName>
    <definedName name="SRZiSB_N_51" localSheetId="8">#REF!</definedName>
    <definedName name="SRZiSB_N_51" localSheetId="15">#REF!</definedName>
    <definedName name="SRZiSB_N_51" localSheetId="16">#REF!</definedName>
    <definedName name="SRZiSB_N_51">#REF!</definedName>
    <definedName name="SRZiSB_N_52" localSheetId="19">#REF!</definedName>
    <definedName name="SRZiSB_N_52" localSheetId="3">#REF!</definedName>
    <definedName name="SRZiSB_N_52" localSheetId="8">#REF!</definedName>
    <definedName name="SRZiSB_N_52" localSheetId="15">#REF!</definedName>
    <definedName name="SRZiSB_N_52" localSheetId="16">#REF!</definedName>
    <definedName name="SRZiSB_N_52">#REF!</definedName>
    <definedName name="SRZiSB_N_53" localSheetId="19">#REF!</definedName>
    <definedName name="SRZiSB_N_53" localSheetId="3">#REF!</definedName>
    <definedName name="SRZiSB_N_53" localSheetId="8">#REF!</definedName>
    <definedName name="SRZiSB_N_53" localSheetId="15">#REF!</definedName>
    <definedName name="SRZiSB_N_53" localSheetId="16">#REF!</definedName>
    <definedName name="SRZiSB_N_53">#REF!</definedName>
    <definedName name="SRZiSB_N_54" localSheetId="19">#REF!</definedName>
    <definedName name="SRZiSB_N_54" localSheetId="3">#REF!</definedName>
    <definedName name="SRZiSB_N_54" localSheetId="8">#REF!</definedName>
    <definedName name="SRZiSB_N_54" localSheetId="15">#REF!</definedName>
    <definedName name="SRZiSB_N_54" localSheetId="16">#REF!</definedName>
    <definedName name="SRZiSB_N_54">#REF!</definedName>
    <definedName name="SRZiSB_N_55" localSheetId="19">#REF!</definedName>
    <definedName name="SRZiSB_N_55" localSheetId="3">#REF!</definedName>
    <definedName name="SRZiSB_N_55" localSheetId="8">#REF!</definedName>
    <definedName name="SRZiSB_N_55" localSheetId="15">#REF!</definedName>
    <definedName name="SRZiSB_N_55" localSheetId="16">#REF!</definedName>
    <definedName name="SRZiSB_N_55">#REF!</definedName>
    <definedName name="SRZiSB_N_56" localSheetId="19">#REF!</definedName>
    <definedName name="SRZiSB_N_56" localSheetId="3">#REF!</definedName>
    <definedName name="SRZiSB_N_56" localSheetId="8">#REF!</definedName>
    <definedName name="SRZiSB_N_56" localSheetId="15">#REF!</definedName>
    <definedName name="SRZiSB_N_56" localSheetId="16">#REF!</definedName>
    <definedName name="SRZiSB_N_56">#REF!</definedName>
    <definedName name="SRZiSB_N_57" localSheetId="19">#REF!</definedName>
    <definedName name="SRZiSB_N_57" localSheetId="3">#REF!</definedName>
    <definedName name="SRZiSB_N_57" localSheetId="8">#REF!</definedName>
    <definedName name="SRZiSB_N_57" localSheetId="15">#REF!</definedName>
    <definedName name="SRZiSB_N_57" localSheetId="16">#REF!</definedName>
    <definedName name="SRZiSB_N_57">#REF!</definedName>
    <definedName name="SRZiSB_N_58" localSheetId="19">#REF!</definedName>
    <definedName name="SRZiSB_N_58" localSheetId="3">#REF!</definedName>
    <definedName name="SRZiSB_N_58" localSheetId="8">#REF!</definedName>
    <definedName name="SRZiSB_N_58" localSheetId="15">#REF!</definedName>
    <definedName name="SRZiSB_N_58" localSheetId="16">#REF!</definedName>
    <definedName name="SRZiSB_N_58">#REF!</definedName>
    <definedName name="SRZiSB_N_59" localSheetId="19">#REF!</definedName>
    <definedName name="SRZiSB_N_59" localSheetId="3">#REF!</definedName>
    <definedName name="SRZiSB_N_59" localSheetId="8">#REF!</definedName>
    <definedName name="SRZiSB_N_59" localSheetId="15">#REF!</definedName>
    <definedName name="SRZiSB_N_59" localSheetId="16">#REF!</definedName>
    <definedName name="SRZiSB_N_59">#REF!</definedName>
    <definedName name="ss" localSheetId="1">BS!ss</definedName>
    <definedName name="ss" localSheetId="3">'Przychody prowizyjne'!ss</definedName>
    <definedName name="ss" localSheetId="16">#N/A</definedName>
    <definedName name="ss">BS!ss</definedName>
    <definedName name="sssss" localSheetId="1">BS!sssss</definedName>
    <definedName name="sssss" localSheetId="3">'Przychody prowizyjne'!sssss</definedName>
    <definedName name="sssss" localSheetId="16">#N/A</definedName>
    <definedName name="sssss">BS!sssss</definedName>
    <definedName name="Stan_na_31.12.2007" localSheetId="19">[18]kapitaly!#REF!</definedName>
    <definedName name="Stan_na_31.12.2007" localSheetId="4">[18]kapitaly!#REF!</definedName>
    <definedName name="Stan_na_31.12.2007" localSheetId="3">[18]kapitaly!#REF!</definedName>
    <definedName name="Stan_na_31.12.2007" localSheetId="8">[18]kapitaly!#REF!</definedName>
    <definedName name="Stan_na_31.12.2007" localSheetId="15">[18]kapitaly!#REF!</definedName>
    <definedName name="Stan_na_31.12.2007" localSheetId="16">[18]kapitaly!#REF!</definedName>
    <definedName name="Stan_na_31.12.2007">[18]kapitaly!#REF!</definedName>
    <definedName name="start_FBN019_4" localSheetId="19">#REF!</definedName>
    <definedName name="start_FBN019_4" localSheetId="3">#REF!</definedName>
    <definedName name="start_FBN019_4" localSheetId="8">#REF!</definedName>
    <definedName name="start_FBN019_4" localSheetId="15">#REF!</definedName>
    <definedName name="start_FBN019_4">#REF!</definedName>
    <definedName name="start_FBN019_6" localSheetId="19">#REF!</definedName>
    <definedName name="start_FBN019_6" localSheetId="3">#REF!</definedName>
    <definedName name="start_FBN019_6" localSheetId="8">#REF!</definedName>
    <definedName name="start_FBN019_6" localSheetId="15">#REF!</definedName>
    <definedName name="start_FBN019_6">#REF!</definedName>
    <definedName name="start_FBN019_7" localSheetId="19">#REF!</definedName>
    <definedName name="start_FBN019_7" localSheetId="3">#REF!</definedName>
    <definedName name="start_FBN019_7" localSheetId="8">#REF!</definedName>
    <definedName name="start_FBN019_7" localSheetId="15">#REF!</definedName>
    <definedName name="start_FBN019_7">#REF!</definedName>
    <definedName name="start_FBN019_8" localSheetId="19">#REF!</definedName>
    <definedName name="start_FBN019_8" localSheetId="3">#REF!</definedName>
    <definedName name="start_FBN019_8" localSheetId="8">#REF!</definedName>
    <definedName name="start_FBN019_8" localSheetId="15">#REF!</definedName>
    <definedName name="start_FBN019_8">#REF!</definedName>
    <definedName name="start_FBN020_2" localSheetId="19">#REF!</definedName>
    <definedName name="start_FBN020_2" localSheetId="3">#REF!</definedName>
    <definedName name="start_FBN020_2" localSheetId="8">#REF!</definedName>
    <definedName name="start_FBN020_2" localSheetId="15">#REF!</definedName>
    <definedName name="start_FBN020_2">#REF!</definedName>
    <definedName name="start_FIN005_1" localSheetId="19">#REF!</definedName>
    <definedName name="start_FIN005_1" localSheetId="3">#REF!</definedName>
    <definedName name="start_FIN005_1" localSheetId="8">#REF!</definedName>
    <definedName name="start_FIN005_1" localSheetId="15">#REF!</definedName>
    <definedName name="start_FIN005_1">#REF!</definedName>
    <definedName name="static1">[23]static!$A$1:$B$65536</definedName>
    <definedName name="SUMA_NOWE" localSheetId="19">SUMIF(OFFSET(#REF!,1,0):#REF!,1,OFFSET(#REF!,1,0):#REF!)</definedName>
    <definedName name="SUMA_NOWE" localSheetId="3">SUMIF(OFFSET(#REF!,1,0):#REF!,1,OFFSET(#REF!,1,0):#REF!)</definedName>
    <definedName name="SUMA_NOWE" localSheetId="8">SUMIF(OFFSET(#REF!,1,0):#REF!,1,OFFSET(#REF!,1,0):#REF!)</definedName>
    <definedName name="SUMA_NOWE" localSheetId="15">SUMIF(OFFSET(#REF!,1,0):#REF!,1,OFFSET(#REF!,1,0):#REF!)</definedName>
    <definedName name="SUMA_NOWE">SUMIF(OFFSET(#REF!,1,0):#REF!,1,OFFSET(#REF!,1,0):#REF!)</definedName>
    <definedName name="Summary" localSheetId="19">#REF!</definedName>
    <definedName name="Summary" localSheetId="3">#REF!</definedName>
    <definedName name="Summary" localSheetId="8">#REF!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9">#REF!</definedName>
    <definedName name="SWAPFX_dt" localSheetId="3">#REF!</definedName>
    <definedName name="SWAPFX_dt" localSheetId="8">#REF!</definedName>
    <definedName name="SWAPFX_dt" localSheetId="15">#REF!</definedName>
    <definedName name="SWAPFX_dt">#REF!</definedName>
    <definedName name="SWAPFX_dw" localSheetId="19">#REF!</definedName>
    <definedName name="SWAPFX_dw" localSheetId="3">#REF!</definedName>
    <definedName name="SWAPFX_dw" localSheetId="8">#REF!</definedName>
    <definedName name="SWAPFX_dw" localSheetId="15">#REF!</definedName>
    <definedName name="SWAPFX_dw">#REF!</definedName>
    <definedName name="sy" localSheetId="1"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9">#REF!</definedName>
    <definedName name="t.FBN019_4" localSheetId="3">#REF!</definedName>
    <definedName name="t.FBN019_4" localSheetId="8">#REF!</definedName>
    <definedName name="t.FBN019_4" localSheetId="15">#REF!</definedName>
    <definedName name="t.FBN019_4">#REF!</definedName>
    <definedName name="t.FBN019_6" localSheetId="19">#REF!</definedName>
    <definedName name="t.FBN019_6" localSheetId="3">#REF!</definedName>
    <definedName name="t.FBN019_6" localSheetId="8">#REF!</definedName>
    <definedName name="t.FBN019_6" localSheetId="15">#REF!</definedName>
    <definedName name="t.FBN019_6">#REF!</definedName>
    <definedName name="t.FBN019_7" localSheetId="19">#REF!</definedName>
    <definedName name="t.FBN019_7" localSheetId="3">#REF!</definedName>
    <definedName name="t.FBN019_7" localSheetId="8">#REF!</definedName>
    <definedName name="t.FBN019_7" localSheetId="15">#REF!</definedName>
    <definedName name="t.FBN019_7">#REF!</definedName>
    <definedName name="t.FBN019_8" localSheetId="19">#REF!</definedName>
    <definedName name="t.FBN019_8" localSheetId="3">#REF!</definedName>
    <definedName name="t.FBN019_8" localSheetId="8">#REF!</definedName>
    <definedName name="t.FBN019_8" localSheetId="15">#REF!</definedName>
    <definedName name="t.FBN019_8">#REF!</definedName>
    <definedName name="t.FBN020_2" localSheetId="19">#REF!</definedName>
    <definedName name="t.FBN020_2" localSheetId="3">#REF!</definedName>
    <definedName name="t.FBN020_2" localSheetId="8">#REF!</definedName>
    <definedName name="t.FBN020_2" localSheetId="15">#REF!</definedName>
    <definedName name="t.FBN020_2">#REF!</definedName>
    <definedName name="t.FIN004A" localSheetId="19">'[34]FIN004A i 4B'!#REF!</definedName>
    <definedName name="t.FIN004A" localSheetId="3">'[34]FIN004A i 4B'!#REF!</definedName>
    <definedName name="t.FIN004A" localSheetId="8">'[34]FIN004A i 4B'!#REF!</definedName>
    <definedName name="t.FIN004A" localSheetId="15">'[34]FIN004A i 4B'!#REF!</definedName>
    <definedName name="t.FIN004A">'[34]FIN004A i 4B'!#REF!</definedName>
    <definedName name="t.FIN005_1.G3" localSheetId="19">#REF!</definedName>
    <definedName name="t.FIN005_1.G3" localSheetId="3">#REF!</definedName>
    <definedName name="t.FIN005_1.G3" localSheetId="8">#REF!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9">#REF!</definedName>
    <definedName name="taxassoc" localSheetId="3">#REF!</definedName>
    <definedName name="taxassoc" localSheetId="8">#REF!</definedName>
    <definedName name="taxassoc" localSheetId="15">#REF!</definedName>
    <definedName name="taxassoc">#REF!</definedName>
    <definedName name="TaxRate">0.35</definedName>
    <definedName name="tdeftx" localSheetId="19">#REF!</definedName>
    <definedName name="tdeftx" localSheetId="3">#REF!</definedName>
    <definedName name="tdeftx" localSheetId="8">#REF!</definedName>
    <definedName name="tdeftx" localSheetId="15">#REF!</definedName>
    <definedName name="tdeftx">#REF!</definedName>
    <definedName name="TFIDochody2000M" localSheetId="19">#REF!</definedName>
    <definedName name="TFIDochody2000M" localSheetId="3">#REF!</definedName>
    <definedName name="TFIDochody2000M" localSheetId="8">#REF!</definedName>
    <definedName name="TFIDochody2000M" localSheetId="15">#REF!</definedName>
    <definedName name="TFIDochody2000M">#REF!</definedName>
    <definedName name="TFIDochody2000Y" localSheetId="19">#REF!</definedName>
    <definedName name="TFIDochody2000Y" localSheetId="3">#REF!</definedName>
    <definedName name="TFIDochody2000Y" localSheetId="8">#REF!</definedName>
    <definedName name="TFIDochody2000Y" localSheetId="15">#REF!</definedName>
    <definedName name="TFIDochody2000Y">#REF!</definedName>
    <definedName name="TFIDochody2001M" localSheetId="19">#REF!</definedName>
    <definedName name="TFIDochody2001M" localSheetId="3">#REF!</definedName>
    <definedName name="TFIDochody2001M" localSheetId="8">#REF!</definedName>
    <definedName name="TFIDochody2001M" localSheetId="15">#REF!</definedName>
    <definedName name="TFIDochody2001M">#REF!</definedName>
    <definedName name="TFIDochody2001Y" localSheetId="19">#REF!</definedName>
    <definedName name="TFIDochody2001Y" localSheetId="3">#REF!</definedName>
    <definedName name="TFIDochody2001Y" localSheetId="8">#REF!</definedName>
    <definedName name="TFIDochody2001Y" localSheetId="15">#REF!</definedName>
    <definedName name="TFIDochody2001Y">#REF!</definedName>
    <definedName name="TheNumber" localSheetId="19">#REF!</definedName>
    <definedName name="TheNumber" localSheetId="3">#REF!</definedName>
    <definedName name="TheNumber" localSheetId="8">#REF!</definedName>
    <definedName name="TheNumber" localSheetId="15">#REF!</definedName>
    <definedName name="TheNumber">#REF!</definedName>
    <definedName name="TOTAL" localSheetId="19">#REF!</definedName>
    <definedName name="TOTAL" localSheetId="3">#REF!</definedName>
    <definedName name="TOTAL" localSheetId="8">#REF!</definedName>
    <definedName name="TOTAL" localSheetId="15">#REF!</definedName>
    <definedName name="TOTAL" localSheetId="16">#REF!</definedName>
    <definedName name="TOTAL">#REF!</definedName>
    <definedName name="Total.Raised_Off.Bal.linie.kredytowe_Collective.Imp" localSheetId="19">#REF!</definedName>
    <definedName name="Total.Raised_Off.Bal.linie.kredytowe_Collective.Imp" localSheetId="3">#REF!</definedName>
    <definedName name="Total.Raised_Off.Bal.linie.kredytowe_Collective.Imp" localSheetId="8">#REF!</definedName>
    <definedName name="Total.Raised_Off.Bal.linie.kredytowe_Collective.Imp" localSheetId="15">#REF!</definedName>
    <definedName name="Total.Raised_Off.Bal.linie.kredytowe_Collective.Imp">#REF!</definedName>
    <definedName name="Total.Raised_Off.Bal.linie.kredytowe_IBNR" localSheetId="19">#REF!</definedName>
    <definedName name="Total.Raised_Off.Bal.linie.kredytowe_IBNR" localSheetId="3">#REF!</definedName>
    <definedName name="Total.Raised_Off.Bal.linie.kredytowe_IBNR" localSheetId="8">#REF!</definedName>
    <definedName name="Total.Raised_Off.Bal.linie.kredytowe_IBNR" localSheetId="15">#REF!</definedName>
    <definedName name="Total.Raised_Off.Bal.linie.kredytowe_IBNR">#REF!</definedName>
    <definedName name="Total.Raised_Off.Bal.linie.kredytowe_Individual.Imp" localSheetId="19">#REF!</definedName>
    <definedName name="Total.Raised_Off.Bal.linie.kredytowe_Individual.Imp" localSheetId="3">#REF!</definedName>
    <definedName name="Total.Raised_Off.Bal.linie.kredytowe_Individual.Imp" localSheetId="8">#REF!</definedName>
    <definedName name="Total.Raised_Off.Bal.linie.kredytowe_Individual.Imp" localSheetId="15">#REF!</definedName>
    <definedName name="Total.Raised_Off.Bal.linie.kredytowe_Individual.Imp">#REF!</definedName>
    <definedName name="Total.Raised_Off.Bal.udziel.gwarancje_Collective.Imp" localSheetId="19">#REF!</definedName>
    <definedName name="Total.Raised_Off.Bal.udziel.gwarancje_Collective.Imp" localSheetId="3">#REF!</definedName>
    <definedName name="Total.Raised_Off.Bal.udziel.gwarancje_Collective.Imp" localSheetId="8">#REF!</definedName>
    <definedName name="Total.Raised_Off.Bal.udziel.gwarancje_Collective.Imp" localSheetId="15">#REF!</definedName>
    <definedName name="Total.Raised_Off.Bal.udziel.gwarancje_Collective.Imp">#REF!</definedName>
    <definedName name="Total.Raised_Off.Bal.udziel.gwarancje_IBNR" localSheetId="19">#REF!</definedName>
    <definedName name="Total.Raised_Off.Bal.udziel.gwarancje_IBNR" localSheetId="3">#REF!</definedName>
    <definedName name="Total.Raised_Off.Bal.udziel.gwarancje_IBNR" localSheetId="8">#REF!</definedName>
    <definedName name="Total.Raised_Off.Bal.udziel.gwarancje_IBNR" localSheetId="15">#REF!</definedName>
    <definedName name="Total.Raised_Off.Bal.udziel.gwarancje_IBNR">#REF!</definedName>
    <definedName name="Total.Raised_Off.Bal.udziel.gwarancje_Individual.Imp" localSheetId="19">#REF!</definedName>
    <definedName name="Total.Raised_Off.Bal.udziel.gwarancje_Individual.Imp" localSheetId="3">#REF!</definedName>
    <definedName name="Total.Raised_Off.Bal.udziel.gwarancje_Individual.Imp" localSheetId="8">#REF!</definedName>
    <definedName name="Total.Raised_Off.Bal.udziel.gwarancje_Individual.Imp" localSheetId="15">#REF!</definedName>
    <definedName name="Total.Raised_Off.Bal.udziel.gwarancje_Individual.Imp">#REF!</definedName>
    <definedName name="Total.Raised_TP_Collective.Imp" localSheetId="19">#REF!</definedName>
    <definedName name="Total.Raised_TP_Collective.Imp" localSheetId="3">#REF!</definedName>
    <definedName name="Total.Raised_TP_Collective.Imp" localSheetId="8">#REF!</definedName>
    <definedName name="Total.Raised_TP_Collective.Imp" localSheetId="15">#REF!</definedName>
    <definedName name="Total.Raised_TP_Collective.Imp">#REF!</definedName>
    <definedName name="Total.Raised_TP_IBNR" localSheetId="19">#REF!</definedName>
    <definedName name="Total.Raised_TP_IBNR" localSheetId="3">#REF!</definedName>
    <definedName name="Total.Raised_TP_IBNR" localSheetId="8">#REF!</definedName>
    <definedName name="Total.Raised_TP_IBNR" localSheetId="15">#REF!</definedName>
    <definedName name="Total.Raised_TP_IBNR">#REF!</definedName>
    <definedName name="Total.Raised_TP_Individual.Imp" localSheetId="19">#REF!</definedName>
    <definedName name="Total.Raised_TP_Individual.Imp" localSheetId="3">#REF!</definedName>
    <definedName name="Total.Raised_TP_Individual.Imp" localSheetId="8">#REF!</definedName>
    <definedName name="Total.Raised_TP_Individual.Imp" localSheetId="15">#REF!</definedName>
    <definedName name="Total.Raised_TP_Individual.Imp">#REF!</definedName>
    <definedName name="total_baza" localSheetId="19">#REF!</definedName>
    <definedName name="total_baza" localSheetId="3">#REF!</definedName>
    <definedName name="total_baza" localSheetId="8">#REF!</definedName>
    <definedName name="total_baza" localSheetId="15">#REF!</definedName>
    <definedName name="total_baza">#REF!</definedName>
    <definedName name="tr" localSheetId="19">#REF!</definedName>
    <definedName name="tr" localSheetId="3">#REF!</definedName>
    <definedName name="tr" localSheetId="8">#REF!</definedName>
    <definedName name="tr" localSheetId="15">#REF!</definedName>
    <definedName name="tr">#REF!</definedName>
    <definedName name="Transakcje_wzajemne__zobowiązania_warunkowe_udzielone_otrzymane" localSheetId="19">#REF!</definedName>
    <definedName name="Transakcje_wzajemne__zobowiązania_warunkowe_udzielone_otrzymane" localSheetId="3">#REF!</definedName>
    <definedName name="Transakcje_wzajemne__zobowiązania_warunkowe_udzielone_otrzymane" localSheetId="8">#REF!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9">#REF!</definedName>
    <definedName name="Transakcje_z_jednostkami_zależnymi" localSheetId="3">#REF!</definedName>
    <definedName name="Transakcje_z_jednostkami_zależnymi" localSheetId="8">#REF!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9">#REF!</definedName>
    <definedName name="TSI" localSheetId="3">#REF!</definedName>
    <definedName name="TSI" localSheetId="8">#REF!</definedName>
    <definedName name="TSI" localSheetId="15">#REF!</definedName>
    <definedName name="TSI">#REF!</definedName>
    <definedName name="tsy_tax" localSheetId="19">[19]S.P.23!#REF!</definedName>
    <definedName name="tsy_tax" localSheetId="3">[19]S.P.23!#REF!</definedName>
    <definedName name="tsy_tax" localSheetId="8">[19]S.P.23!#REF!</definedName>
    <definedName name="tsy_tax" localSheetId="15">[19]S.P.23!#REF!</definedName>
    <definedName name="tsy_tax">[19]S.P.23!#REF!</definedName>
    <definedName name="tsy_tax_percent" localSheetId="19">[19]S.P.23!#REF!</definedName>
    <definedName name="tsy_tax_percent" localSheetId="3">[19]S.P.23!#REF!</definedName>
    <definedName name="tsy_tax_percent" localSheetId="8">[19]S.P.23!#REF!</definedName>
    <definedName name="tsy_tax_percent" localSheetId="15">[19]S.P.23!#REF!</definedName>
    <definedName name="tsy_tax_percent">[19]S.P.23!#REF!</definedName>
    <definedName name="tsytaxlnfunds" localSheetId="19">[19]S.P.23!#REF!</definedName>
    <definedName name="tsytaxlnfunds" localSheetId="3">[19]S.P.23!#REF!</definedName>
    <definedName name="tsytaxlnfunds" localSheetId="8">[19]S.P.23!#REF!</definedName>
    <definedName name="tsytaxlnfunds" localSheetId="15">[19]S.P.23!#REF!</definedName>
    <definedName name="tsytaxlnfunds">[19]S.P.23!#REF!</definedName>
    <definedName name="ttxchg" localSheetId="19">#REF!</definedName>
    <definedName name="ttxchg" localSheetId="3">#REF!</definedName>
    <definedName name="ttxchg" localSheetId="8">#REF!</definedName>
    <definedName name="ttxchg" localSheetId="15">#REF!</definedName>
    <definedName name="ttxchg">#REF!</definedName>
    <definedName name="TW_B07" localSheetId="19">#REF!</definedName>
    <definedName name="TW_B07" localSheetId="3">#REF!</definedName>
    <definedName name="TW_B07" localSheetId="8">#REF!</definedName>
    <definedName name="TW_B07" localSheetId="15">#REF!</definedName>
    <definedName name="TW_B07">#REF!</definedName>
    <definedName name="TW_B08" localSheetId="19">#REF!</definedName>
    <definedName name="TW_B08" localSheetId="3">#REF!</definedName>
    <definedName name="TW_B08" localSheetId="8">#REF!</definedName>
    <definedName name="TW_B08" localSheetId="15">#REF!</definedName>
    <definedName name="TW_B08">#REF!</definedName>
    <definedName name="TW_bilans12.06" localSheetId="19">#REF!</definedName>
    <definedName name="TW_bilans12.06" localSheetId="3">#REF!</definedName>
    <definedName name="TW_bilans12.06" localSheetId="8">#REF!</definedName>
    <definedName name="TW_bilans12.06" localSheetId="15">#REF!</definedName>
    <definedName name="TW_bilans12.06">#REF!</definedName>
    <definedName name="TW_koszty1204" localSheetId="19">#REF!</definedName>
    <definedName name="TW_koszty1204" localSheetId="1">#REF!</definedName>
    <definedName name="TW_koszty1204" localSheetId="3">#REF!</definedName>
    <definedName name="TW_koszty1204" localSheetId="8">#REF!</definedName>
    <definedName name="TW_koszty1204" localSheetId="15">#REF!</definedName>
    <definedName name="TW_koszty1204" localSheetId="16">#REF!</definedName>
    <definedName name="TW_koszty1204">#REF!</definedName>
    <definedName name="TW_koszty1205" localSheetId="19">#REF!</definedName>
    <definedName name="TW_koszty1205" localSheetId="1">#REF!</definedName>
    <definedName name="TW_koszty1205" localSheetId="3">#REF!</definedName>
    <definedName name="TW_koszty1205" localSheetId="8">#REF!</definedName>
    <definedName name="TW_koszty1205" localSheetId="15">#REF!</definedName>
    <definedName name="TW_koszty1205" localSheetId="16">#REF!</definedName>
    <definedName name="TW_koszty1205">#REF!</definedName>
    <definedName name="TW_nal0305" localSheetId="19">#REF!</definedName>
    <definedName name="TW_nal0305" localSheetId="1">#REF!</definedName>
    <definedName name="TW_nal0305" localSheetId="3">#REF!</definedName>
    <definedName name="TW_nal0305" localSheetId="8">#REF!</definedName>
    <definedName name="TW_nal0305" localSheetId="15">#REF!</definedName>
    <definedName name="TW_nal0305" localSheetId="16">#REF!</definedName>
    <definedName name="TW_nal0305">#REF!</definedName>
    <definedName name="TW_nal0306" localSheetId="19">#REF!</definedName>
    <definedName name="TW_nal0306" localSheetId="1">#REF!</definedName>
    <definedName name="TW_nal0306" localSheetId="3">#REF!</definedName>
    <definedName name="TW_nal0306" localSheetId="8">#REF!</definedName>
    <definedName name="TW_nal0306" localSheetId="15">#REF!</definedName>
    <definedName name="TW_nal0306" localSheetId="16">#REF!</definedName>
    <definedName name="TW_nal0306">#REF!</definedName>
    <definedName name="TW_nal1204" localSheetId="19">#REF!</definedName>
    <definedName name="TW_nal1204" localSheetId="1">#REF!</definedName>
    <definedName name="TW_nal1204" localSheetId="3">#REF!</definedName>
    <definedName name="TW_nal1204" localSheetId="8">#REF!</definedName>
    <definedName name="TW_nal1204" localSheetId="15">#REF!</definedName>
    <definedName name="TW_nal1204" localSheetId="16">#REF!</definedName>
    <definedName name="TW_nal1204">#REF!</definedName>
    <definedName name="TW_nal1205" localSheetId="19">#REF!</definedName>
    <definedName name="TW_nal1205" localSheetId="1">#REF!</definedName>
    <definedName name="TW_nal1205" localSheetId="3">#REF!</definedName>
    <definedName name="TW_nal1205" localSheetId="8">#REF!</definedName>
    <definedName name="TW_nal1205" localSheetId="15">#REF!</definedName>
    <definedName name="TW_nal1205" localSheetId="16">#REF!</definedName>
    <definedName name="TW_nal1205">#REF!</definedName>
    <definedName name="TW_nominaly" localSheetId="19">#REF!</definedName>
    <definedName name="TW_nominaly" localSheetId="1">#REF!</definedName>
    <definedName name="TW_nominaly" localSheetId="3">#REF!</definedName>
    <definedName name="TW_nominaly" localSheetId="8">#REF!</definedName>
    <definedName name="TW_nominaly" localSheetId="15">#REF!</definedName>
    <definedName name="TW_nominaly" localSheetId="16">#REF!</definedName>
    <definedName name="TW_nominaly">#REF!</definedName>
    <definedName name="TW_pozab0306" localSheetId="19">#REF!</definedName>
    <definedName name="TW_pozab0306" localSheetId="3">#REF!</definedName>
    <definedName name="TW_pozab0306" localSheetId="8">#REF!</definedName>
    <definedName name="TW_pozab0306" localSheetId="15">#REF!</definedName>
    <definedName name="TW_pozab0306">#REF!</definedName>
    <definedName name="TW_pozabil1205" localSheetId="19">'[79]TW-pozabilans'!#REF!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8">'[79]TW-pozabilans'!#REF!</definedName>
    <definedName name="TW_pozabil1205" localSheetId="15">'[79]TW-pozabilans'!#REF!</definedName>
    <definedName name="TW_pozabil1205" localSheetId="16">#REF!</definedName>
    <definedName name="TW_pozabil1205">'[79]TW-pozabilans'!#REF!</definedName>
    <definedName name="TW_przych1204" localSheetId="19">#REF!</definedName>
    <definedName name="TW_przych1204" localSheetId="1">#REF!</definedName>
    <definedName name="TW_przych1204" localSheetId="3">#REF!</definedName>
    <definedName name="TW_przych1204" localSheetId="8">#REF!</definedName>
    <definedName name="TW_przych1204" localSheetId="15">#REF!</definedName>
    <definedName name="TW_przych1204" localSheetId="16">#REF!</definedName>
    <definedName name="TW_przych1204">#REF!</definedName>
    <definedName name="TW_przychody1205" localSheetId="19">#REF!</definedName>
    <definedName name="TW_przychody1205" localSheetId="1">#REF!</definedName>
    <definedName name="TW_przychody1205" localSheetId="3">#REF!</definedName>
    <definedName name="TW_przychody1205" localSheetId="8">#REF!</definedName>
    <definedName name="TW_przychody1205" localSheetId="15">#REF!</definedName>
    <definedName name="TW_przychody1205" localSheetId="16">#REF!</definedName>
    <definedName name="TW_przychody1205">#REF!</definedName>
    <definedName name="TW_rach0306" localSheetId="19">#REF!</definedName>
    <definedName name="TW_rach0306" localSheetId="3">#REF!</definedName>
    <definedName name="TW_rach0306" localSheetId="8">#REF!</definedName>
    <definedName name="TW_rach0306" localSheetId="15">#REF!</definedName>
    <definedName name="TW_rach0306">#REF!</definedName>
    <definedName name="TW_RW0305" localSheetId="19">#REF!</definedName>
    <definedName name="TW_RW0305" localSheetId="3">#REF!</definedName>
    <definedName name="TW_RW0305" localSheetId="8">#REF!</definedName>
    <definedName name="TW_RW0305" localSheetId="15">#REF!</definedName>
    <definedName name="TW_RW0305">#REF!</definedName>
    <definedName name="TW_udzieloneotrzymane" localSheetId="19">#REF!</definedName>
    <definedName name="TW_udzieloneotrzymane" localSheetId="1">#REF!</definedName>
    <definedName name="TW_udzieloneotrzymane" localSheetId="3">#REF!</definedName>
    <definedName name="TW_udzieloneotrzymane" localSheetId="8">#REF!</definedName>
    <definedName name="TW_udzieloneotrzymane" localSheetId="15">#REF!</definedName>
    <definedName name="TW_udzieloneotrzymane" localSheetId="16">#REF!</definedName>
    <definedName name="TW_udzieloneotrzymane">#REF!</definedName>
    <definedName name="TW_zob0305" localSheetId="19">#REF!</definedName>
    <definedName name="TW_zob0305" localSheetId="1">#REF!</definedName>
    <definedName name="TW_zob0305" localSheetId="3">#REF!</definedName>
    <definedName name="TW_zob0305" localSheetId="8">#REF!</definedName>
    <definedName name="TW_zob0305" localSheetId="15">#REF!</definedName>
    <definedName name="TW_zob0305" localSheetId="16">#REF!</definedName>
    <definedName name="TW_zob0305">#REF!</definedName>
    <definedName name="TW_zob0306" localSheetId="19">#REF!</definedName>
    <definedName name="TW_zob0306" localSheetId="1">#REF!</definedName>
    <definedName name="TW_zob0306" localSheetId="3">#REF!</definedName>
    <definedName name="TW_zob0306" localSheetId="8">#REF!</definedName>
    <definedName name="TW_zob0306" localSheetId="15">#REF!</definedName>
    <definedName name="TW_zob0306" localSheetId="16">#REF!</definedName>
    <definedName name="TW_zob0306">#REF!</definedName>
    <definedName name="TW_zob1204" localSheetId="19">#REF!</definedName>
    <definedName name="TW_zob1204" localSheetId="1">#REF!</definedName>
    <definedName name="TW_zob1204" localSheetId="3">#REF!</definedName>
    <definedName name="TW_zob1204" localSheetId="8">#REF!</definedName>
    <definedName name="TW_zob1204" localSheetId="15">#REF!</definedName>
    <definedName name="TW_zob1204" localSheetId="16">#REF!</definedName>
    <definedName name="TW_zob1204">#REF!</definedName>
    <definedName name="TW_zob1205" localSheetId="19">#REF!</definedName>
    <definedName name="TW_zob1205" localSheetId="1">#REF!</definedName>
    <definedName name="TW_zob1205" localSheetId="3">#REF!</definedName>
    <definedName name="TW_zob1205" localSheetId="8">#REF!</definedName>
    <definedName name="TW_zob1205" localSheetId="15">#REF!</definedName>
    <definedName name="TW_zob1205" localSheetId="16">#REF!</definedName>
    <definedName name="TW_zob1205">#REF!</definedName>
    <definedName name="TW06_2006" localSheetId="19">#REF!</definedName>
    <definedName name="TW06_2006" localSheetId="3">#REF!</definedName>
    <definedName name="TW06_2006" localSheetId="8">#REF!</definedName>
    <definedName name="TW06_2006" localSheetId="15">#REF!</definedName>
    <definedName name="TW06_2006">#REF!</definedName>
    <definedName name="TWpozabilans" localSheetId="19">#REF!</definedName>
    <definedName name="TWpozabilans" localSheetId="3">#REF!</definedName>
    <definedName name="TWpozabilans" localSheetId="8">#REF!</definedName>
    <definedName name="TWpozabilans" localSheetId="15">#REF!</definedName>
    <definedName name="TWpozabilans">#REF!</definedName>
    <definedName name="TWrachunek_0306" localSheetId="19">#REF!</definedName>
    <definedName name="TWrachunek_0306" localSheetId="3">#REF!</definedName>
    <definedName name="TWrachunek_0306" localSheetId="8">#REF!</definedName>
    <definedName name="TWrachunek_0306" localSheetId="15">#REF!</definedName>
    <definedName name="TWrachunek_0306">#REF!</definedName>
    <definedName name="txcbdi" localSheetId="19">#REF!</definedName>
    <definedName name="txcbdi" localSheetId="3">#REF!</definedName>
    <definedName name="txcbdi" localSheetId="8">#REF!</definedName>
    <definedName name="txcbdi" localSheetId="15">#REF!</definedName>
    <definedName name="txcbdi">#REF!</definedName>
    <definedName name="txexta" localSheetId="19">#REF!</definedName>
    <definedName name="txexta" localSheetId="3">#REF!</definedName>
    <definedName name="txexta" localSheetId="8">#REF!</definedName>
    <definedName name="txexta" localSheetId="15">#REF!</definedName>
    <definedName name="txexta">#REF!</definedName>
    <definedName name="txfrdp" localSheetId="19">#REF!</definedName>
    <definedName name="txfrdp" localSheetId="3">#REF!</definedName>
    <definedName name="txfrdp" localSheetId="8">#REF!</definedName>
    <definedName name="txfrdp" localSheetId="15">#REF!</definedName>
    <definedName name="txfrdp">#REF!</definedName>
    <definedName name="txobdi" localSheetId="19">#REF!</definedName>
    <definedName name="txobdi" localSheetId="3">#REF!</definedName>
    <definedName name="txobdi" localSheetId="8">#REF!</definedName>
    <definedName name="txobdi" localSheetId="15">#REF!</definedName>
    <definedName name="txobdi">#REF!</definedName>
    <definedName name="txpala" localSheetId="19">#REF!</definedName>
    <definedName name="txpala" localSheetId="3">#REF!</definedName>
    <definedName name="txpala" localSheetId="8">#REF!</definedName>
    <definedName name="txpala" localSheetId="15">#REF!</definedName>
    <definedName name="txpala">#REF!</definedName>
    <definedName name="TytułyStron">[53]Słownik!$B$37:$C$41</definedName>
    <definedName name="u" localSheetId="1">BS!u</definedName>
    <definedName name="u" localSheetId="3">'Przychody prowizyjne'!u</definedName>
    <definedName name="u" localSheetId="16">#N/A</definedName>
    <definedName name="u">BS!u</definedName>
    <definedName name="uchwała_CA_1" localSheetId="19">#REF!</definedName>
    <definedName name="uchwała_CA_1" localSheetId="1">#REF!</definedName>
    <definedName name="uchwała_CA_1" localSheetId="3">#REF!</definedName>
    <definedName name="uchwała_CA_1" localSheetId="8">#REF!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9">#REF!</definedName>
    <definedName name="unamff" localSheetId="3">#REF!</definedName>
    <definedName name="unamff" localSheetId="8">#REF!</definedName>
    <definedName name="unamff" localSheetId="15">#REF!</definedName>
    <definedName name="unamff">#REF!</definedName>
    <definedName name="USD" localSheetId="19">#REF!</definedName>
    <definedName name="USD" localSheetId="3">#REF!</definedName>
    <definedName name="USD" localSheetId="8">#REF!</definedName>
    <definedName name="USD" localSheetId="15">#REF!</definedName>
    <definedName name="USD">#REF!</definedName>
    <definedName name="utrata_wartości" localSheetId="19">#REF!</definedName>
    <definedName name="utrata_wartości" localSheetId="3">#REF!</definedName>
    <definedName name="utrata_wartości" localSheetId="8">#REF!</definedName>
    <definedName name="utrata_wartości" localSheetId="15">#REF!</definedName>
    <definedName name="utrata_wartości">#REF!</definedName>
    <definedName name="uu" localSheetId="1">BS!uu</definedName>
    <definedName name="uu" localSheetId="3">'Przychody prowizyjne'!uu</definedName>
    <definedName name="uu" localSheetId="16">#N/A</definedName>
    <definedName name="uu">BS!uu</definedName>
    <definedName name="uuu" localSheetId="1">BS!uuu</definedName>
    <definedName name="uuu" localSheetId="3">'Przychody prowizyjne'!uuu</definedName>
    <definedName name="uuu" localSheetId="16">#N/A</definedName>
    <definedName name="uuu">BS!uuu</definedName>
    <definedName name="uuuu" localSheetId="1">BS!uuuu</definedName>
    <definedName name="uuuu" localSheetId="3">'Przychody prowizyjne'!uuuu</definedName>
    <definedName name="uuuu" localSheetId="16">#N/A</definedName>
    <definedName name="uuuu">BS!uuuu</definedName>
    <definedName name="uuuuuu" localSheetId="1">BS!uuuuuu</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3">'Przychody prowizyjne'!vv</definedName>
    <definedName name="vv" localSheetId="16">#N/A</definedName>
    <definedName name="vv">BS!vv</definedName>
    <definedName name="vvv" localSheetId="1">BS!vvv</definedName>
    <definedName name="vvv" localSheetId="3">'Przychody prowizyjne'!vvv</definedName>
    <definedName name="vvv" localSheetId="16">#N/A</definedName>
    <definedName name="vvv">BS!vvv</definedName>
    <definedName name="Wartości_niematerialne_07" localSheetId="19">#REF!</definedName>
    <definedName name="Wartości_niematerialne_07" localSheetId="3">#REF!</definedName>
    <definedName name="Wartości_niematerialne_07" localSheetId="8">#REF!</definedName>
    <definedName name="Wartości_niematerialne_07" localSheetId="15">#REF!</definedName>
    <definedName name="Wartości_niematerialne_07" localSheetId="16">#REF!</definedName>
    <definedName name="Wartości_niematerialne_07">#REF!</definedName>
    <definedName name="Wartości_niematerialne_08" localSheetId="19">#REF!</definedName>
    <definedName name="Wartości_niematerialne_08" localSheetId="3">#REF!</definedName>
    <definedName name="Wartości_niematerialne_08" localSheetId="8">#REF!</definedName>
    <definedName name="Wartości_niematerialne_08" localSheetId="15">#REF!</definedName>
    <definedName name="Wartości_niematerialne_08" localSheetId="16">#REF!</definedName>
    <definedName name="Wartości_niematerialne_08">#REF!</definedName>
    <definedName name="warunkowe" localSheetId="19">#REF!</definedName>
    <definedName name="warunkowe" localSheetId="3">#REF!</definedName>
    <definedName name="warunkowe" localSheetId="8">#REF!</definedName>
    <definedName name="warunkowe" localSheetId="15">#REF!</definedName>
    <definedName name="warunkowe">#REF!</definedName>
    <definedName name="WB_0606" localSheetId="19">#REF!</definedName>
    <definedName name="WB_0606" localSheetId="3">#REF!</definedName>
    <definedName name="WB_0606" localSheetId="8">#REF!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9">#REF!</definedName>
    <definedName name="WBK2000M" localSheetId="3">#REF!</definedName>
    <definedName name="WBK2000M" localSheetId="8">#REF!</definedName>
    <definedName name="WBK2000M" localSheetId="15">#REF!</definedName>
    <definedName name="WBK2000M">#REF!</definedName>
    <definedName name="WBK2000Y" localSheetId="19">#REF!</definedName>
    <definedName name="WBK2000Y" localSheetId="3">#REF!</definedName>
    <definedName name="WBK2000Y" localSheetId="8">#REF!</definedName>
    <definedName name="WBK2000Y" localSheetId="15">#REF!</definedName>
    <definedName name="WBK2000Y">#REF!</definedName>
    <definedName name="WBK2001M" localSheetId="19">#REF!</definedName>
    <definedName name="WBK2001M" localSheetId="3">#REF!</definedName>
    <definedName name="WBK2001M" localSheetId="8">#REF!</definedName>
    <definedName name="WBK2001M" localSheetId="15">#REF!</definedName>
    <definedName name="WBK2001M">#REF!</definedName>
    <definedName name="WBK2001Y" localSheetId="19">#REF!</definedName>
    <definedName name="WBK2001Y" localSheetId="3">#REF!</definedName>
    <definedName name="WBK2001Y" localSheetId="8">#REF!</definedName>
    <definedName name="WBK2001Y" localSheetId="15">#REF!</definedName>
    <definedName name="WBK2001Y">#REF!</definedName>
    <definedName name="wbkbz" localSheetId="3">'Przychody prowizyjne'!wbkbz</definedName>
    <definedName name="wbkbz" localSheetId="16">#N/A</definedName>
    <definedName name="wbkbz">'Przychody prowizyjne'!wbkbz</definedName>
    <definedName name="WBKCU2000M" localSheetId="19">#REF!</definedName>
    <definedName name="WBKCU2000M" localSheetId="3">#REF!</definedName>
    <definedName name="WBKCU2000M" localSheetId="8">#REF!</definedName>
    <definedName name="WBKCU2000M" localSheetId="15">#REF!</definedName>
    <definedName name="WBKCU2000M">#REF!</definedName>
    <definedName name="WBKCU2000Y" localSheetId="19">#REF!</definedName>
    <definedName name="WBKCU2000Y" localSheetId="3">#REF!</definedName>
    <definedName name="WBKCU2000Y" localSheetId="8">#REF!</definedName>
    <definedName name="WBKCU2000Y" localSheetId="15">#REF!</definedName>
    <definedName name="WBKCU2000Y">#REF!</definedName>
    <definedName name="WBKCU2001M" localSheetId="19">#REF!</definedName>
    <definedName name="WBKCU2001M" localSheetId="3">#REF!</definedName>
    <definedName name="WBKCU2001M" localSheetId="8">#REF!</definedName>
    <definedName name="WBKCU2001M" localSheetId="15">#REF!</definedName>
    <definedName name="WBKCU2001M">#REF!</definedName>
    <definedName name="WBKCU2001Y" localSheetId="19">#REF!</definedName>
    <definedName name="WBKCU2001Y" localSheetId="3">#REF!</definedName>
    <definedName name="WBKCU2001Y" localSheetId="8">#REF!</definedName>
    <definedName name="WBKCU2001Y" localSheetId="15">#REF!</definedName>
    <definedName name="WBKCU2001Y">#REF!</definedName>
    <definedName name="wczytanepliki">'[24]wczytane pliki'!$A$1:$A$70</definedName>
    <definedName name="we" localSheetId="19">#REF!</definedName>
    <definedName name="we" localSheetId="3">#REF!</definedName>
    <definedName name="we" localSheetId="8">#REF!</definedName>
    <definedName name="we" localSheetId="15">#REF!</definedName>
    <definedName name="we">#REF!</definedName>
    <definedName name="wersja" localSheetId="19">#REF!</definedName>
    <definedName name="wersja" localSheetId="3">#REF!</definedName>
    <definedName name="wersja" localSheetId="8">#REF!</definedName>
    <definedName name="wersja" localSheetId="15">#REF!</definedName>
    <definedName name="wersja">#REF!</definedName>
    <definedName name="wf">#N/A</definedName>
    <definedName name="Write.off_TP_Collective.Imp" localSheetId="19">#REF!</definedName>
    <definedName name="Write.off_TP_Collective.Imp" localSheetId="3">#REF!</definedName>
    <definedName name="Write.off_TP_Collective.Imp" localSheetId="8">#REF!</definedName>
    <definedName name="Write.off_TP_Collective.Imp" localSheetId="15">#REF!</definedName>
    <definedName name="Write.off_TP_Collective.Imp">#REF!</definedName>
    <definedName name="Write.off_TP_Individual.Imp" localSheetId="19">#REF!</definedName>
    <definedName name="Write.off_TP_Individual.Imp" localSheetId="3">#REF!</definedName>
    <definedName name="Write.off_TP_Individual.Imp" localSheetId="8">#REF!</definedName>
    <definedName name="Write.off_TP_Individual.Imp" localSheetId="15">#REF!</definedName>
    <definedName name="Write.off_TP_Individual.Imp">#REF!</definedName>
    <definedName name="Written.Back_Off.Bal.linie.kredytowe_Collective.Imp" localSheetId="19">#REF!</definedName>
    <definedName name="Written.Back_Off.Bal.linie.kredytowe_Collective.Imp" localSheetId="3">#REF!</definedName>
    <definedName name="Written.Back_Off.Bal.linie.kredytowe_Collective.Imp" localSheetId="8">#REF!</definedName>
    <definedName name="Written.Back_Off.Bal.linie.kredytowe_Collective.Imp" localSheetId="15">#REF!</definedName>
    <definedName name="Written.Back_Off.Bal.linie.kredytowe_Collective.Imp">#REF!</definedName>
    <definedName name="Written.Back_Off.Bal.linie.kredytowe_IBNR" localSheetId="19">#REF!</definedName>
    <definedName name="Written.Back_Off.Bal.linie.kredytowe_IBNR" localSheetId="3">#REF!</definedName>
    <definedName name="Written.Back_Off.Bal.linie.kredytowe_IBNR" localSheetId="8">#REF!</definedName>
    <definedName name="Written.Back_Off.Bal.linie.kredytowe_IBNR" localSheetId="15">#REF!</definedName>
    <definedName name="Written.Back_Off.Bal.linie.kredytowe_IBNR">#REF!</definedName>
    <definedName name="Written.Back_Off.Bal.linie.kredytowe_Individual.Imp" localSheetId="19">#REF!</definedName>
    <definedName name="Written.Back_Off.Bal.linie.kredytowe_Individual.Imp" localSheetId="3">#REF!</definedName>
    <definedName name="Written.Back_Off.Bal.linie.kredytowe_Individual.Imp" localSheetId="8">#REF!</definedName>
    <definedName name="Written.Back_Off.Bal.linie.kredytowe_Individual.Imp" localSheetId="15">#REF!</definedName>
    <definedName name="Written.Back_Off.Bal.linie.kredytowe_Individual.Imp">#REF!</definedName>
    <definedName name="Written.Back_Off.Bal.udziel.gwarancje_Collective.Imp" localSheetId="19">#REF!</definedName>
    <definedName name="Written.Back_Off.Bal.udziel.gwarancje_Collective.Imp" localSheetId="3">#REF!</definedName>
    <definedName name="Written.Back_Off.Bal.udziel.gwarancje_Collective.Imp" localSheetId="8">#REF!</definedName>
    <definedName name="Written.Back_Off.Bal.udziel.gwarancje_Collective.Imp" localSheetId="15">#REF!</definedName>
    <definedName name="Written.Back_Off.Bal.udziel.gwarancje_Collective.Imp">#REF!</definedName>
    <definedName name="Written.Back_Off.Bal.udziel.gwarancje_IBNR" localSheetId="19">#REF!</definedName>
    <definedName name="Written.Back_Off.Bal.udziel.gwarancje_IBNR" localSheetId="3">#REF!</definedName>
    <definedName name="Written.Back_Off.Bal.udziel.gwarancje_IBNR" localSheetId="8">#REF!</definedName>
    <definedName name="Written.Back_Off.Bal.udziel.gwarancje_IBNR" localSheetId="15">#REF!</definedName>
    <definedName name="Written.Back_Off.Bal.udziel.gwarancje_IBNR">#REF!</definedName>
    <definedName name="Written.Back_Off.Bal.udziel.gwarancje_Individual.Imp" localSheetId="19">#REF!</definedName>
    <definedName name="Written.Back_Off.Bal.udziel.gwarancje_Individual.Imp" localSheetId="3">#REF!</definedName>
    <definedName name="Written.Back_Off.Bal.udziel.gwarancje_Individual.Imp" localSheetId="8">#REF!</definedName>
    <definedName name="Written.Back_Off.Bal.udziel.gwarancje_Individual.Imp" localSheetId="15">#REF!</definedName>
    <definedName name="Written.Back_Off.Bal.udziel.gwarancje_Individual.Imp">#REF!</definedName>
    <definedName name="Written.Back_TP_Collective.Imp" localSheetId="19">#REF!</definedName>
    <definedName name="Written.Back_TP_Collective.Imp" localSheetId="3">#REF!</definedName>
    <definedName name="Written.Back_TP_Collective.Imp" localSheetId="8">#REF!</definedName>
    <definedName name="Written.Back_TP_Collective.Imp" localSheetId="15">#REF!</definedName>
    <definedName name="Written.Back_TP_Collective.Imp">#REF!</definedName>
    <definedName name="Written.Back_TP_IBNR" localSheetId="19">#REF!</definedName>
    <definedName name="Written.Back_TP_IBNR" localSheetId="3">#REF!</definedName>
    <definedName name="Written.Back_TP_IBNR" localSheetId="8">#REF!</definedName>
    <definedName name="Written.Back_TP_IBNR" localSheetId="15">#REF!</definedName>
    <definedName name="Written.Back_TP_IBNR">#REF!</definedName>
    <definedName name="Written.Back_TP_Individual.Imp" localSheetId="19">#REF!</definedName>
    <definedName name="Written.Back_TP_Individual.Imp" localSheetId="3">#REF!</definedName>
    <definedName name="Written.Back_TP_Individual.Imp" localSheetId="8">#REF!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3">'Przychody prowizyjne'!ww</definedName>
    <definedName name="ww" localSheetId="16">#N/A</definedName>
    <definedName name="ww">BS!ww</definedName>
    <definedName name="www" localSheetId="1">BS!www</definedName>
    <definedName name="www" localSheetId="3">'Przychody prowizyjne'!www</definedName>
    <definedName name="www" localSheetId="16">#N/A</definedName>
    <definedName name="www">BS!www</definedName>
    <definedName name="WYBRANE_DANE" localSheetId="19">#REF!</definedName>
    <definedName name="WYBRANE_DANE" localSheetId="3">#REF!</definedName>
    <definedName name="WYBRANE_DANE" localSheetId="8">#REF!</definedName>
    <definedName name="WYBRANE_DANE" localSheetId="15">#REF!</definedName>
    <definedName name="WYBRANE_DANE" localSheetId="16">#REF!</definedName>
    <definedName name="WYBRANE_DANE">#REF!</definedName>
    <definedName name="wydruk" localSheetId="19">#REF!</definedName>
    <definedName name="wydruk" localSheetId="3">#REF!</definedName>
    <definedName name="wydruk" localSheetId="8">#REF!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9">#REF!</definedName>
    <definedName name="wymogi" localSheetId="3">#REF!</definedName>
    <definedName name="wymogi" localSheetId="8">#REF!</definedName>
    <definedName name="wymogi" localSheetId="15">#REF!</definedName>
    <definedName name="wymogi">#REF!</definedName>
    <definedName name="wymogi09" localSheetId="19">#REF!</definedName>
    <definedName name="wymogi09" localSheetId="3">#REF!</definedName>
    <definedName name="wymogi09" localSheetId="8">#REF!</definedName>
    <definedName name="wymogi09" localSheetId="15">#REF!</definedName>
    <definedName name="wymogi09">#REF!</definedName>
    <definedName name="wymogi122008" localSheetId="19">#REF!</definedName>
    <definedName name="wymogi122008" localSheetId="3">#REF!</definedName>
    <definedName name="wymogi122008" localSheetId="8">#REF!</definedName>
    <definedName name="wymogi122008" localSheetId="15">#REF!</definedName>
    <definedName name="wymogi122008">#REF!</definedName>
    <definedName name="wymogi2" localSheetId="19">#REF!</definedName>
    <definedName name="wymogi2" localSheetId="3">#REF!</definedName>
    <definedName name="wymogi2" localSheetId="8">#REF!</definedName>
    <definedName name="wymogi2" localSheetId="15">#REF!</definedName>
    <definedName name="wymogi2">#REF!</definedName>
    <definedName name="WynagrCzłZarz" localSheetId="19">#REF!</definedName>
    <definedName name="WynagrCzłZarz" localSheetId="3">#REF!</definedName>
    <definedName name="WynagrCzłZarz" localSheetId="8">#REF!</definedName>
    <definedName name="WynagrCzłZarz" localSheetId="15">#REF!</definedName>
    <definedName name="WynagrCzłZarz" localSheetId="16">#REF!</definedName>
    <definedName name="WynagrCzłZarz">#REF!</definedName>
    <definedName name="WynagRN2008" localSheetId="19">#REF!</definedName>
    <definedName name="WynagRN2008" localSheetId="3">#REF!</definedName>
    <definedName name="WynagRN2008" localSheetId="8">#REF!</definedName>
    <definedName name="WynagRN2008" localSheetId="15">#REF!</definedName>
    <definedName name="WynagRN2008" localSheetId="16">#REF!</definedName>
    <definedName name="WynagRN2008">#REF!</definedName>
    <definedName name="WynagRN2010" localSheetId="19">#REF!</definedName>
    <definedName name="WynagRN2010" localSheetId="3">#REF!</definedName>
    <definedName name="WynagRN2010" localSheetId="8">#REF!</definedName>
    <definedName name="WynagRN2010" localSheetId="15">#REF!</definedName>
    <definedName name="WynagRN2010" localSheetId="16">#REF!</definedName>
    <definedName name="WynagRN2010">#REF!</definedName>
    <definedName name="WynagrRN" localSheetId="19">#REF!</definedName>
    <definedName name="WynagrRN" localSheetId="3">#REF!</definedName>
    <definedName name="WynagrRN" localSheetId="8">#REF!</definedName>
    <definedName name="WynagrRN" localSheetId="15">#REF!</definedName>
    <definedName name="WynagrRN" localSheetId="16">#REF!</definedName>
    <definedName name="WynagrRN">#REF!</definedName>
    <definedName name="WynagrRN2009" localSheetId="19">#REF!</definedName>
    <definedName name="WynagrRN2009" localSheetId="3">#REF!</definedName>
    <definedName name="WynagrRN2009" localSheetId="8">#REF!</definedName>
    <definedName name="WynagrRN2009" localSheetId="15">#REF!</definedName>
    <definedName name="WynagrRN2009" localSheetId="16">#REF!</definedName>
    <definedName name="WynagrRN2009">#REF!</definedName>
    <definedName name="WynagrZarzad2010" localSheetId="19">#REF!</definedName>
    <definedName name="WynagrZarzad2010" localSheetId="3">#REF!</definedName>
    <definedName name="WynagrZarzad2010" localSheetId="8">#REF!</definedName>
    <definedName name="WynagrZarzad2010" localSheetId="15">#REF!</definedName>
    <definedName name="WynagrZarzad2010" localSheetId="16">#REF!</definedName>
    <definedName name="WynagrZarzad2010">#REF!</definedName>
    <definedName name="WynagZarz2008" localSheetId="19">#REF!</definedName>
    <definedName name="WynagZarz2008" localSheetId="3">#REF!</definedName>
    <definedName name="WynagZarz2008" localSheetId="8">#REF!</definedName>
    <definedName name="WynagZarz2008" localSheetId="15">#REF!</definedName>
    <definedName name="WynagZarz2008" localSheetId="16">#REF!</definedName>
    <definedName name="WynagZarz2008">#REF!</definedName>
    <definedName name="Wynik_handlowy" localSheetId="19">#REF!</definedName>
    <definedName name="Wynik_handlowy" localSheetId="3">#REF!</definedName>
    <definedName name="Wynik_handlowy" localSheetId="8">#REF!</definedName>
    <definedName name="Wynik_handlowy" localSheetId="15">#REF!</definedName>
    <definedName name="Wynik_handlowy" localSheetId="16">#REF!</definedName>
    <definedName name="Wynik_handlowy">#REF!</definedName>
    <definedName name="Wynik_na_inwestycyjnych_aktywach_finansowych" localSheetId="19">#REF!</definedName>
    <definedName name="Wynik_na_inwestycyjnych_aktywach_finansowych" localSheetId="3">#REF!</definedName>
    <definedName name="Wynik_na_inwestycyjnych_aktywach_finansowych" localSheetId="8">#REF!</definedName>
    <definedName name="Wynik_na_inwestycyjnych_aktywach_finansowych" localSheetId="15">#REF!</definedName>
    <definedName name="Wynik_na_inwestycyjnych_aktywach_finansowych">#REF!</definedName>
    <definedName name="Wynik_na_inwestycyjnym" localSheetId="19">#REF!</definedName>
    <definedName name="Wynik_na_inwestycyjnym" localSheetId="3">#REF!</definedName>
    <definedName name="Wynik_na_inwestycyjnym" localSheetId="8">#REF!</definedName>
    <definedName name="Wynik_na_inwestycyjnym" localSheetId="15">#REF!</definedName>
    <definedName name="Wynik_na_inwestycyjnym" localSheetId="16">#REF!</definedName>
    <definedName name="Wynik_na_inwestycyjnym">#REF!</definedName>
    <definedName name="Wynik_na_sprzedaży" localSheetId="19">#REF!</definedName>
    <definedName name="Wynik_na_sprzedaży" localSheetId="3">#REF!</definedName>
    <definedName name="Wynik_na_sprzedaży" localSheetId="8">#REF!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hidden="1">{"'BZ SA P&amp;l (fORECAST)'!$A$1:$BR$26"}</definedName>
    <definedName name="z" hidden="1">{"'BZ SA P&amp;l (fORECAST)'!$A$1:$BR$26"}</definedName>
    <definedName name="Z_125C78BA_D867_47D1_A11F_3136D301DF29_.wvu.PrintArea" localSheetId="1" hidden="1">BS!$C$1:$D$48</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obrotu'!$L:$R</definedName>
    <definedName name="Z_12F8D032_8143_430B_8DFF_852E8796C402_.wvu.Rows" localSheetId="1" hidden="1">BS!$51:$68</definedName>
    <definedName name="Z_12F8D032_8143_430B_8DFF_852E8796C402_.wvu.Rows" localSheetId="0" hidden="1">'P&amp;L'!$34:$54</definedName>
    <definedName name="Z_1DA1E639_C769_4176_9561_FF9CB01F8119_.wvu.Cols" localSheetId="3" hidden="1">'Przychody prowizyjne'!#REF!</definedName>
    <definedName name="Z_25FAB884_5E17_4008_8139_33D910C7DEFE_.wvu.Cols" localSheetId="4" hidden="1">'Koszty działania razem'!$M:$T</definedName>
    <definedName name="Z_25FAB884_5E17_4008_8139_33D910C7DEFE_.wvu.Cols" localSheetId="10" hidden="1">'Należn. i zob. od banków'!$L:$R</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2" hidden="1">'Aktywa i zobow. fin. do obrotu'!$L:$R</definedName>
    <definedName name="Z_57267270_6A97_4850_9DB6_FE6B399379AA_.wvu.Cols" localSheetId="10" hidden="1">'Należn. i zob. od banków'!$L:$R</definedName>
    <definedName name="Z_6587DC74_DEB6_4452_A434_417A9595CDDC_.wvu.Cols" localSheetId="0" hidden="1">'P&amp;L'!$D:$D</definedName>
    <definedName name="Z_6587DC74_DEB6_4452_A434_417A9595CDDC_.wvu.Rows" localSheetId="1" hidden="1">BS!$51:$68</definedName>
    <definedName name="Z_6587DC74_DEB6_4452_A434_417A9595CDDC_.wvu.Rows" localSheetId="0" hidden="1">'P&amp;L'!$34:$54</definedName>
    <definedName name="Z_687A4863_1825_4D63_B732_E76682E6DE4F_.wvu.Cols" localSheetId="12" hidden="1">'Aktywa i zobow. fin. do obrotu'!$L:$R</definedName>
    <definedName name="Z_6FC4F419_D6A7_4464_B173_C159EEEB0972_.wvu.Cols" localSheetId="4" hidden="1">'Koszty działania razem'!#REF!</definedName>
    <definedName name="Z_6FC4F419_D6A7_4464_B173_C159EEEB0972_.wvu.PrintArea" localSheetId="4" hidden="1">'Koszty działania razem'!$B$1:$B$33</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12" hidden="1">'Aktywa i zobow. fin. do obrotu'!$L:$R</definedName>
    <definedName name="Z_899D69CD_4B7E_42BC_9944_5BD922EB798C_.wvu.Cols" localSheetId="3" hidden="1">'Przychody prowizyjne'!$L:$N</definedName>
    <definedName name="Z_9788B417_CC07_4FDA_845B_D10161BBB5F4_.wvu.Rows" localSheetId="17" hidden="1">'Wybrane dane niefinansowe '!#REF!,'Wybrane dane niefinansowe '!#REF!</definedName>
    <definedName name="Z_A" localSheetId="1">BS!Z_A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AA48DCEF_55E0_4204_8FFD_85C39608BE6D_.wvu.Cols" localSheetId="12" hidden="1">'Aktywa i zobow. fin. do obrotu'!$L:$R</definedName>
    <definedName name="Z_AA48DCEF_55E0_4204_8FFD_85C39608BE6D_.wvu.Rows" localSheetId="1" hidden="1">BS!$51:$68</definedName>
    <definedName name="Z_AA48DCEF_55E0_4204_8FFD_85C39608BE6D_.wvu.Rows" localSheetId="0" hidden="1">'P&amp;L'!$34:$54</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BS!$C$1:$D$48</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BS!$21:$21,BS!#REF!,BS!$52:$55</definedName>
    <definedName name="Z_ED54A16F_4B72_4859_9335_463F05020B50_.wvu.PrintArea" localSheetId="1" hidden="1">BS!$C$1:$D$48</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9" hidden="1">#REF!</definedName>
    <definedName name="Z_FA69919D_DCBB_46D3_BC60_A39B8788200A_.wvu.Cols" localSheetId="3" hidden="1">#REF!</definedName>
    <definedName name="Z_FA69919D_DCBB_46D3_BC60_A39B8788200A_.wvu.Cols" localSheetId="8" hidden="1">#REF!</definedName>
    <definedName name="Z_FA69919D_DCBB_46D3_BC60_A39B8788200A_.wvu.Cols" localSheetId="15" hidden="1">#REF!</definedName>
    <definedName name="Z_FA69919D_DCBB_46D3_BC60_A39B8788200A_.wvu.Cols" hidden="1">#REF!</definedName>
    <definedName name="Zabezpieczające_pochodne" localSheetId="19">'[69]noty bilans 2'!#REF!</definedName>
    <definedName name="Zabezpieczające_pochodne" localSheetId="4">'[69]noty bilans 2'!#REF!</definedName>
    <definedName name="Zabezpieczające_pochodne" localSheetId="3">'[69]noty bilans 2'!#REF!</definedName>
    <definedName name="Zabezpieczające_pochodne" localSheetId="8">'[69]noty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9">#REF!</definedName>
    <definedName name="Zabezpieczające_pochodne_instrumenty_finansowe" localSheetId="3">#REF!</definedName>
    <definedName name="Zabezpieczające_pochodne_instrumenty_finansowe" localSheetId="8">#REF!</definedName>
    <definedName name="Zabezpieczające_pochodne_instrumenty_finansowe" localSheetId="15">#REF!</definedName>
    <definedName name="Zabezpieczające_pochodne_instrumenty_finansowe">#REF!</definedName>
    <definedName name="Zadanie_inwestycyjne" localSheetId="19">#REF!</definedName>
    <definedName name="Zadanie_inwestycyjne" localSheetId="3">#REF!</definedName>
    <definedName name="Zadanie_inwestycyjne" localSheetId="8">#REF!</definedName>
    <definedName name="Zadanie_inwestycyjne" localSheetId="15">#REF!</definedName>
    <definedName name="Zadanie_inwestycyjne">#REF!</definedName>
    <definedName name="Zmiana_stanu_inwestycji_utrzymywanych_do_terminu_zapadalności" localSheetId="19">#REF!</definedName>
    <definedName name="Zmiana_stanu_inwestycji_utrzymywanych_do_terminu_zapadalności" localSheetId="3">#REF!</definedName>
    <definedName name="Zmiana_stanu_inwestycji_utrzymywanych_do_terminu_zapadalności" localSheetId="8">#REF!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9">#REF!</definedName>
    <definedName name="Zmiana_stanu_inwestycyjnych_07" localSheetId="3">#REF!</definedName>
    <definedName name="Zmiana_stanu_inwestycyjnych_07" localSheetId="8">#REF!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9">#REF!</definedName>
    <definedName name="Zmiana_stanu_inwestycyjnych_08" localSheetId="3">#REF!</definedName>
    <definedName name="Zmiana_stanu_inwestycyjnych_08" localSheetId="8">#REF!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9">#REF!</definedName>
    <definedName name="Zmiana_stanu_inwestycyjnych_aktywów_finansowych" localSheetId="3">#REF!</definedName>
    <definedName name="Zmiana_stanu_inwestycyjnych_aktywów_finansowych" localSheetId="8">#REF!</definedName>
    <definedName name="Zmiana_stanu_inwestycyjnych_aktywów_finansowych" localSheetId="15">#REF!</definedName>
    <definedName name="Zmiana_stanu_inwestycyjnych_aktywów_finansowych">#REF!</definedName>
    <definedName name="Zmiana_stanu_rezerw" localSheetId="19">#REF!</definedName>
    <definedName name="Zmiana_stanu_rezerw" localSheetId="3">#REF!</definedName>
    <definedName name="Zmiana_stanu_rezerw" localSheetId="8">#REF!</definedName>
    <definedName name="Zmiana_stanu_rezerw" localSheetId="15">#REF!</definedName>
    <definedName name="Zmiana_stanu_rezerw" localSheetId="16">#REF!</definedName>
    <definedName name="Zmiana_stanu_rezerw">#REF!</definedName>
    <definedName name="Zmianawplanie" localSheetId="19">#REF!</definedName>
    <definedName name="Zmianawplanie" localSheetId="3">#REF!</definedName>
    <definedName name="Zmianawplanie" localSheetId="8">#REF!</definedName>
    <definedName name="Zmianawplanie" localSheetId="15">#REF!</definedName>
    <definedName name="Zmianawplanie" localSheetId="16">#REF!</definedName>
    <definedName name="Zmianawplanie">#REF!</definedName>
    <definedName name="zmienna" localSheetId="19">#REF!</definedName>
    <definedName name="zmienna" localSheetId="3">#REF!</definedName>
    <definedName name="zmienna" localSheetId="8">#REF!</definedName>
    <definedName name="zmienna" localSheetId="15">#REF!</definedName>
    <definedName name="zmienna" localSheetId="16">#REF!</definedName>
    <definedName name="zmienna">#REF!</definedName>
    <definedName name="zobow.warunkowe2004" localSheetId="19">'[79]TW-pozabilans'!#REF!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8">'[79]TW-pozabilans'!#REF!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9">#REF!</definedName>
    <definedName name="Zobowiązania_warunkowe_udzielone_i_otrzymane" localSheetId="3">#REF!</definedName>
    <definedName name="Zobowiązania_warunkowe_udzielone_i_otrzymane" localSheetId="8">#REF!</definedName>
    <definedName name="Zobowiązania_warunkowe_udzielone_i_otrzymane" localSheetId="15">#REF!</definedName>
    <definedName name="Zobowiązania_warunkowe_udzielone_i_otrzymane">#REF!</definedName>
    <definedName name="Zobowiązania_wobec_banków" localSheetId="19">#REF!</definedName>
    <definedName name="Zobowiązania_wobec_banków" localSheetId="3">#REF!</definedName>
    <definedName name="Zobowiązania_wobec_banków" localSheetId="8">#REF!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9">#REF!</definedName>
    <definedName name="Zobowiązania_wobec_banku_centralnego" localSheetId="3">#REF!</definedName>
    <definedName name="Zobowiązania_wobec_banku_centralnego" localSheetId="8">#REF!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9">#REF!</definedName>
    <definedName name="Zobowiązania_wobec_klientów" localSheetId="3">#REF!</definedName>
    <definedName name="Zobowiązania_wobec_klientów" localSheetId="8">#REF!</definedName>
    <definedName name="Zobowiązania_wobec_klientów" localSheetId="15">#REF!</definedName>
    <definedName name="Zobowiązania_wobec_klientów" localSheetId="16">#REF!</definedName>
    <definedName name="Zobowiązania_wobec_klientów">#REF!</definedName>
    <definedName name="zorba_konw" localSheetId="19">#REF!</definedName>
    <definedName name="zorba_konw" localSheetId="3">#REF!</definedName>
    <definedName name="zorba_konw" localSheetId="8">#REF!</definedName>
    <definedName name="zorba_konw" localSheetId="15">#REF!</definedName>
    <definedName name="zorba_konw">#REF!</definedName>
    <definedName name="Zwarunkowe" localSheetId="19">#REF!</definedName>
    <definedName name="Zwarunkowe" localSheetId="3">#REF!</definedName>
    <definedName name="Zwarunkowe" localSheetId="8">#REF!</definedName>
    <definedName name="Zwarunkowe" localSheetId="15">#REF!</definedName>
    <definedName name="Zwarunkowe">#REF!</definedName>
    <definedName name="Zysk_na_akcję" localSheetId="19">#REF!</definedName>
    <definedName name="Zysk_na_akcję" localSheetId="3">#REF!</definedName>
    <definedName name="Zysk_na_akcję" localSheetId="8">#REF!</definedName>
    <definedName name="Zysk_na_akcję" localSheetId="15">#REF!</definedName>
    <definedName name="Zysk_na_akcję" localSheetId="16">#REF!</definedName>
    <definedName name="Zysk_na_akcję">#REF!</definedName>
    <definedName name="zzzz">#N/A</definedName>
    <definedName name="zzzzzzzzzzzzzzzzz" hidden="1">{"'BZ SA P&amp;l (fORECAST)'!$A$1:$BR$26"}</definedName>
  </definedNames>
  <calcPr calcId="162913" fullPrecision="0"/>
  <customWorkbookViews>
    <customWorkbookView name="Dowżycka Agnieszka - Widok osobisty" guid="{AA48DCEF-55E0-4204-8FFD-85C39608BE6D}" mergeInterval="0" personalView="1" maximized="1" xWindow="-8" yWindow="-8" windowWidth="1936" windowHeight="1056" tabRatio="829" activeSheetId="1"/>
    <customWorkbookView name="Słaba Dorota - Widok osobisty" guid="{12F8D032-8143-430B-8DFF-852E8796C402}" mergeInterval="0" personalView="1" xWindow="-1458" yWindow="154" windowWidth="1260" windowHeight="737" activeSheetId="19"/>
    <customWorkbookView name="Stadler Dorota - Widok osobisty" guid="{9AF4A83C-CF57-4B40-8A74-6A0EA6C2FE5C}" mergeInterval="0" personalView="1" maximized="1" xWindow="-8" yWindow="-8" windowWidth="1936" windowHeight="1176" activeSheetId="17"/>
    <customWorkbookView name="Kozłowska Agnieszka B - Widok osobisty" guid="{687A4863-1825-4D63-B732-E76682E6DE4F}" mergeInterval="0" personalView="1" maximized="1" xWindow="-11" yWindow="-11" windowWidth="1942" windowHeight="1042" tabRatio="820" activeSheetId="1"/>
    <customWorkbookView name="Dziadczyk Marzena - Widok osobisty" guid="{8DA78CF1-615A-4626-9893-6751995631A4}" mergeInterval="0" personalView="1" maximized="1" xWindow="-8" yWindow="-8" windowWidth="1936" windowHeight="1176" activeSheetId="5"/>
    <customWorkbookView name="Chudyma Marta - Widok osobisty" guid="{899D69CD-4B7E-42BC-9944-5BD922EB798C}" mergeInterval="0" personalView="1" maximized="1" xWindow="-8" yWindow="-8" windowWidth="1936" windowHeight="1176" activeSheetId="13"/>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2391" yWindow="-9" windowWidth="2418" windowHeight="1468" activeSheetId="15"/>
    <customWorkbookView name="Kosowska Bożena - Widok osobisty" guid="{25FAB884-5E17-4008-8139-33D910C7DEFE}" mergeInterval="0" personalView="1" maximized="1" xWindow="-8" yWindow="-8" windowWidth="1936" windowHeight="1176" tabRatio="820" activeSheetId="1"/>
  </customWorkbookViews>
</workbook>
</file>

<file path=xl/calcChain.xml><?xml version="1.0" encoding="utf-8"?>
<calcChain xmlns="http://schemas.openxmlformats.org/spreadsheetml/2006/main">
  <c r="K30" i="4" l="1"/>
  <c r="G30" i="4"/>
  <c r="E30" i="4"/>
  <c r="D30" i="4"/>
  <c r="C30" i="4"/>
  <c r="D31" i="4" l="1"/>
  <c r="E31" i="4"/>
  <c r="G31" i="4"/>
  <c r="K31" i="4"/>
  <c r="H20" i="4"/>
  <c r="H30" i="4" s="1"/>
  <c r="D39" i="4"/>
  <c r="D59" i="4" s="1"/>
  <c r="E39" i="4"/>
  <c r="E59" i="4" s="1"/>
  <c r="G39" i="4"/>
  <c r="G59" i="4" s="1"/>
  <c r="H39" i="4"/>
  <c r="H59" i="4" s="1"/>
  <c r="K39" i="4"/>
  <c r="K59" i="4" s="1"/>
  <c r="C39" i="4"/>
  <c r="C59" i="4" s="1"/>
  <c r="F20" i="4"/>
  <c r="I20" i="4" l="1"/>
  <c r="J20" i="4"/>
  <c r="F39" i="4"/>
  <c r="F59" i="4" s="1"/>
  <c r="F30" i="4"/>
  <c r="F31" i="4" s="1"/>
  <c r="H31" i="4"/>
  <c r="J30" i="4" l="1"/>
  <c r="J39" i="4"/>
  <c r="J59" i="4" s="1"/>
  <c r="J31" i="4"/>
  <c r="I30" i="4"/>
  <c r="I31" i="4" s="1"/>
  <c r="I39" i="4"/>
  <c r="I59" i="4" s="1"/>
  <c r="L10" i="6" l="1"/>
  <c r="C12" i="15" l="1"/>
  <c r="C13" i="15" s="1"/>
  <c r="D12" i="15"/>
  <c r="D13" i="15" s="1"/>
  <c r="E12" i="15"/>
  <c r="E13" i="15" s="1"/>
  <c r="F12" i="15"/>
  <c r="F13" i="15" s="1"/>
  <c r="G12" i="15"/>
  <c r="G13" i="15" s="1"/>
  <c r="H12" i="15"/>
  <c r="H13" i="15" s="1"/>
  <c r="I12" i="15"/>
  <c r="J12" i="15"/>
  <c r="J13" i="15" s="1"/>
  <c r="K12" i="15"/>
  <c r="K13" i="15" s="1"/>
  <c r="I13" i="15"/>
  <c r="L44" i="2" l="1"/>
  <c r="L42" i="2"/>
  <c r="L37" i="2"/>
  <c r="J29" i="1" l="1"/>
  <c r="J16" i="1"/>
  <c r="L3" i="3" l="1"/>
  <c r="L4" i="3"/>
  <c r="L5" i="3"/>
  <c r="L6" i="3"/>
  <c r="L7" i="3"/>
  <c r="L8" i="3"/>
  <c r="L9" i="3"/>
  <c r="L10" i="3"/>
  <c r="L11" i="3"/>
  <c r="L12" i="3"/>
  <c r="L13" i="3"/>
  <c r="L14" i="3"/>
  <c r="L32" i="3"/>
  <c r="L4" i="11" l="1"/>
  <c r="L6" i="11" s="1"/>
  <c r="L12" i="11"/>
  <c r="I54" i="4" l="1"/>
  <c r="K54" i="4"/>
  <c r="E54" i="4"/>
  <c r="F67" i="4" l="1"/>
  <c r="C33" i="13" l="1"/>
  <c r="L16" i="13"/>
  <c r="L24" i="13" s="1"/>
  <c r="L33" i="13" s="1"/>
  <c r="L10" i="13"/>
  <c r="L8" i="13"/>
  <c r="L36" i="13" l="1"/>
  <c r="L25" i="13"/>
  <c r="L30" i="13" s="1"/>
  <c r="L19" i="13"/>
  <c r="L7" i="13"/>
  <c r="L6" i="13" s="1"/>
  <c r="L2" i="13"/>
  <c r="L13" i="13" l="1"/>
  <c r="L3" i="10"/>
  <c r="L7" i="10"/>
  <c r="L13" i="10"/>
  <c r="L17" i="10"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I65" i="4" s="1"/>
  <c r="H43" i="4"/>
  <c r="H65" i="4" s="1"/>
  <c r="G43" i="4"/>
  <c r="G65" i="4" s="1"/>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E65" i="4" l="1"/>
  <c r="J65" i="4"/>
  <c r="F65" i="4"/>
  <c r="D65" i="4"/>
  <c r="E33" i="4"/>
  <c r="H33" i="4"/>
  <c r="D33" i="4"/>
  <c r="I60" i="4"/>
  <c r="K63" i="4"/>
  <c r="F51" i="4"/>
  <c r="F60" i="4"/>
  <c r="J51" i="4"/>
  <c r="J60" i="4"/>
  <c r="D63" i="4"/>
  <c r="H63" i="4"/>
  <c r="D57" i="4"/>
  <c r="D66" i="4" s="1"/>
  <c r="H57" i="4"/>
  <c r="H66" i="4" s="1"/>
  <c r="G63" i="4"/>
  <c r="G60" i="4"/>
  <c r="K60" i="4"/>
  <c r="E63" i="4"/>
  <c r="I63" i="4"/>
  <c r="E57" i="4"/>
  <c r="E66" i="4" s="1"/>
  <c r="I57" i="4"/>
  <c r="I66" i="4" s="1"/>
  <c r="E60" i="4"/>
  <c r="G57" i="4"/>
  <c r="G66" i="4" s="1"/>
  <c r="K57" i="4"/>
  <c r="K66" i="4" s="1"/>
  <c r="D60" i="4"/>
  <c r="H60" i="4"/>
  <c r="F63" i="4"/>
  <c r="J63" i="4"/>
  <c r="F57" i="4"/>
  <c r="F66" i="4" s="1"/>
  <c r="J57" i="4"/>
  <c r="J66" i="4" s="1"/>
  <c r="C63" i="4"/>
  <c r="F33" i="4"/>
  <c r="C60" i="4"/>
  <c r="C66" i="4" s="1"/>
  <c r="C33" i="4"/>
  <c r="G33" i="4"/>
  <c r="K33" i="4"/>
  <c r="E51" i="4"/>
  <c r="I51" i="4"/>
  <c r="H51" i="4"/>
  <c r="G51" i="4"/>
  <c r="D51" i="4"/>
  <c r="C51" i="4"/>
  <c r="K51" i="4"/>
  <c r="L30" i="5"/>
  <c r="K30" i="5"/>
  <c r="L34" i="5"/>
  <c r="L32" i="5" s="1"/>
  <c r="C52" i="4" l="1"/>
  <c r="L15" i="14"/>
  <c r="L8" i="5" l="1"/>
  <c r="K32" i="5" l="1"/>
  <c r="J32" i="5"/>
  <c r="I32" i="5"/>
  <c r="H32" i="5"/>
  <c r="G32" i="5"/>
  <c r="F32" i="5"/>
  <c r="E32" i="5"/>
  <c r="D32" i="5"/>
  <c r="C32" i="5"/>
  <c r="F3" i="9" l="1"/>
  <c r="F13" i="9"/>
  <c r="D3" i="9"/>
  <c r="D13" i="9"/>
  <c r="D18" i="9"/>
  <c r="D8" i="9"/>
  <c r="F8" i="9"/>
  <c r="F18" i="9"/>
  <c r="F23" i="9" l="1"/>
  <c r="D23" i="9"/>
  <c r="D24" i="9" s="1"/>
  <c r="L10" i="12"/>
  <c r="L8" i="12"/>
  <c r="L5" i="12"/>
  <c r="K5" i="12"/>
  <c r="J5" i="12"/>
  <c r="I5" i="12"/>
  <c r="H5" i="12"/>
  <c r="G5" i="12"/>
  <c r="F5" i="12"/>
  <c r="E5" i="12"/>
  <c r="M40" i="2"/>
  <c r="M47" i="2" s="1"/>
  <c r="M38" i="2"/>
  <c r="M12" i="2"/>
  <c r="M6" i="2"/>
  <c r="L13" i="12" l="1"/>
  <c r="L11" i="7"/>
  <c r="L8" i="7"/>
  <c r="L3" i="12"/>
  <c r="L17" i="12" s="1"/>
  <c r="M48" i="2"/>
  <c r="M25" i="2"/>
  <c r="M49" i="2" s="1"/>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E18" i="9"/>
  <c r="C18" i="9"/>
  <c r="E13" i="9"/>
  <c r="C13" i="9"/>
  <c r="E8" i="9"/>
  <c r="C8" i="9"/>
  <c r="E3" i="9"/>
  <c r="C3" i="9"/>
  <c r="L12" i="7" l="1"/>
  <c r="C23" i="9"/>
  <c r="E23" i="9"/>
  <c r="E24" i="9" s="1"/>
  <c r="H10" i="6"/>
  <c r="I10" i="6"/>
  <c r="J10" i="6"/>
  <c r="K10" i="6"/>
  <c r="G10" i="6"/>
  <c r="I11" i="6"/>
  <c r="I12" i="6" s="1"/>
  <c r="J11" i="6"/>
  <c r="J12" i="6" s="1"/>
  <c r="K11" i="6"/>
  <c r="K12" i="6" s="1"/>
  <c r="K14" i="3" l="1"/>
  <c r="J14" i="3"/>
  <c r="I14" i="3"/>
  <c r="H14" i="3"/>
  <c r="K13" i="3"/>
  <c r="J13" i="3"/>
  <c r="I13" i="3"/>
  <c r="H13" i="3"/>
  <c r="K12" i="3"/>
  <c r="J12" i="3"/>
  <c r="I12" i="3"/>
  <c r="H12" i="3"/>
  <c r="K11" i="3"/>
  <c r="J11" i="3"/>
  <c r="I11" i="3"/>
  <c r="H11" i="3"/>
  <c r="K10" i="3"/>
  <c r="J10" i="3"/>
  <c r="I10" i="3"/>
  <c r="H10" i="3"/>
  <c r="K9" i="3"/>
  <c r="J9" i="3"/>
  <c r="I9" i="3"/>
  <c r="H9" i="3"/>
  <c r="K8" i="3"/>
  <c r="J8" i="3"/>
  <c r="I8" i="3"/>
  <c r="H8" i="3"/>
  <c r="K7" i="3"/>
  <c r="J7" i="3"/>
  <c r="I7" i="3"/>
  <c r="H7" i="3"/>
  <c r="K6" i="3"/>
  <c r="J6" i="3"/>
  <c r="I6" i="3"/>
  <c r="H6" i="3"/>
  <c r="K5" i="3"/>
  <c r="J5" i="3"/>
  <c r="I5" i="3"/>
  <c r="H5" i="3"/>
  <c r="K4" i="3"/>
  <c r="J4" i="3"/>
  <c r="I4" i="3"/>
  <c r="H4" i="3"/>
  <c r="H2" i="3" s="1"/>
  <c r="K3" i="3"/>
  <c r="J3" i="3"/>
  <c r="I3" i="3"/>
  <c r="H3" i="3"/>
  <c r="K2" i="3"/>
  <c r="J2" i="3"/>
  <c r="I2" i="3"/>
  <c r="G14" i="3"/>
  <c r="G13" i="3"/>
  <c r="G12" i="3"/>
  <c r="G11" i="3"/>
  <c r="G10" i="3"/>
  <c r="G9" i="3"/>
  <c r="G8" i="3"/>
  <c r="G7" i="3"/>
  <c r="G6" i="3"/>
  <c r="G5" i="3"/>
  <c r="G4" i="3"/>
  <c r="G3" i="3"/>
  <c r="F2" i="3"/>
  <c r="E2" i="3"/>
  <c r="D2" i="3"/>
  <c r="C2" i="3"/>
  <c r="F11" i="6"/>
  <c r="E11" i="6"/>
  <c r="D11" i="6"/>
  <c r="C11" i="6"/>
  <c r="G2" i="3" l="1"/>
  <c r="K13" i="12"/>
  <c r="G13" i="12"/>
  <c r="F8" i="7" l="1"/>
  <c r="E8" i="7"/>
  <c r="D8" i="7"/>
  <c r="C8" i="7"/>
  <c r="K8" i="7"/>
  <c r="J8" i="7"/>
  <c r="I8" i="7"/>
  <c r="H8" i="7"/>
  <c r="G8" i="7"/>
  <c r="F11" i="7"/>
  <c r="E11" i="7"/>
  <c r="D11" i="7"/>
  <c r="D12" i="7" s="1"/>
  <c r="C11" i="7"/>
  <c r="F18" i="12"/>
  <c r="F14" i="12"/>
  <c r="F4" i="12"/>
  <c r="C12" i="7" l="1"/>
  <c r="E12" i="7"/>
  <c r="F12" i="7"/>
  <c r="F17" i="12"/>
  <c r="E4" i="12"/>
  <c r="E17" i="12"/>
  <c r="F8" i="12"/>
  <c r="G11" i="7" l="1"/>
  <c r="G12" i="7" s="1"/>
  <c r="I11" i="7"/>
  <c r="J11" i="7"/>
  <c r="K11" i="7"/>
  <c r="H11" i="7"/>
  <c r="H12" i="7" s="1"/>
  <c r="J12" i="7" l="1"/>
  <c r="I12" i="7"/>
  <c r="K12" i="7"/>
  <c r="G30" i="13" l="1"/>
  <c r="K36" i="13" l="1"/>
  <c r="J36" i="13"/>
  <c r="I36" i="13"/>
  <c r="H36" i="13"/>
  <c r="G36" i="13"/>
  <c r="F36" i="13"/>
  <c r="E36" i="13"/>
  <c r="D36" i="13"/>
  <c r="C36" i="13"/>
  <c r="D19" i="13"/>
  <c r="E19" i="13"/>
  <c r="F19" i="13"/>
  <c r="G19" i="13"/>
  <c r="H19" i="13"/>
  <c r="I19" i="13"/>
  <c r="J19" i="13"/>
  <c r="K19" i="13"/>
  <c r="M19" i="13"/>
  <c r="N19" i="13"/>
  <c r="O19" i="13"/>
  <c r="P19" i="13"/>
  <c r="Q19" i="13"/>
  <c r="R19" i="13"/>
  <c r="C19" i="13"/>
  <c r="D2" i="13" l="1"/>
  <c r="D8" i="13"/>
  <c r="D10" i="13"/>
  <c r="D7" i="13" l="1"/>
  <c r="D6" i="13" s="1"/>
  <c r="D13" i="13" s="1"/>
  <c r="C25" i="13"/>
  <c r="C30" i="13" s="1"/>
  <c r="D25" i="13"/>
  <c r="D30" i="13" s="1"/>
  <c r="E25" i="13"/>
  <c r="E30" i="13" s="1"/>
  <c r="C10" i="13"/>
  <c r="E10" i="13"/>
  <c r="F10" i="13"/>
  <c r="G10" i="13"/>
  <c r="H10" i="13"/>
  <c r="I10" i="13"/>
  <c r="J10" i="13"/>
  <c r="C8" i="13"/>
  <c r="E8" i="13"/>
  <c r="F8" i="13"/>
  <c r="G8" i="13"/>
  <c r="H8" i="13"/>
  <c r="I8" i="13"/>
  <c r="J8" i="13"/>
  <c r="C2" i="13"/>
  <c r="E2" i="13"/>
  <c r="C7" i="13" l="1"/>
  <c r="C6" i="13" s="1"/>
  <c r="C13" i="13" s="1"/>
  <c r="E7" i="13"/>
  <c r="F7" i="13"/>
  <c r="F6" i="13" s="1"/>
  <c r="G7" i="13"/>
  <c r="G6" i="13" s="1"/>
  <c r="H7" i="13"/>
  <c r="H6" i="13" s="1"/>
  <c r="I7" i="13"/>
  <c r="I6" i="13" s="1"/>
  <c r="J7" i="13"/>
  <c r="J6" i="13" s="1"/>
  <c r="F2" i="13"/>
  <c r="G2" i="13"/>
  <c r="H2" i="13"/>
  <c r="I2" i="13"/>
  <c r="J2" i="13"/>
  <c r="J13" i="13" l="1"/>
  <c r="I13" i="13"/>
  <c r="H13" i="13"/>
  <c r="G13" i="13"/>
  <c r="F13" i="13"/>
  <c r="H25" i="13"/>
  <c r="H30" i="13" s="1"/>
  <c r="F25" i="13" l="1"/>
  <c r="F30" i="13" s="1"/>
  <c r="E6" i="13"/>
  <c r="E13" i="13" s="1"/>
  <c r="I25" i="13"/>
  <c r="I30" i="13" s="1"/>
  <c r="J25" i="13"/>
  <c r="J30" i="13" s="1"/>
  <c r="K25" i="13" l="1"/>
  <c r="K30" i="13" s="1"/>
  <c r="K10" i="13"/>
  <c r="K8" i="13"/>
  <c r="K2" i="13"/>
  <c r="K7" i="13" l="1"/>
  <c r="K6" i="13" s="1"/>
  <c r="K13" i="13" s="1"/>
  <c r="D13" i="14" l="1"/>
  <c r="E13" i="14"/>
  <c r="F13" i="14"/>
  <c r="H13" i="14"/>
  <c r="I13" i="14"/>
  <c r="J13" i="14"/>
  <c r="K13" i="14"/>
  <c r="C13" i="14"/>
  <c r="F10" i="6"/>
  <c r="F12" i="6" s="1"/>
  <c r="E10" i="6"/>
  <c r="E12" i="6" s="1"/>
  <c r="D10" i="6"/>
  <c r="D12" i="6" s="1"/>
  <c r="C10" i="6"/>
  <c r="C12" i="6" s="1"/>
  <c r="G39" i="3" l="1"/>
  <c r="L8" i="11" l="1"/>
  <c r="D12" i="11" l="1"/>
  <c r="E12" i="11"/>
  <c r="F12" i="11"/>
  <c r="G12" i="11"/>
  <c r="H12" i="11"/>
  <c r="I12" i="11"/>
  <c r="J12" i="11"/>
  <c r="K12" i="11"/>
  <c r="C12" i="11"/>
  <c r="D8" i="11"/>
  <c r="E8" i="11"/>
  <c r="F8" i="11"/>
  <c r="G8" i="11"/>
  <c r="H8" i="11"/>
  <c r="I8" i="11"/>
  <c r="J8" i="11"/>
  <c r="K8" i="11"/>
  <c r="C8" i="11"/>
  <c r="D4" i="11"/>
  <c r="D6" i="11" s="1"/>
  <c r="E4" i="11"/>
  <c r="E6" i="11" s="1"/>
  <c r="F4" i="11"/>
  <c r="F6" i="11" s="1"/>
  <c r="G4" i="11"/>
  <c r="G6" i="11" s="1"/>
  <c r="H4" i="11"/>
  <c r="H6" i="11" s="1"/>
  <c r="I4" i="11"/>
  <c r="I6" i="11" s="1"/>
  <c r="J4" i="11"/>
  <c r="J6" i="11" s="1"/>
  <c r="K4" i="11"/>
  <c r="K6" i="11" s="1"/>
  <c r="C4" i="11"/>
  <c r="C6" i="11" s="1"/>
  <c r="C30" i="5"/>
  <c r="D30" i="5"/>
  <c r="E30" i="5"/>
  <c r="F30" i="5"/>
  <c r="G30" i="5"/>
  <c r="H30" i="5"/>
  <c r="I30" i="5"/>
  <c r="J30" i="5"/>
  <c r="C18" i="12" l="1"/>
  <c r="C14" i="12"/>
  <c r="C10" i="12"/>
  <c r="C5" i="12"/>
  <c r="C4" i="12" l="1"/>
  <c r="C17" i="12" s="1"/>
  <c r="D18" i="12" l="1"/>
  <c r="D14" i="12"/>
  <c r="D10" i="12"/>
  <c r="D5" i="12"/>
  <c r="D4" i="12" l="1"/>
  <c r="D17" i="12" s="1"/>
  <c r="D19" i="12" s="1"/>
  <c r="E18" i="12" l="1"/>
  <c r="E14" i="12"/>
  <c r="E10" i="12"/>
  <c r="E8" i="12"/>
  <c r="G12" i="12" l="1"/>
  <c r="G16" i="12"/>
  <c r="G8" i="12"/>
  <c r="G10" i="12" l="1"/>
  <c r="G3" i="12" s="1"/>
  <c r="G17" i="12" s="1"/>
  <c r="H12" i="12"/>
  <c r="H16" i="12"/>
  <c r="H13" i="12" s="1"/>
  <c r="H10" i="12"/>
  <c r="H8" i="12"/>
  <c r="H3" i="12" l="1"/>
  <c r="H17" i="12" s="1"/>
  <c r="I12" i="12"/>
  <c r="I16" i="12"/>
  <c r="I13" i="12" l="1"/>
  <c r="I10" i="12"/>
  <c r="I8" i="12"/>
  <c r="I3" i="12" l="1"/>
  <c r="I17" i="12" s="1"/>
  <c r="C8" i="5" l="1"/>
  <c r="K8" i="5"/>
  <c r="J8" i="5"/>
  <c r="I8" i="5"/>
  <c r="H8" i="5"/>
  <c r="G8" i="5"/>
  <c r="F8" i="5"/>
  <c r="E8" i="5"/>
  <c r="D8" i="5"/>
  <c r="K13" i="10"/>
  <c r="K7" i="10"/>
  <c r="K3" i="10"/>
  <c r="J13" i="10"/>
  <c r="I13" i="10"/>
  <c r="H13" i="10"/>
  <c r="G13" i="10"/>
  <c r="F13" i="10"/>
  <c r="E13" i="10"/>
  <c r="D13" i="10"/>
  <c r="C13" i="10"/>
  <c r="J7" i="10"/>
  <c r="I7" i="10"/>
  <c r="H7" i="10"/>
  <c r="G7" i="10"/>
  <c r="F7" i="10"/>
  <c r="E7" i="10"/>
  <c r="D7" i="10"/>
  <c r="C7" i="10"/>
  <c r="J3" i="10"/>
  <c r="J17" i="10" s="1"/>
  <c r="I3" i="10"/>
  <c r="I17" i="10" s="1"/>
  <c r="H3" i="10"/>
  <c r="G3" i="10"/>
  <c r="G17" i="10" s="1"/>
  <c r="F3" i="10"/>
  <c r="E3" i="10"/>
  <c r="D3" i="10"/>
  <c r="D17" i="10" s="1"/>
  <c r="C3" i="10"/>
  <c r="C17" i="10" s="1"/>
  <c r="J13" i="12"/>
  <c r="J12" i="12"/>
  <c r="J10" i="12"/>
  <c r="J8" i="12"/>
  <c r="J3" i="12"/>
  <c r="K12" i="12"/>
  <c r="K10" i="12"/>
  <c r="K8" i="12"/>
  <c r="J17" i="12" l="1"/>
  <c r="E17" i="10"/>
  <c r="F17" i="10"/>
  <c r="K3" i="12"/>
  <c r="K17" i="12" s="1"/>
  <c r="K17" i="10"/>
  <c r="H17" i="10"/>
  <c r="D12" i="14"/>
  <c r="E12" i="14"/>
  <c r="F12" i="14"/>
  <c r="G12" i="14"/>
  <c r="H12" i="14"/>
  <c r="I12" i="14"/>
  <c r="J12" i="14"/>
  <c r="C12" i="14"/>
  <c r="K10" i="15" l="1"/>
  <c r="G11" i="15"/>
  <c r="K11" i="15"/>
  <c r="K14" i="15" s="1"/>
  <c r="K12" i="14"/>
  <c r="K15" i="14" s="1"/>
  <c r="F10" i="8"/>
  <c r="F12" i="8" s="1"/>
  <c r="J3" i="8"/>
  <c r="J10" i="8" s="1"/>
  <c r="C10" i="8"/>
  <c r="C12" i="8" s="1"/>
  <c r="D10" i="8"/>
  <c r="D12" i="8" s="1"/>
  <c r="G10" i="8"/>
  <c r="H10" i="8"/>
  <c r="H12" i="8" s="1"/>
  <c r="I10" i="8"/>
  <c r="I12" i="8" s="1"/>
  <c r="K10" i="8"/>
  <c r="K12" i="8" s="1"/>
  <c r="J11" i="8"/>
  <c r="C15" i="3"/>
  <c r="D15" i="3"/>
  <c r="E15" i="3"/>
  <c r="F15" i="3"/>
  <c r="G15" i="3"/>
  <c r="H15" i="3"/>
  <c r="I15" i="3"/>
  <c r="J15" i="3"/>
  <c r="K15" i="3"/>
  <c r="L15" i="3"/>
  <c r="C28" i="3"/>
  <c r="D28" i="3"/>
  <c r="E28" i="3"/>
  <c r="F28" i="3"/>
  <c r="G28" i="3"/>
  <c r="H28" i="3"/>
  <c r="I28" i="3"/>
  <c r="J28" i="3"/>
  <c r="K28" i="3"/>
  <c r="L28" i="3"/>
  <c r="C32" i="3"/>
  <c r="D32" i="3"/>
  <c r="E32" i="3"/>
  <c r="F32" i="3"/>
  <c r="G32" i="3"/>
  <c r="H32" i="3"/>
  <c r="I32" i="3"/>
  <c r="J32" i="3"/>
  <c r="K32" i="3"/>
  <c r="C39" i="3"/>
  <c r="D39" i="3"/>
  <c r="E39" i="3"/>
  <c r="F39" i="3"/>
  <c r="H39" i="3"/>
  <c r="I39" i="3"/>
  <c r="J39" i="3"/>
  <c r="K39" i="3"/>
  <c r="L39" i="3"/>
  <c r="L47" i="3" s="1"/>
  <c r="J6" i="2"/>
  <c r="K6" i="2"/>
  <c r="L6" i="2"/>
  <c r="D12" i="2"/>
  <c r="D25" i="2" s="1"/>
  <c r="E12" i="2"/>
  <c r="E25" i="2" s="1"/>
  <c r="F12" i="2"/>
  <c r="F25" i="2" s="1"/>
  <c r="G12" i="2"/>
  <c r="G25" i="2" s="1"/>
  <c r="H12" i="2"/>
  <c r="I12" i="2"/>
  <c r="J12" i="2"/>
  <c r="I18" i="12" s="1"/>
  <c r="I19" i="12" s="1"/>
  <c r="K12" i="2"/>
  <c r="J18" i="12" s="1"/>
  <c r="L12" i="2"/>
  <c r="K18" i="12" s="1"/>
  <c r="D70" i="2"/>
  <c r="E70" i="2"/>
  <c r="F38" i="2"/>
  <c r="G38" i="2"/>
  <c r="H38" i="2"/>
  <c r="I38" i="2"/>
  <c r="J38" i="2"/>
  <c r="K38" i="2"/>
  <c r="L38" i="2"/>
  <c r="D40" i="2"/>
  <c r="D47" i="2" s="1"/>
  <c r="E40" i="2"/>
  <c r="E47" i="2" s="1"/>
  <c r="F40" i="2"/>
  <c r="F47" i="2" s="1"/>
  <c r="G40" i="2"/>
  <c r="G47" i="2" s="1"/>
  <c r="H40" i="2"/>
  <c r="H47" i="2" s="1"/>
  <c r="I40" i="2"/>
  <c r="I47" i="2" s="1"/>
  <c r="J40" i="2"/>
  <c r="J47" i="2" s="1"/>
  <c r="K40" i="2"/>
  <c r="K47" i="2" s="1"/>
  <c r="L40" i="2"/>
  <c r="L47" i="2" s="1"/>
  <c r="G2" i="1"/>
  <c r="H2" i="1"/>
  <c r="H7" i="1" s="1"/>
  <c r="K2" i="1"/>
  <c r="K7" i="1" s="1"/>
  <c r="C7" i="1"/>
  <c r="D7" i="1"/>
  <c r="E7" i="1"/>
  <c r="F7" i="1"/>
  <c r="F55" i="1" s="1"/>
  <c r="I7" i="1"/>
  <c r="J7" i="1"/>
  <c r="C10" i="1"/>
  <c r="D10" i="1"/>
  <c r="D67" i="4" s="1"/>
  <c r="E10" i="1"/>
  <c r="E67" i="4" s="1"/>
  <c r="G10" i="1"/>
  <c r="G67" i="4" s="1"/>
  <c r="H10" i="1"/>
  <c r="H67" i="4" s="1"/>
  <c r="I10" i="1"/>
  <c r="I67" i="4" s="1"/>
  <c r="J10" i="1"/>
  <c r="J67" i="4" s="1"/>
  <c r="K10" i="1"/>
  <c r="K67" i="4" s="1"/>
  <c r="G12" i="1"/>
  <c r="G11" i="6" s="1"/>
  <c r="G12" i="6" s="1"/>
  <c r="G15" i="1"/>
  <c r="G17" i="1"/>
  <c r="C18" i="1"/>
  <c r="D18" i="1"/>
  <c r="J18" i="1"/>
  <c r="K20" i="1"/>
  <c r="G29" i="1"/>
  <c r="G34" i="1" s="1"/>
  <c r="G32" i="1"/>
  <c r="F34" i="1"/>
  <c r="I43" i="1"/>
  <c r="I46" i="1"/>
  <c r="C57" i="1"/>
  <c r="D57" i="1"/>
  <c r="E57" i="1"/>
  <c r="F57" i="1"/>
  <c r="H57" i="1"/>
  <c r="I57" i="1"/>
  <c r="J57" i="1"/>
  <c r="K57" i="1"/>
  <c r="F49" i="2" l="1"/>
  <c r="C55" i="1"/>
  <c r="C67" i="4"/>
  <c r="G24" i="16"/>
  <c r="C24" i="9"/>
  <c r="J55" i="1"/>
  <c r="F70" i="2"/>
  <c r="J12" i="8"/>
  <c r="G13" i="14"/>
  <c r="H48" i="2"/>
  <c r="G47" i="3"/>
  <c r="I25" i="2"/>
  <c r="H18" i="12"/>
  <c r="H19" i="12" s="1"/>
  <c r="H25" i="2"/>
  <c r="H49" i="2" s="1"/>
  <c r="G18" i="12"/>
  <c r="G19" i="12" s="1"/>
  <c r="K47" i="3"/>
  <c r="L2" i="3"/>
  <c r="F47" i="3"/>
  <c r="C47" i="3"/>
  <c r="D47" i="3"/>
  <c r="H47" i="3"/>
  <c r="E47" i="3"/>
  <c r="I47" i="3"/>
  <c r="J47" i="3"/>
  <c r="K48" i="2"/>
  <c r="K25" i="2"/>
  <c r="I25" i="1"/>
  <c r="I27" i="1" s="1"/>
  <c r="I31" i="1" s="1"/>
  <c r="L25" i="2"/>
  <c r="J25" i="2"/>
  <c r="J49" i="2" s="1"/>
  <c r="F48" i="2"/>
  <c r="D38" i="2"/>
  <c r="D48" i="2" s="1"/>
  <c r="D49" i="2" s="1"/>
  <c r="I48" i="2"/>
  <c r="L48" i="2"/>
  <c r="G48" i="2"/>
  <c r="G49" i="2" s="1"/>
  <c r="J48" i="2"/>
  <c r="I55" i="1"/>
  <c r="D25" i="1"/>
  <c r="D27" i="1" s="1"/>
  <c r="I61" i="1"/>
  <c r="I65" i="1" s="1"/>
  <c r="I70" i="1" s="1"/>
  <c r="J25" i="1"/>
  <c r="J27" i="1" s="1"/>
  <c r="G7" i="1"/>
  <c r="G25" i="1" s="1"/>
  <c r="G27" i="1" s="1"/>
  <c r="C25" i="1"/>
  <c r="C27" i="1" s="1"/>
  <c r="E55" i="1"/>
  <c r="H55" i="1"/>
  <c r="H25" i="1"/>
  <c r="H27" i="1" s="1"/>
  <c r="H31" i="1" s="1"/>
  <c r="K55" i="1"/>
  <c r="D55" i="1"/>
  <c r="K18" i="1"/>
  <c r="K25" i="1" s="1"/>
  <c r="K27" i="1" s="1"/>
  <c r="K31" i="1" s="1"/>
  <c r="E38" i="2"/>
  <c r="E48" i="2" s="1"/>
  <c r="E49" i="2" s="1"/>
  <c r="G57" i="1"/>
  <c r="F25" i="1"/>
  <c r="F27" i="1" s="1"/>
  <c r="E25" i="1"/>
  <c r="E27" i="1" s="1"/>
  <c r="E10" i="8"/>
  <c r="E12" i="8" s="1"/>
  <c r="L49" i="2" l="1"/>
  <c r="I49" i="2"/>
  <c r="K49" i="2"/>
  <c r="J31" i="1"/>
  <c r="G55" i="1"/>
  <c r="M7" i="1"/>
  <c r="G31" i="1"/>
  <c r="L11" i="15" l="1"/>
  <c r="L11" i="6" l="1"/>
  <c r="L12" i="6" s="1"/>
  <c r="L12" i="15" l="1"/>
  <c r="L13" i="15" s="1"/>
  <c r="L14" i="15" s="1"/>
  <c r="F24" i="9"/>
  <c r="M25" i="1" l="1"/>
</calcChain>
</file>

<file path=xl/comments1.xml><?xml version="1.0" encoding="utf-8"?>
<comments xmlns="http://schemas.openxmlformats.org/spreadsheetml/2006/main">
  <authors>
    <author>Dziadczyk Marzena</author>
  </authors>
  <commentList>
    <comment ref="K24" authorId="0" guid="{AAE2C8F5-E06F-4E8E-979E-EE97AC6FAF08}" shapeId="0">
      <text>
        <r>
          <rPr>
            <b/>
            <sz val="9"/>
            <color indexed="81"/>
            <rFont val="Tahoma"/>
            <family val="2"/>
            <charset val="238"/>
          </rPr>
          <t>Dziadczyk Marzena:</t>
        </r>
        <r>
          <rPr>
            <sz val="9"/>
            <color indexed="81"/>
            <rFont val="Tahoma"/>
            <family val="2"/>
            <charset val="238"/>
          </rPr>
          <t xml:space="preserve">
w tym:
1) koszty z tyt. leasingów krótkoterminowych (1520) 
2) koszty z tyt. leasingów aktywów o niskiej wartości (215)
3) koszty związane ze zmiennymi opłatami leasingowymi nieujętymi w wycenie zobowiązań z tyt. leasingu (216)
</t>
        </r>
      </text>
    </comment>
  </commentList>
</comments>
</file>

<file path=xl/sharedStrings.xml><?xml version="1.0" encoding="utf-8"?>
<sst xmlns="http://schemas.openxmlformats.org/spreadsheetml/2006/main" count="1107" uniqueCount="673">
  <si>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</si>
  <si>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</si>
  <si>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</si>
  <si>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</si>
  <si>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</si>
  <si>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</si>
  <si>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</si>
  <si>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</si>
  <si>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</si>
  <si>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</si>
  <si>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</si>
  <si>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</si>
  <si>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</si>
  <si>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</si>
  <si>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</si>
  <si>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</si>
  <si>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</si>
  <si>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</si>
  <si>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</si>
  <si>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</si>
  <si>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</si>
  <si>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</si>
  <si>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</si>
  <si>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</si>
  <si>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</si>
  <si>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</si>
  <si>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</si>
  <si>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</si>
  <si>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</si>
  <si>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</si>
  <si>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</si>
  <si>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</si>
  <si>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</si>
  <si>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</si>
  <si>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</si>
  <si>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</si>
  <si>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</si>
  <si>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</si>
  <si>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</si>
  <si>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</si>
  <si>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</si>
  <si>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</si>
  <si>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</si>
  <si>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</si>
  <si>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</si>
  <si>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</si>
  <si>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</si>
  <si>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</si>
  <si>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</si>
  <si>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</si>
  <si>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</si>
  <si>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</si>
  <si>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</si>
  <si>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</si>
  <si>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</si>
  <si>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</si>
  <si>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</si>
  <si>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</si>
  <si>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</si>
  <si>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</si>
  <si>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</si>
  <si>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</si>
  <si>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</si>
  <si>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</si>
  <si>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</si>
  <si>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</si>
  <si>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</si>
  <si>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</si>
  <si>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</si>
  <si>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</si>
  <si>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</si>
  <si>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</si>
  <si>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</si>
  <si>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</si>
  <si>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</si>
  <si>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</si>
  <si>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</si>
  <si>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</si>
  <si>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</si>
  <si>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</si>
  <si>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</si>
  <si>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</si>
  <si>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</si>
  <si>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</si>
  <si>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</si>
  <si>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</si>
  <si>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</si>
  <si>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</si>
  <si>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</si>
  <si>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</si>
  <si>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</si>
  <si>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</si>
  <si>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</si>
  <si>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</si>
  <si>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</si>
  <si>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</si>
  <si>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</si>
  <si>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</si>
  <si>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</si>
  <si>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</si>
  <si>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</si>
  <si>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</si>
  <si>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</si>
  <si>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</si>
  <si>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</si>
  <si>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</si>
  <si>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</si>
  <si>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</si>
  <si>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</si>
  <si>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</si>
  <si>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</si>
  <si>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</si>
  <si>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</si>
  <si>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</si>
  <si>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</si>
  <si>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</si>
  <si>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</si>
  <si>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</si>
  <si>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</si>
  <si>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</si>
  <si>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</si>
  <si>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</si>
  <si>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</si>
  <si>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</si>
  <si>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</si>
  <si>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</si>
  <si>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</si>
  <si>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</si>
  <si>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</si>
  <si>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</si>
  <si>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</si>
  <si>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</si>
  <si>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</si>
  <si>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</si>
  <si>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</si>
  <si>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</si>
  <si>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</si>
  <si>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</si>
  <si>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</si>
  <si>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</si>
  <si>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</si>
  <si>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</si>
  <si>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</si>
  <si>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</si>
  <si>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</si>
  <si>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</si>
  <si>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</si>
  <si>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RS 2018</t>
  </si>
  <si>
    <t>korekta prowizje</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</si>
  <si>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</si>
  <si>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</si>
  <si>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</si>
  <si>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</si>
  <si>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</si>
  <si>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</si>
  <si>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</si>
  <si>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</si>
  <si>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</si>
  <si>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</si>
  <si>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</si>
  <si>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</si>
  <si>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</si>
  <si>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</si>
  <si>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</si>
  <si>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</si>
  <si>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</si>
  <si>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</si>
  <si>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</si>
  <si>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</si>
  <si>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</si>
  <si>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</si>
  <si>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</si>
  <si>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</si>
  <si>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</si>
  <si>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</si>
  <si>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</si>
  <si>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</si>
  <si>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</si>
  <si>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</si>
  <si>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</si>
  <si>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</si>
  <si>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</si>
  <si>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</si>
  <si>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</si>
  <si>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</si>
  <si>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</si>
  <si>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</si>
  <si>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</si>
  <si>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</si>
  <si>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</si>
  <si>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</si>
  <si>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</si>
  <si>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</si>
  <si>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</si>
  <si>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</si>
  <si>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</si>
  <si>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</si>
  <si>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</si>
  <si>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</si>
  <si>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</si>
  <si>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</si>
  <si>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</si>
  <si>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</si>
  <si>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</si>
  <si>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</si>
  <si>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</si>
  <si>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</si>
  <si>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</si>
  <si>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</si>
  <si>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</si>
  <si>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</si>
  <si>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</si>
  <si>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</si>
  <si>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</si>
  <si>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</si>
  <si>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</si>
  <si>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</si>
  <si>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</si>
  <si>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</si>
  <si>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</si>
  <si>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</si>
  <si>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</si>
  <si>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</si>
  <si>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</si>
  <si>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</si>
  <si>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</si>
  <si>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</si>
  <si>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</si>
  <si>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</si>
  <si>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customer+other</t>
  </si>
  <si>
    <t>Loan &amp; insurance</t>
  </si>
  <si>
    <t>Other (róznica miedzy commissions card i eBusiness&amp;…)</t>
  </si>
  <si>
    <t>cards</t>
  </si>
  <si>
    <t>capital markets fees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</si>
  <si>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</si>
  <si>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</si>
  <si>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</si>
  <si>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</si>
  <si>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</si>
  <si>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</si>
  <si>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</si>
  <si>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</si>
  <si>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</si>
  <si>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</si>
  <si>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</si>
  <si>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</si>
  <si>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</si>
  <si>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</si>
  <si>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</si>
  <si>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</si>
  <si>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</si>
  <si>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</si>
  <si>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</si>
  <si>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</si>
  <si>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</si>
  <si>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Dłużnych papierów wartościowych, w tym:</t>
  </si>
  <si>
    <t xml:space="preserve">Inwestycyjnych papierów wartościowych </t>
  </si>
  <si>
    <t>Przeznaczonych do obrotu</t>
  </si>
  <si>
    <t>Należności leasingowych</t>
  </si>
  <si>
    <t>Należności leasingowych z tytułu subleasingu</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</si>
  <si>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</si>
  <si>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</si>
  <si>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</si>
  <si>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</si>
  <si>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</si>
  <si>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Depozytów klientów indywidualnych</t>
  </si>
  <si>
    <t xml:space="preserve">Depozytów podmiotów gospodarczych </t>
  </si>
  <si>
    <t>Zobowiązań z tytułu sprzedanych papierów wartościowych z udzielonym przyrzeczeniem odkupu</t>
  </si>
  <si>
    <t>Depozytów sektora budżetowego</t>
  </si>
  <si>
    <t>Depozytów banków</t>
  </si>
  <si>
    <t>Zobowiązań leasingowych</t>
  </si>
  <si>
    <t>Zobowiązań podporządkowanych i emisji papierów wartościowych</t>
  </si>
  <si>
    <t>Interest expenses</t>
  </si>
  <si>
    <t xml:space="preserve">Deposits from enterprises </t>
  </si>
  <si>
    <t xml:space="preserve">Repo transactions </t>
  </si>
  <si>
    <t>Subordinated liabilities and issue of securities</t>
  </si>
  <si>
    <t>Home mortgage loans</t>
  </si>
  <si>
    <t>Debt securities incl.:</t>
  </si>
  <si>
    <t>Investment securities</t>
  </si>
  <si>
    <t>Trading portfolio</t>
  </si>
  <si>
    <t xml:space="preserve">Leasing agreements </t>
  </si>
  <si>
    <t>Subleasing agreements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</si>
  <si>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</si>
  <si>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</si>
  <si>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</si>
  <si>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</si>
  <si>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</si>
  <si>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</si>
  <si>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</si>
  <si>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</si>
  <si>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</si>
  <si>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</si>
  <si>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</si>
  <si>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</si>
  <si>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</si>
  <si>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</si>
  <si>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</si>
  <si>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Sprawdzenie do PL skon</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</si>
  <si>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</si>
  <si>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</si>
  <si>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</si>
  <si>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</si>
  <si>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</si>
  <si>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</si>
  <si>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</si>
  <si>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</si>
  <si>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</si>
  <si>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</si>
  <si>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</si>
  <si>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</si>
  <si>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</si>
  <si>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</si>
  <si>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</si>
  <si>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</si>
  <si>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</si>
  <si>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</si>
  <si>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</si>
  <si>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</si>
  <si>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</si>
  <si>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</si>
  <si>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</si>
  <si>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</si>
  <si>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</si>
  <si>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</si>
  <si>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</si>
  <si>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</si>
  <si>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</si>
  <si>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</si>
  <si>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</si>
  <si>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</si>
  <si>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</si>
  <si>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</si>
  <si>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</si>
  <si>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</si>
  <si>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</si>
  <si>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</si>
  <si>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</si>
  <si>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</si>
  <si>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</si>
  <si>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</si>
  <si>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</si>
  <si>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</si>
  <si>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</si>
  <si>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</si>
  <si>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</si>
  <si>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</si>
  <si>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</si>
  <si>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</si>
  <si>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</si>
  <si>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</si>
  <si>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</si>
  <si>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</si>
  <si>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</si>
  <si>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</si>
  <si>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</si>
  <si>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</si>
  <si>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</si>
  <si>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</si>
  <si>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</si>
  <si>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</si>
  <si>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</si>
  <si>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</si>
  <si>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</si>
  <si>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</si>
  <si>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</si>
  <si>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</si>
  <si>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</si>
  <si>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</si>
  <si>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</si>
  <si>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</si>
  <si>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</si>
  <si>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</si>
  <si>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</si>
  <si>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</si>
  <si>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</si>
  <si>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</si>
  <si>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</si>
  <si>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</si>
  <si>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</si>
  <si>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</si>
  <si>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</si>
  <si>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</si>
  <si>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</si>
  <si>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</si>
  <si>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</si>
  <si>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</si>
  <si>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</si>
  <si>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</si>
  <si>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</si>
  <si>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</si>
  <si>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</si>
  <si>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</si>
  <si>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</si>
  <si>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</si>
  <si>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</si>
  <si>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</si>
  <si>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</si>
  <si>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</si>
  <si>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</si>
  <si>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</si>
  <si>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</si>
  <si>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Consulting fees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</si>
  <si>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</si>
  <si>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</si>
  <si>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</si>
  <si>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</si>
  <si>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</si>
  <si>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</si>
  <si>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</si>
  <si>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</si>
  <si>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</si>
  <si>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</si>
  <si>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</si>
  <si>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</si>
  <si>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</si>
  <si>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</si>
  <si>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</si>
  <si>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</si>
  <si>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</si>
  <si>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</si>
  <si>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</si>
  <si>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</si>
  <si>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</si>
  <si>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</si>
  <si>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</si>
  <si>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</si>
  <si>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</si>
  <si>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</si>
  <si>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Pochodne instrumenty finansowe oraz walutowe operacje międzybankowe</t>
  </si>
  <si>
    <t>Other FX related income</t>
  </si>
  <si>
    <t>Pozostałe handlowe dochody z transakcji walutowych</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</si>
  <si>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</si>
  <si>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</si>
  <si>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</si>
  <si>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</si>
  <si>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</si>
  <si>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</si>
  <si>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</si>
  <si>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Wynik na operacjach dłużnymi inwestycyjnymi aktywami finansowymi wycenianymi 
w wartości godziwej przez wynik finansowy</t>
  </si>
  <si>
    <t>Change in fair value of loans and advances mandatorily measured at fair value through profit or loss</t>
  </si>
  <si>
    <t>Zmiana wartości godziwej należności kredytowych obowiązkowo wycenianych 
w wartości godziwej przez wynik finansowy</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</si>
  <si>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</si>
  <si>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</si>
  <si>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</si>
  <si>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</si>
  <si>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</si>
  <si>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</si>
  <si>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</si>
  <si>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</si>
  <si>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</si>
  <si>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</si>
  <si>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</si>
  <si>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</si>
  <si>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</si>
  <si>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</si>
  <si>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</si>
  <si>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</si>
  <si>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</si>
  <si>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</si>
  <si>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</si>
  <si>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</si>
  <si>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</si>
  <si>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</si>
  <si>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</si>
  <si>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</si>
  <si>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</si>
  <si>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</si>
  <si>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</si>
  <si>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</si>
  <si>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</si>
  <si>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</si>
  <si>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</si>
  <si>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</si>
  <si>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</si>
  <si>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</si>
  <si>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</si>
  <si>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</si>
  <si>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</si>
  <si>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</si>
  <si>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</si>
  <si>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</si>
  <si>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</si>
  <si>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</si>
  <si>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</si>
  <si>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</si>
  <si>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</si>
  <si>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</si>
  <si>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</si>
  <si>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</si>
  <si>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</si>
  <si>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</si>
  <si>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</si>
  <si>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</si>
  <si>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Zysk za okres należny udziałowcom jednostki dominującej przez średnią ważoną liczbę akcji zwykłych.</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</si>
  <si>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</si>
  <si>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</si>
  <si>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</si>
  <si>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</si>
  <si>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</si>
  <si>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</si>
  <si>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</si>
  <si>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</si>
  <si>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</si>
  <si>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</si>
  <si>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</si>
  <si>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</si>
  <si>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</si>
  <si>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</si>
  <si>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</si>
  <si>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</si>
  <si>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</si>
  <si>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</si>
  <si>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</si>
  <si>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</si>
  <si>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</si>
  <si>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</si>
  <si>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</si>
  <si>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</si>
  <si>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</si>
  <si>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</si>
  <si>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</si>
  <si>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</si>
  <si>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</si>
  <si>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</si>
  <si>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</si>
  <si>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</si>
  <si>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</si>
  <si>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</si>
  <si>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</si>
  <si>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</si>
  <si>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</si>
  <si>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</si>
  <si>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</si>
  <si>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</si>
  <si>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</si>
  <si>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</si>
  <si>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</si>
  <si>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</si>
  <si>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</si>
  <si>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</si>
  <si>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</si>
  <si>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</si>
  <si>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</si>
  <si>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</si>
  <si>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</si>
  <si>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</si>
  <si>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</si>
  <si>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</si>
  <si>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</si>
  <si>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</si>
  <si>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</si>
  <si>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</si>
  <si>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</si>
  <si>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</si>
  <si>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</si>
  <si>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</si>
  <si>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</si>
  <si>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</si>
  <si>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</si>
  <si>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</si>
  <si>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</si>
  <si>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</si>
  <si>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</si>
  <si>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</si>
  <si>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</si>
  <si>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</si>
  <si>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</si>
  <si>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</si>
  <si>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</si>
  <si>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</si>
  <si>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</si>
  <si>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</si>
  <si>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</si>
  <si>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</si>
  <si>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</si>
  <si>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</si>
  <si>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Profit on sale of debt securities measured at fair value through other comprehensive
income</t>
  </si>
  <si>
    <t>Profit on sale of debt securities mandatorily measured at fair value through 
profit or loss</t>
  </si>
  <si>
    <t>Change in fair value of debt securities mandatorily measured at fair value through 
profit or loss</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</si>
  <si>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</si>
  <si>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</si>
  <si>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</si>
  <si>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</si>
  <si>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</si>
  <si>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</si>
  <si>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Utrata wartości</t>
  </si>
  <si>
    <t>Profit on sale of equity securities available for sale</t>
  </si>
  <si>
    <t>Profit on sale of debt securities available for sale</t>
  </si>
  <si>
    <t>Charge due to impairment losses</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</si>
  <si>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</si>
  <si>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</si>
  <si>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</si>
  <si>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</si>
  <si>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</si>
  <si>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</si>
  <si>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</si>
  <si>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</si>
  <si>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</si>
  <si>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</si>
  <si>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</si>
  <si>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</si>
  <si>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</si>
  <si>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</si>
  <si>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Wynik odsetkowy netto annualizowany w ujęciu narastającym (bez przychodów odsetkowych z portfela dłużnych papierów wartościowych przeznaczonych do obrotu) przez średnią wartość aktywów oprocentowanych netto z końca kolejnych kwartałów począwszy od końca poprzedniego roku (bez dłużnych instrumentów finansowych przeznaczonych do obrotu, pochodnych instrumentów zabezpieczających oraz pozostałych należności od klientów).</t>
  </si>
  <si>
    <t>Zakwalifikowane do koszyka 3 należności brutto od klientów wyceniane w zamortyzowanym koszcie przez całkowitą wartość wycenianych w zamortyzowanym koszcie należności brutto od klientów na koniec bieżącego okresu sprawozdawczego.</t>
  </si>
  <si>
    <t xml:space="preserve">Odpisy aktualizacyjne z tytułu oczekiwanych strat kredytowych w zakwalifikowanym do koszyka 3 portfelu należności kredytowych wycenianych w zamortyzowanym koszcie przez całkowitą wartość brutto tych należności na koniec bieżącego okresu sprawozdawczego.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</si>
  <si>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</si>
  <si>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Net interest income annualised on a year-to-date basis (excluding interest income from the portfolio of debt securities held for trading) to average net earning assets as at the end of consecutive quarters subsequent to the preceding year-end (excluding debt securities held for trading, hedging derivatives and other loans and advances to customers).</t>
  </si>
  <si>
    <t>Gross loans and advances to customers measured at amortised cost and classified to stage 3 to the total portfolio of gross loans and advances to customers measured at amortised cost at the end of the current reporting period.</t>
  </si>
  <si>
    <t xml:space="preserve">Impairment allowances for expected credit losses in loans and advances to customers classified to stage 3 and measured at amortised cost to gross value of such loans and advances at the end of the current reporting period. </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</si>
  <si>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</si>
  <si>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</si>
  <si>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</si>
  <si>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</si>
  <si>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</si>
  <si>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</si>
  <si>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</si>
  <si>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</si>
  <si>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</si>
  <si>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</si>
  <si>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</si>
  <si>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trike/>
        <sz val="10"/>
        <rFont val="Open Sans"/>
        <family val="2"/>
        <charset val="238"/>
      </rPr>
      <t xml:space="preserve"> </t>
    </r>
    <r>
      <rPr>
        <sz val="10"/>
        <rFont val="Open Sans"/>
        <family val="2"/>
        <charset val="238"/>
      </rPr>
      <t>Prowizje z działalności maklerskiej</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</si>
  <si>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</si>
  <si>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</si>
  <si>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</si>
  <si>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</si>
  <si>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Zarejestrowani klienci bankowości internetowej i mobilnej Santander Bank Polska S.A. </t>
  </si>
  <si>
    <t xml:space="preserve">Registered customers of internet and mobile banking services of Santander Bank Polska S.A. </t>
  </si>
  <si>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</si>
  <si>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</si>
  <si>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r>
      <t xml:space="preserve">Aktywa netto funduszy inwestycyjnych </t>
    </r>
    <r>
      <rPr>
        <vertAlign val="superscript"/>
        <sz val="7"/>
        <color theme="1"/>
        <rFont val="Open Sans"/>
        <family val="2"/>
        <charset val="238"/>
      </rPr>
      <t>3)</t>
    </r>
  </si>
  <si>
    <r>
      <t xml:space="preserve">Net assets in mutual funds </t>
    </r>
    <r>
      <rPr>
        <vertAlign val="superscript"/>
        <sz val="7"/>
        <color theme="1"/>
        <rFont val="Open Sans"/>
        <family val="2"/>
        <charset val="238"/>
      </rPr>
      <t>3)</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</si>
  <si>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</si>
  <si>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</si>
  <si>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</si>
  <si>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</si>
  <si>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</si>
  <si>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</si>
  <si>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</si>
  <si>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</si>
  <si>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</si>
  <si>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</si>
  <si>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</si>
  <si>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</si>
  <si>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</si>
  <si>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</si>
  <si>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</si>
  <si>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</si>
  <si>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</si>
  <si>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</si>
  <si>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</si>
  <si>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</si>
  <si>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</si>
  <si>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</si>
  <si>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</si>
  <si>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</si>
  <si>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</si>
  <si>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</si>
  <si>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</si>
  <si>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</si>
  <si>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</si>
  <si>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</si>
  <si>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</si>
  <si>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</si>
  <si>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</si>
  <si>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</si>
  <si>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spr do P&amp;L</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</si>
  <si>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</si>
  <si>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</si>
  <si>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</si>
  <si>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31.12.2018 restated</t>
  </si>
  <si>
    <t>31.03.2019 restated</t>
  </si>
  <si>
    <t xml:space="preserve">Equity securities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</si>
</sst>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zł&quot;_-;\-* #,##0.00\ &quot;zł&quot;_-;_-* &quot;-&quot;??\ &quot;zł&quot;_-;_-@_-"/>
    <numFmt numFmtId="43" formatCode="_-* #,##0.00\ _z_ł_-;\-* #,##0.00\ _z_ł_-;_-* &quot;-&quot;??\ _z_ł_-;_-@_-"/>
    <numFmt numFmtId="164" formatCode="_-* #,##0.00_-;\-* #,##0.00_-;_-* &quot;-&quot;??_-;_-@_-"/>
    <numFmt numFmtId="165" formatCode="_(* #\ ###\ ##0_);_(* \(#\ ###\ ##0\);_(* &quot;-&quot;_);_(@_)"/>
    <numFmt numFmtId="166" formatCode="_(* #\ ###\ ##0_);_(* \(#\ ##0\);_(* &quot;-&quot;_);_(@_)"/>
    <numFmt numFmtId="167" formatCode="_-* #,##0\ _z_ł_-;\-* #,##0\ _z_ł_-;_-* &quot;-&quot;??\ _z_ł_-;_-@_-"/>
    <numFmt numFmtId="168" formatCode="0.0%"/>
    <numFmt numFmtId="169" formatCode="_-* #,##0_-;\-* #,##0_-;_-* &quot;-&quot;??_-;_-@_-"/>
    <numFmt numFmtId="170" formatCode="0.000%"/>
  </numFmts>
  <fonts count="83">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sz val="9"/>
      <color indexed="81"/>
      <name val="Tahoma"/>
      <family val="2"/>
      <charset val="238"/>
    </font>
    <font>
      <b/>
      <sz val="9"/>
      <color indexed="81"/>
      <name val="Tahoma"/>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sz val="10"/>
      <name val="Open Sans"/>
      <family val="2"/>
      <charset val="238"/>
    </font>
    <font>
      <b/>
      <sz val="9"/>
      <color rgb="FFEC0000"/>
      <name val="Open Sans"/>
      <family val="2"/>
      <charset val="238"/>
    </font>
    <font>
      <sz val="9"/>
      <color rgb="FFEC0000"/>
      <name val="Open Sans"/>
      <family val="2"/>
      <charset val="238"/>
    </font>
    <font>
      <strike/>
      <sz val="1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9"/>
      <name val="Open Sans"/>
      <family val="2"/>
      <charset val="238"/>
    </font>
    <font>
      <b/>
      <sz val="8"/>
      <color rgb="FFFF0000"/>
      <name val="Open Sans"/>
      <family val="2"/>
      <charset val="238"/>
    </font>
    <font>
      <sz val="11"/>
      <color rgb="FFFF0000"/>
      <name val="Calibri"/>
      <family val="2"/>
      <charset val="238"/>
      <scheme val="minor"/>
    </font>
    <font>
      <b/>
      <sz val="10"/>
      <color rgb="FFCC0000"/>
      <name val="Open Sans"/>
      <family val="2"/>
      <charset val="238"/>
    </font>
    <font>
      <b/>
      <sz val="10"/>
      <color rgb="FFE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sz val="8"/>
      <color theme="0"/>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b/>
      <sz val="10"/>
      <name val="Open Sans"/>
      <family val="2"/>
      <charset val="238"/>
    </font>
    <font>
      <b/>
      <sz val="10"/>
      <color theme="1"/>
      <name val="Open Sans"/>
      <family val="2"/>
      <charset val="238"/>
    </font>
    <font>
      <i/>
      <sz val="10"/>
      <name val="Open Sans"/>
      <family val="2"/>
      <charset val="238"/>
    </font>
    <font>
      <i/>
      <sz val="10"/>
      <color theme="1"/>
      <name val="Open Sans"/>
      <family val="2"/>
      <charset val="238"/>
    </font>
    <font>
      <sz val="11"/>
      <color rgb="FF000000"/>
      <name val="Open Sans"/>
      <family val="2"/>
      <charset val="238"/>
    </font>
    <font>
      <sz val="9"/>
      <color theme="0"/>
      <name val="Open Sans"/>
      <family val="2"/>
      <charset val="238"/>
    </font>
    <font>
      <sz val="10"/>
      <color rgb="FFFF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style="thin">
        <color indexed="9"/>
      </left>
      <right/>
      <top/>
      <bottom style="thin">
        <color rgb="FFC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top style="thin">
        <color theme="0"/>
      </top>
      <bottom style="thin">
        <color theme="0"/>
      </bottom>
      <diagonal/>
    </border>
    <border>
      <left style="thin">
        <color indexed="9"/>
      </left>
      <right style="thin">
        <color indexed="9"/>
      </right>
      <top style="thin">
        <color theme="0"/>
      </top>
      <bottom style="thin">
        <color theme="0"/>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xf numFmtId="0" fontId="57" fillId="0" borderId="0"/>
    <xf numFmtId="0" fontId="2" fillId="0" borderId="0"/>
    <xf numFmtId="0" fontId="2" fillId="0" borderId="0"/>
    <xf numFmtId="9" fontId="57" fillId="0" borderId="0" applyFont="0" applyFill="0" applyBorder="0" applyAlignment="0" applyProtection="0"/>
    <xf numFmtId="44" fontId="57" fillId="0" borderId="0" applyFont="0" applyFill="0" applyBorder="0" applyAlignment="0" applyProtection="0"/>
    <xf numFmtId="164" fontId="13" fillId="0" borderId="0" applyFont="0" applyFill="0" applyBorder="0" applyAlignment="0" applyProtection="0"/>
  </cellStyleXfs>
  <cellXfs count="386">
    <xf numFmtId="0" fontId="0" fillId="0" borderId="0" xfId="0"/>
    <xf numFmtId="0" fontId="17" fillId="0" borderId="0" xfId="0" applyFont="1"/>
    <xf numFmtId="0" fontId="23" fillId="0" borderId="0" xfId="0" applyFont="1"/>
    <xf numFmtId="0" fontId="0" fillId="0" borderId="0" xfId="0"/>
    <xf numFmtId="0" fontId="24" fillId="0" borderId="2" xfId="16890" applyFont="1" applyFill="1" applyBorder="1" applyAlignment="1">
      <alignment horizontal="left" wrapText="1"/>
    </xf>
    <xf numFmtId="0" fontId="25" fillId="0" borderId="2" xfId="16890" applyFont="1" applyFill="1" applyBorder="1" applyAlignment="1">
      <alignment horizontal="right" wrapText="1"/>
    </xf>
    <xf numFmtId="0" fontId="26" fillId="0" borderId="0" xfId="0" applyFont="1"/>
    <xf numFmtId="0" fontId="27" fillId="0" borderId="15" xfId="0" applyFont="1" applyBorder="1" applyAlignment="1">
      <alignment wrapText="1"/>
    </xf>
    <xf numFmtId="0" fontId="27" fillId="0" borderId="16" xfId="0" applyFont="1" applyBorder="1" applyAlignment="1">
      <alignment wrapText="1"/>
    </xf>
    <xf numFmtId="165" fontId="24" fillId="0" borderId="12" xfId="16890" applyNumberFormat="1" applyFont="1" applyFill="1" applyBorder="1" applyAlignment="1">
      <alignment horizontal="right" indent="1"/>
    </xf>
    <xf numFmtId="0" fontId="28" fillId="0" borderId="1" xfId="16890" applyFont="1" applyFill="1" applyBorder="1" applyAlignment="1">
      <alignment horizontal="left" wrapText="1"/>
    </xf>
    <xf numFmtId="165" fontId="28" fillId="0" borderId="1" xfId="16890" applyNumberFormat="1" applyFont="1" applyFill="1" applyBorder="1" applyAlignment="1">
      <alignment horizontal="right" indent="1"/>
    </xf>
    <xf numFmtId="0" fontId="26" fillId="0" borderId="14" xfId="0" applyFont="1" applyBorder="1" applyAlignment="1">
      <alignment wrapText="1"/>
    </xf>
    <xf numFmtId="0" fontId="26" fillId="0" borderId="13" xfId="0" applyFont="1" applyBorder="1" applyAlignment="1">
      <alignment wrapText="1"/>
    </xf>
    <xf numFmtId="0" fontId="27" fillId="0" borderId="14" xfId="0" applyFont="1" applyBorder="1" applyAlignment="1">
      <alignment wrapText="1"/>
    </xf>
    <xf numFmtId="0" fontId="27" fillId="0" borderId="13" xfId="0" applyFont="1" applyBorder="1" applyAlignment="1">
      <alignment wrapText="1"/>
    </xf>
    <xf numFmtId="165" fontId="24" fillId="0" borderId="1" xfId="16890" applyNumberFormat="1" applyFont="1" applyFill="1" applyBorder="1" applyAlignment="1">
      <alignment horizontal="right" indent="1"/>
    </xf>
    <xf numFmtId="0" fontId="29" fillId="0" borderId="14" xfId="0" applyFont="1" applyBorder="1" applyAlignment="1">
      <alignment horizontal="left" wrapText="1" indent="1"/>
    </xf>
    <xf numFmtId="0" fontId="29" fillId="0" borderId="13" xfId="0" applyFont="1" applyBorder="1" applyAlignment="1">
      <alignment horizontal="left" wrapText="1" indent="1"/>
    </xf>
    <xf numFmtId="165" fontId="30" fillId="0" borderId="1" xfId="16890" applyNumberFormat="1" applyFont="1" applyFill="1" applyBorder="1" applyAlignment="1">
      <alignment horizontal="right" indent="1"/>
    </xf>
    <xf numFmtId="0" fontId="29" fillId="0" borderId="0" xfId="0" applyFont="1"/>
    <xf numFmtId="0" fontId="26" fillId="0" borderId="0" xfId="0" applyFont="1" applyAlignment="1">
      <alignment wrapText="1"/>
    </xf>
    <xf numFmtId="165" fontId="28" fillId="0" borderId="12" xfId="16890" applyNumberFormat="1" applyFont="1" applyFill="1" applyBorder="1" applyAlignment="1">
      <alignment horizontal="right" indent="1"/>
    </xf>
    <xf numFmtId="0" fontId="26" fillId="0" borderId="15" xfId="0" applyFont="1" applyBorder="1" applyAlignment="1">
      <alignment wrapText="1"/>
    </xf>
    <xf numFmtId="0" fontId="26" fillId="0" borderId="16" xfId="0" applyFont="1" applyBorder="1" applyAlignment="1">
      <alignment wrapText="1"/>
    </xf>
    <xf numFmtId="0" fontId="28" fillId="0" borderId="3" xfId="16890" applyFont="1" applyFill="1" applyBorder="1" applyAlignment="1">
      <alignment horizontal="left"/>
    </xf>
    <xf numFmtId="0" fontId="31" fillId="0" borderId="0" xfId="0" applyFont="1"/>
    <xf numFmtId="0" fontId="31" fillId="0" borderId="0" xfId="0" applyFont="1" applyAlignment="1">
      <alignment wrapText="1"/>
    </xf>
    <xf numFmtId="0" fontId="26" fillId="0" borderId="0" xfId="0" applyFont="1" applyAlignment="1"/>
    <xf numFmtId="0" fontId="27" fillId="0" borderId="0" xfId="0" applyFont="1"/>
    <xf numFmtId="0" fontId="33" fillId="0" borderId="3" xfId="16890" applyFont="1" applyFill="1" applyBorder="1" applyAlignment="1">
      <alignment horizontal="left"/>
    </xf>
    <xf numFmtId="3" fontId="33" fillId="0" borderId="3" xfId="16890" applyNumberFormat="1" applyFont="1" applyFill="1" applyBorder="1" applyAlignment="1">
      <alignment horizontal="right"/>
    </xf>
    <xf numFmtId="0" fontId="24" fillId="0" borderId="1" xfId="16890" applyFont="1" applyFill="1" applyBorder="1" applyAlignment="1">
      <alignment horizontal="left" wrapText="1"/>
    </xf>
    <xf numFmtId="0" fontId="34" fillId="0" borderId="3" xfId="16890" applyFont="1" applyFill="1" applyBorder="1" applyAlignment="1">
      <alignment horizontal="left"/>
    </xf>
    <xf numFmtId="3" fontId="34" fillId="0" borderId="3" xfId="16890" applyNumberFormat="1" applyFont="1" applyFill="1" applyBorder="1" applyAlignment="1">
      <alignment horizontal="right"/>
    </xf>
    <xf numFmtId="3" fontId="28" fillId="0" borderId="3" xfId="16890" applyNumberFormat="1" applyFont="1" applyFill="1" applyBorder="1" applyAlignment="1">
      <alignment horizontal="right"/>
    </xf>
    <xf numFmtId="0" fontId="33" fillId="0" borderId="4" xfId="16890" applyFont="1" applyFill="1" applyBorder="1" applyAlignment="1">
      <alignment horizontal="left"/>
    </xf>
    <xf numFmtId="1" fontId="26" fillId="0" borderId="0" xfId="0" applyNumberFormat="1" applyFont="1"/>
    <xf numFmtId="0" fontId="36" fillId="0" borderId="0" xfId="0" applyFont="1"/>
    <xf numFmtId="0" fontId="37" fillId="0" borderId="0" xfId="0" applyFont="1"/>
    <xf numFmtId="0" fontId="19" fillId="0" borderId="18" xfId="16875" applyFont="1" applyFill="1" applyBorder="1" applyAlignment="1">
      <alignment horizontal="left" wrapText="1"/>
    </xf>
    <xf numFmtId="0" fontId="18" fillId="0" borderId="0" xfId="16890" applyFont="1" applyFill="1" applyBorder="1" applyAlignment="1">
      <alignment horizontal="left" vertical="center" wrapText="1"/>
    </xf>
    <xf numFmtId="0" fontId="18" fillId="0" borderId="14" xfId="16890" applyFont="1" applyBorder="1" applyAlignment="1">
      <alignment horizontal="left" vertical="center" wrapText="1"/>
    </xf>
    <xf numFmtId="0" fontId="18" fillId="0" borderId="0" xfId="16890" applyFont="1" applyBorder="1" applyAlignment="1">
      <alignment horizontal="left" vertical="center" wrapText="1"/>
    </xf>
    <xf numFmtId="0" fontId="21" fillId="0" borderId="19" xfId="16890" applyFont="1" applyBorder="1" applyAlignment="1">
      <alignment horizontal="left" vertical="center" wrapText="1"/>
    </xf>
    <xf numFmtId="14" fontId="19" fillId="0" borderId="18"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indent="1"/>
    </xf>
    <xf numFmtId="165" fontId="18" fillId="0" borderId="14" xfId="16890" applyNumberFormat="1" applyFont="1" applyFill="1" applyBorder="1" applyAlignment="1">
      <alignment horizontal="right" vertical="center" indent="1"/>
    </xf>
    <xf numFmtId="165" fontId="21" fillId="0" borderId="19" xfId="16890" applyNumberFormat="1" applyFont="1" applyFill="1" applyBorder="1" applyAlignment="1">
      <alignment horizontal="right" vertical="center"/>
    </xf>
    <xf numFmtId="14" fontId="19" fillId="0" borderId="18" xfId="16890"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21" fillId="0" borderId="19" xfId="16890" applyNumberFormat="1" applyFont="1" applyBorder="1" applyAlignment="1">
      <alignment horizontal="right" vertical="center" wrapText="1"/>
    </xf>
    <xf numFmtId="167" fontId="28" fillId="0" borderId="3" xfId="16890" applyNumberFormat="1" applyFont="1" applyFill="1" applyBorder="1" applyAlignment="1">
      <alignment horizontal="right" indent="2"/>
    </xf>
    <xf numFmtId="0" fontId="19" fillId="0" borderId="18" xfId="0" applyFont="1" applyBorder="1" applyAlignment="1">
      <alignment horizontal="left" wrapText="1"/>
    </xf>
    <xf numFmtId="0" fontId="18" fillId="0" borderId="14" xfId="0" applyFont="1" applyBorder="1" applyAlignment="1">
      <alignment horizontal="left"/>
    </xf>
    <xf numFmtId="0" fontId="22" fillId="0" borderId="14" xfId="0" applyFont="1" applyBorder="1" applyAlignment="1">
      <alignment horizontal="left"/>
    </xf>
    <xf numFmtId="0" fontId="20" fillId="0" borderId="14" xfId="0" applyFont="1" applyBorder="1" applyAlignment="1">
      <alignment horizontal="left"/>
    </xf>
    <xf numFmtId="0" fontId="21" fillId="0" borderId="19" xfId="0" applyFont="1" applyBorder="1" applyAlignment="1">
      <alignment horizontal="left"/>
    </xf>
    <xf numFmtId="165" fontId="18" fillId="0" borderId="14" xfId="0" applyNumberFormat="1" applyFont="1" applyFill="1" applyBorder="1" applyAlignment="1">
      <alignment horizontal="right"/>
    </xf>
    <xf numFmtId="165" fontId="20" fillId="0" borderId="14" xfId="0" applyNumberFormat="1" applyFont="1" applyFill="1" applyBorder="1" applyAlignment="1">
      <alignment horizontal="right"/>
    </xf>
    <xf numFmtId="165" fontId="21" fillId="0" borderId="19" xfId="0" applyNumberFormat="1" applyFont="1" applyFill="1" applyBorder="1" applyAlignment="1">
      <alignment horizontal="right"/>
    </xf>
    <xf numFmtId="0" fontId="19" fillId="0" borderId="18" xfId="0" applyFont="1" applyBorder="1" applyAlignment="1">
      <alignment horizontal="right" wrapText="1"/>
    </xf>
    <xf numFmtId="165" fontId="22" fillId="0" borderId="14" xfId="0" applyNumberFormat="1" applyFont="1" applyFill="1" applyBorder="1" applyAlignment="1">
      <alignment horizontal="right"/>
    </xf>
    <xf numFmtId="14" fontId="19" fillId="0" borderId="18" xfId="0" applyNumberFormat="1" applyFont="1" applyBorder="1" applyAlignment="1">
      <alignment horizontal="right" wrapText="1"/>
    </xf>
    <xf numFmtId="0" fontId="19" fillId="0" borderId="20" xfId="0" applyNumberFormat="1" applyFont="1" applyFill="1" applyBorder="1" applyAlignment="1">
      <alignment horizontal="left" vertical="center"/>
    </xf>
    <xf numFmtId="0" fontId="20" fillId="0" borderId="14" xfId="16890" applyFont="1" applyFill="1" applyBorder="1" applyAlignment="1">
      <alignment horizontal="left" vertical="center" wrapText="1"/>
    </xf>
    <xf numFmtId="0" fontId="18" fillId="0" borderId="14" xfId="16890" applyFont="1" applyBorder="1" applyAlignment="1">
      <alignment horizontal="left" vertical="center"/>
    </xf>
    <xf numFmtId="0" fontId="18" fillId="0" borderId="14" xfId="16890" applyFont="1" applyFill="1" applyBorder="1" applyAlignment="1">
      <alignment horizontal="left" vertical="center"/>
    </xf>
    <xf numFmtId="0" fontId="20" fillId="0" borderId="14" xfId="16890" applyFont="1" applyBorder="1" applyAlignment="1">
      <alignment horizontal="left" vertical="center" wrapText="1"/>
    </xf>
    <xf numFmtId="0" fontId="20" fillId="9" borderId="0" xfId="16890" applyFont="1" applyFill="1" applyBorder="1" applyAlignment="1">
      <alignment horizontal="left" vertical="center"/>
    </xf>
    <xf numFmtId="14" fontId="19" fillId="0" borderId="20" xfId="16890" applyNumberFormat="1" applyFont="1" applyFill="1" applyBorder="1" applyAlignment="1">
      <alignment horizontal="right" vertical="center" wrapText="1"/>
    </xf>
    <xf numFmtId="165" fontId="20" fillId="0" borderId="0" xfId="16890" applyNumberFormat="1" applyFont="1" applyFill="1" applyBorder="1" applyAlignment="1">
      <alignment horizontal="right" vertical="center" wrapText="1"/>
    </xf>
    <xf numFmtId="165" fontId="20" fillId="0" borderId="14" xfId="16890" applyNumberFormat="1" applyFont="1" applyFill="1" applyBorder="1" applyAlignment="1">
      <alignment horizontal="right" vertical="center" indent="1"/>
    </xf>
    <xf numFmtId="0" fontId="38" fillId="0" borderId="18" xfId="0" applyFont="1" applyBorder="1" applyAlignment="1">
      <alignment horizontal="left"/>
    </xf>
    <xf numFmtId="0" fontId="39" fillId="0" borderId="14" xfId="0" applyFont="1" applyBorder="1" applyAlignment="1">
      <alignment horizontal="left"/>
    </xf>
    <xf numFmtId="0" fontId="40" fillId="0" borderId="14" xfId="0" applyFont="1" applyBorder="1" applyAlignment="1">
      <alignment horizontal="left"/>
    </xf>
    <xf numFmtId="0" fontId="42" fillId="0" borderId="19" xfId="0" applyFont="1" applyBorder="1" applyAlignment="1">
      <alignment wrapText="1"/>
    </xf>
    <xf numFmtId="165" fontId="41" fillId="0" borderId="19" xfId="0" applyNumberFormat="1" applyFont="1" applyBorder="1" applyAlignment="1">
      <alignment horizontal="right"/>
    </xf>
    <xf numFmtId="165" fontId="39" fillId="0" borderId="14" xfId="0" applyNumberFormat="1" applyFont="1" applyBorder="1" applyAlignment="1">
      <alignment horizontal="right" indent="1"/>
    </xf>
    <xf numFmtId="165" fontId="40" fillId="0" borderId="14" xfId="0" applyNumberFormat="1" applyFont="1" applyBorder="1" applyAlignment="1">
      <alignment horizontal="right" indent="1"/>
    </xf>
    <xf numFmtId="14" fontId="38" fillId="0" borderId="18" xfId="0" applyNumberFormat="1" applyFont="1" applyBorder="1" applyAlignment="1">
      <alignment horizontal="right" wrapText="1"/>
    </xf>
    <xf numFmtId="0" fontId="43" fillId="0" borderId="23" xfId="0" applyFont="1" applyBorder="1"/>
    <xf numFmtId="0" fontId="43" fillId="0" borderId="0" xfId="0" applyFont="1"/>
    <xf numFmtId="0" fontId="45" fillId="0" borderId="0" xfId="0" applyFont="1"/>
    <xf numFmtId="0" fontId="43" fillId="0" borderId="0" xfId="0" applyFont="1" applyAlignment="1">
      <alignment wrapText="1"/>
    </xf>
    <xf numFmtId="0" fontId="46" fillId="0" borderId="1" xfId="0" applyFont="1" applyBorder="1" applyAlignment="1">
      <alignment horizontal="left"/>
    </xf>
    <xf numFmtId="165" fontId="46" fillId="0" borderId="1" xfId="0" applyNumberFormat="1" applyFont="1" applyBorder="1" applyAlignment="1">
      <alignment horizontal="right" indent="1"/>
    </xf>
    <xf numFmtId="0" fontId="46" fillId="0" borderId="1" xfId="0" quotePrefix="1" applyFont="1" applyBorder="1" applyAlignment="1">
      <alignment horizontal="left"/>
    </xf>
    <xf numFmtId="14" fontId="19" fillId="0" borderId="20" xfId="16875" applyNumberFormat="1" applyFont="1" applyFill="1" applyBorder="1" applyAlignment="1">
      <alignment horizontal="right" vertical="center" wrapText="1"/>
    </xf>
    <xf numFmtId="0" fontId="44" fillId="0" borderId="23" xfId="0" applyFont="1" applyBorder="1" applyAlignment="1">
      <alignment horizontal="right"/>
    </xf>
    <xf numFmtId="0" fontId="28" fillId="0" borderId="1" xfId="0" applyFont="1" applyBorder="1" applyAlignment="1">
      <alignment horizontal="left" wrapText="1"/>
    </xf>
    <xf numFmtId="0" fontId="43" fillId="0" borderId="0" xfId="0" applyFont="1" applyAlignment="1">
      <alignment vertical="top" wrapText="1"/>
    </xf>
    <xf numFmtId="0" fontId="28" fillId="0" borderId="1" xfId="0" quotePrefix="1" applyFont="1" applyBorder="1" applyAlignment="1">
      <alignment horizontal="left" wrapText="1"/>
    </xf>
    <xf numFmtId="165" fontId="48" fillId="0" borderId="0" xfId="16890" applyNumberFormat="1" applyFont="1" applyFill="1" applyBorder="1" applyAlignment="1">
      <alignment horizontal="right" vertical="center" wrapText="1"/>
    </xf>
    <xf numFmtId="165" fontId="48" fillId="0" borderId="14" xfId="16890" applyNumberFormat="1" applyFont="1" applyFill="1" applyBorder="1" applyAlignment="1">
      <alignment horizontal="right" vertical="center" indent="1"/>
    </xf>
    <xf numFmtId="0" fontId="18" fillId="0" borderId="14" xfId="16890" quotePrefix="1" applyFont="1" applyBorder="1" applyAlignment="1">
      <alignment horizontal="left" vertical="center"/>
    </xf>
    <xf numFmtId="165" fontId="20" fillId="0" borderId="14" xfId="16890" applyNumberFormat="1" applyFont="1" applyFill="1" applyBorder="1" applyAlignment="1">
      <alignment horizontal="left" vertical="center" wrapText="1"/>
    </xf>
    <xf numFmtId="0" fontId="28" fillId="0" borderId="1" xfId="0" quotePrefix="1" applyFont="1" applyBorder="1" applyAlignment="1">
      <alignment horizontal="left"/>
    </xf>
    <xf numFmtId="165" fontId="28" fillId="0" borderId="1" xfId="0" applyNumberFormat="1" applyFont="1" applyBorder="1" applyAlignment="1">
      <alignment horizontal="right" indent="1"/>
    </xf>
    <xf numFmtId="0" fontId="46" fillId="0" borderId="1" xfId="0" applyFont="1" applyBorder="1" applyAlignment="1">
      <alignment horizontal="left" wrapText="1"/>
    </xf>
    <xf numFmtId="0" fontId="31" fillId="0" borderId="0" xfId="0" applyFont="1"/>
    <xf numFmtId="0" fontId="0" fillId="0" borderId="0" xfId="0" applyAlignment="1">
      <alignment wrapText="1"/>
    </xf>
    <xf numFmtId="14" fontId="0" fillId="0" borderId="0" xfId="0" applyNumberFormat="1" applyAlignment="1">
      <alignment wrapText="1"/>
    </xf>
    <xf numFmtId="14" fontId="50" fillId="0" borderId="18" xfId="16890" applyNumberFormat="1" applyFont="1" applyFill="1" applyBorder="1" applyAlignment="1">
      <alignment horizontal="right" vertical="center" wrapText="1"/>
    </xf>
    <xf numFmtId="0" fontId="50" fillId="0" borderId="18" xfId="16875" applyFont="1" applyFill="1" applyBorder="1" applyAlignment="1">
      <alignment horizontal="left" wrapText="1"/>
    </xf>
    <xf numFmtId="0" fontId="32" fillId="0" borderId="14" xfId="16890" applyFont="1" applyBorder="1" applyAlignment="1">
      <alignment horizontal="left" wrapText="1"/>
    </xf>
    <xf numFmtId="165" fontId="32" fillId="0" borderId="14" xfId="16890" applyNumberFormat="1" applyFont="1" applyFill="1" applyBorder="1" applyAlignment="1">
      <alignment horizontal="right" indent="1"/>
    </xf>
    <xf numFmtId="0" fontId="51" fillId="0" borderId="19" xfId="16890" applyFont="1" applyFill="1" applyBorder="1" applyAlignment="1">
      <alignment horizontal="left" vertical="center" wrapText="1"/>
    </xf>
    <xf numFmtId="165" fontId="51" fillId="0" borderId="19" xfId="16890" applyNumberFormat="1" applyFont="1" applyFill="1" applyBorder="1" applyAlignment="1">
      <alignment horizontal="right"/>
    </xf>
    <xf numFmtId="0" fontId="31" fillId="0" borderId="0" xfId="0" applyFont="1" applyFill="1"/>
    <xf numFmtId="0" fontId="21" fillId="0" borderId="19" xfId="0" applyFont="1" applyBorder="1" applyAlignment="1">
      <alignment wrapText="1"/>
    </xf>
    <xf numFmtId="165" fontId="21" fillId="0" borderId="19" xfId="0" applyNumberFormat="1" applyFont="1" applyBorder="1" applyAlignment="1">
      <alignment horizontal="right"/>
    </xf>
    <xf numFmtId="0" fontId="52" fillId="0" borderId="0" xfId="0" applyFont="1"/>
    <xf numFmtId="0" fontId="49" fillId="0" borderId="0" xfId="0" applyFont="1" applyAlignment="1">
      <alignment wrapText="1"/>
    </xf>
    <xf numFmtId="0" fontId="49" fillId="0" borderId="0" xfId="0" applyFont="1"/>
    <xf numFmtId="0" fontId="20" fillId="0" borderId="0" xfId="16890" applyFont="1" applyFill="1" applyBorder="1" applyAlignment="1">
      <alignment horizontal="left" wrapText="1"/>
    </xf>
    <xf numFmtId="0" fontId="53" fillId="0" borderId="0" xfId="0" applyFont="1"/>
    <xf numFmtId="14" fontId="54" fillId="0" borderId="7" xfId="16890" applyNumberFormat="1" applyFont="1" applyFill="1" applyBorder="1" applyAlignment="1">
      <alignment horizontal="left" wrapText="1"/>
    </xf>
    <xf numFmtId="14" fontId="19" fillId="0" borderId="7" xfId="16890" applyNumberFormat="1" applyFont="1" applyFill="1" applyBorder="1" applyAlignment="1">
      <alignment horizontal="right"/>
    </xf>
    <xf numFmtId="0" fontId="53" fillId="0" borderId="5" xfId="0" applyFont="1" applyBorder="1"/>
    <xf numFmtId="165" fontId="18" fillId="0" borderId="6" xfId="16890" applyNumberFormat="1" applyFont="1" applyFill="1" applyBorder="1" applyAlignment="1">
      <alignment horizontal="right" indent="1"/>
    </xf>
    <xf numFmtId="0" fontId="55" fillId="0" borderId="5" xfId="0" applyFont="1" applyBorder="1" applyAlignment="1">
      <alignment horizontal="left" indent="1"/>
    </xf>
    <xf numFmtId="165" fontId="22" fillId="0" borderId="6" xfId="16890" applyNumberFormat="1" applyFont="1" applyFill="1" applyBorder="1" applyAlignment="1">
      <alignment horizontal="right" indent="1"/>
    </xf>
    <xf numFmtId="0" fontId="55" fillId="0" borderId="0" xfId="0" applyFont="1"/>
    <xf numFmtId="0" fontId="53" fillId="0" borderId="5" xfId="0" applyFont="1" applyBorder="1" applyAlignment="1">
      <alignment wrapText="1"/>
    </xf>
    <xf numFmtId="0" fontId="55" fillId="0" borderId="8" xfId="0" applyFont="1" applyBorder="1" applyAlignment="1">
      <alignment horizontal="left" indent="1"/>
    </xf>
    <xf numFmtId="165" fontId="22" fillId="0" borderId="9" xfId="16890" applyNumberFormat="1" applyFont="1" applyFill="1" applyBorder="1" applyAlignment="1">
      <alignment horizontal="right" indent="1"/>
    </xf>
    <xf numFmtId="2" fontId="48" fillId="0" borderId="11" xfId="16890" applyNumberFormat="1" applyFont="1" applyFill="1" applyBorder="1" applyAlignment="1">
      <alignment horizontal="left"/>
    </xf>
    <xf numFmtId="166" fontId="48" fillId="0" borderId="10" xfId="16890" applyNumberFormat="1" applyFont="1" applyFill="1" applyBorder="1" applyAlignment="1">
      <alignment horizontal="right" indent="1"/>
    </xf>
    <xf numFmtId="0" fontId="48" fillId="0" borderId="0" xfId="0" applyFont="1"/>
    <xf numFmtId="0" fontId="19" fillId="0" borderId="20" xfId="21870" applyFont="1" applyFill="1" applyBorder="1" applyAlignment="1">
      <alignment horizontal="left" vertical="center" wrapText="1" indent="1"/>
    </xf>
    <xf numFmtId="0" fontId="19" fillId="0" borderId="20" xfId="21870" applyFont="1" applyFill="1" applyBorder="1" applyAlignment="1">
      <alignment horizontal="right" vertical="center" wrapText="1"/>
    </xf>
    <xf numFmtId="0" fontId="19" fillId="0" borderId="27" xfId="21870" applyFont="1" applyFill="1" applyBorder="1" applyAlignment="1">
      <alignment horizontal="right" vertical="center" wrapText="1"/>
    </xf>
    <xf numFmtId="0" fontId="2" fillId="0" borderId="0" xfId="21872"/>
    <xf numFmtId="0" fontId="18" fillId="0" borderId="28" xfId="21870" applyFont="1" applyBorder="1" applyAlignment="1">
      <alignment horizontal="left" vertical="center" wrapText="1" indent="1"/>
    </xf>
    <xf numFmtId="168" fontId="18" fillId="0" borderId="17" xfId="21870" applyNumberFormat="1" applyFont="1" applyFill="1" applyBorder="1" applyAlignment="1">
      <alignment vertical="center"/>
    </xf>
    <xf numFmtId="0" fontId="18" fillId="0" borderId="29" xfId="21870" applyFont="1" applyBorder="1" applyAlignment="1">
      <alignment horizontal="left" vertical="center" wrapText="1" indent="1"/>
    </xf>
    <xf numFmtId="168" fontId="18" fillId="0" borderId="30" xfId="21870" applyNumberFormat="1" applyFont="1" applyFill="1" applyBorder="1" applyAlignment="1">
      <alignment vertical="center"/>
    </xf>
    <xf numFmtId="10" fontId="18" fillId="0" borderId="30" xfId="21870" applyNumberFormat="1" applyFont="1" applyFill="1" applyBorder="1" applyAlignment="1">
      <alignment vertical="center"/>
    </xf>
    <xf numFmtId="168" fontId="18" fillId="9" borderId="30" xfId="21870" applyNumberFormat="1" applyFont="1" applyFill="1" applyBorder="1" applyAlignment="1">
      <alignment vertical="center"/>
    </xf>
    <xf numFmtId="10" fontId="18" fillId="9" borderId="30" xfId="21870" applyNumberFormat="1" applyFont="1" applyFill="1" applyBorder="1" applyAlignment="1">
      <alignment vertical="center"/>
    </xf>
    <xf numFmtId="4" fontId="18" fillId="0" borderId="30" xfId="21870" applyNumberFormat="1" applyFont="1" applyFill="1" applyBorder="1" applyAlignment="1">
      <alignment vertical="center"/>
    </xf>
    <xf numFmtId="0" fontId="18" fillId="0" borderId="20" xfId="21870" applyFont="1" applyFill="1" applyBorder="1" applyAlignment="1">
      <alignment horizontal="left" vertical="center" wrapText="1" indent="1"/>
    </xf>
    <xf numFmtId="4" fontId="18" fillId="0" borderId="20" xfId="21870" applyNumberFormat="1" applyFont="1" applyFill="1" applyBorder="1" applyAlignment="1">
      <alignment vertical="center"/>
    </xf>
    <xf numFmtId="0" fontId="18" fillId="0" borderId="0" xfId="21870" applyFont="1" applyFill="1" applyBorder="1" applyAlignment="1">
      <alignment horizontal="left" vertical="center" wrapText="1" indent="1"/>
    </xf>
    <xf numFmtId="4" fontId="18" fillId="0" borderId="0" xfId="21870" applyNumberFormat="1" applyFont="1" applyFill="1" applyBorder="1" applyAlignment="1">
      <alignment vertical="center"/>
    </xf>
    <xf numFmtId="0" fontId="18" fillId="0" borderId="31" xfId="21870" applyFont="1" applyBorder="1" applyAlignment="1">
      <alignment horizontal="left" vertical="center" wrapText="1" indent="1"/>
    </xf>
    <xf numFmtId="0" fontId="18" fillId="0" borderId="32" xfId="21870" applyFont="1" applyBorder="1" applyAlignment="1">
      <alignment horizontal="left" vertical="center" wrapText="1" indent="1"/>
    </xf>
    <xf numFmtId="0" fontId="56" fillId="0" borderId="0" xfId="21870"/>
    <xf numFmtId="0" fontId="50" fillId="10" borderId="33" xfId="21871" applyFont="1" applyFill="1" applyBorder="1" applyAlignment="1">
      <alignment vertical="center" wrapText="1"/>
    </xf>
    <xf numFmtId="0" fontId="50" fillId="9" borderId="33" xfId="21871" applyFont="1" applyFill="1" applyBorder="1" applyAlignment="1">
      <alignment vertical="center" wrapText="1"/>
    </xf>
    <xf numFmtId="0" fontId="60" fillId="0" borderId="0" xfId="21871" applyFont="1"/>
    <xf numFmtId="0" fontId="61" fillId="10" borderId="20" xfId="21871" applyFont="1" applyFill="1" applyBorder="1" applyAlignment="1">
      <alignment vertical="center" wrapText="1"/>
    </xf>
    <xf numFmtId="0" fontId="61" fillId="10" borderId="20" xfId="21871" applyFont="1" applyFill="1" applyBorder="1" applyAlignment="1">
      <alignment horizontal="right" vertical="center" wrapText="1"/>
    </xf>
    <xf numFmtId="0" fontId="62" fillId="10" borderId="0" xfId="21871" applyFont="1" applyFill="1" applyBorder="1" applyAlignment="1">
      <alignment horizontal="left" vertical="center" wrapText="1"/>
    </xf>
    <xf numFmtId="0" fontId="62" fillId="10" borderId="0" xfId="21871" applyFont="1" applyFill="1" applyBorder="1" applyAlignment="1">
      <alignment horizontal="right" vertical="center" wrapText="1"/>
    </xf>
    <xf numFmtId="0" fontId="62" fillId="10" borderId="33" xfId="21871" applyFont="1" applyFill="1" applyBorder="1" applyAlignment="1">
      <alignment horizontal="left" vertical="center" wrapText="1"/>
    </xf>
    <xf numFmtId="0" fontId="62" fillId="10" borderId="33" xfId="21871" applyFont="1" applyFill="1" applyBorder="1" applyAlignment="1">
      <alignment horizontal="right" vertical="center" wrapText="1"/>
    </xf>
    <xf numFmtId="168" fontId="65" fillId="9" borderId="0" xfId="21871" applyNumberFormat="1" applyFont="1" applyFill="1" applyBorder="1" applyAlignment="1">
      <alignment horizontal="right" vertical="center" wrapText="1"/>
    </xf>
    <xf numFmtId="0" fontId="60" fillId="9" borderId="0" xfId="21871" applyFont="1" applyFill="1"/>
    <xf numFmtId="0" fontId="62" fillId="9" borderId="0" xfId="21871" applyFont="1" applyFill="1" applyBorder="1" applyAlignment="1">
      <alignment horizontal="left" vertical="center" wrapText="1"/>
    </xf>
    <xf numFmtId="0" fontId="62" fillId="10" borderId="33" xfId="21871" applyFont="1" applyFill="1" applyBorder="1" applyAlignment="1">
      <alignment horizontal="left" wrapText="1"/>
    </xf>
    <xf numFmtId="3" fontId="63" fillId="0" borderId="0" xfId="21871" applyNumberFormat="1" applyFont="1" applyFill="1" applyBorder="1" applyAlignment="1">
      <alignment horizontal="right" vertical="center" wrapText="1"/>
    </xf>
    <xf numFmtId="3" fontId="62" fillId="0" borderId="0" xfId="21871" applyNumberFormat="1" applyFont="1"/>
    <xf numFmtId="0" fontId="59" fillId="0" borderId="0" xfId="0" applyFont="1" applyAlignment="1">
      <alignment horizontal="right" vertical="top" wrapText="1" indent="1"/>
    </xf>
    <xf numFmtId="3" fontId="63" fillId="0" borderId="33" xfId="21871" applyNumberFormat="1" applyFont="1" applyFill="1" applyBorder="1" applyAlignment="1">
      <alignment horizontal="right" vertical="center" wrapText="1"/>
    </xf>
    <xf numFmtId="14" fontId="54" fillId="0" borderId="23" xfId="0" applyNumberFormat="1" applyFont="1" applyBorder="1" applyAlignment="1">
      <alignment horizontal="right"/>
    </xf>
    <xf numFmtId="0" fontId="53" fillId="0" borderId="23" xfId="0" applyFont="1" applyBorder="1"/>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20" fillId="0" borderId="1" xfId="0" applyFont="1" applyBorder="1" applyAlignment="1">
      <alignment horizontal="left" wrapText="1"/>
    </xf>
    <xf numFmtId="0" fontId="20" fillId="0" borderId="1" xfId="0" applyFont="1" applyBorder="1" applyAlignment="1">
      <alignment horizontal="left"/>
    </xf>
    <xf numFmtId="165" fontId="20" fillId="0" borderId="1" xfId="0" applyNumberFormat="1" applyFont="1" applyBorder="1" applyAlignment="1">
      <alignment horizontal="right" indent="1"/>
    </xf>
    <xf numFmtId="0" fontId="18" fillId="0" borderId="24" xfId="0" applyFont="1" applyBorder="1" applyAlignment="1">
      <alignment horizontal="left" wrapText="1"/>
    </xf>
    <xf numFmtId="0" fontId="18" fillId="0" borderId="24" xfId="0" applyFont="1" applyBorder="1" applyAlignment="1">
      <alignment horizontal="left"/>
    </xf>
    <xf numFmtId="165" fontId="18" fillId="0" borderId="24" xfId="0" applyNumberFormat="1" applyFont="1" applyBorder="1" applyAlignment="1">
      <alignment horizontal="right" indent="1"/>
    </xf>
    <xf numFmtId="0" fontId="53" fillId="0" borderId="0" xfId="0" applyFont="1" applyBorder="1"/>
    <xf numFmtId="0" fontId="18" fillId="0" borderId="26" xfId="0" applyFont="1" applyBorder="1" applyAlignment="1">
      <alignment horizontal="left" wrapText="1"/>
    </xf>
    <xf numFmtId="0" fontId="18" fillId="0" borderId="26" xfId="0" applyFont="1" applyBorder="1" applyAlignment="1">
      <alignment horizontal="left"/>
    </xf>
    <xf numFmtId="165" fontId="18" fillId="0" borderId="26" xfId="0" applyNumberFormat="1" applyFont="1" applyBorder="1" applyAlignment="1">
      <alignment horizontal="right" indent="1"/>
    </xf>
    <xf numFmtId="0" fontId="53" fillId="0" borderId="25" xfId="0" applyFont="1" applyBorder="1"/>
    <xf numFmtId="0" fontId="20" fillId="0" borderId="26" xfId="0" applyFont="1" applyBorder="1" applyAlignment="1">
      <alignment horizontal="left"/>
    </xf>
    <xf numFmtId="165" fontId="20" fillId="0" borderId="26" xfId="0" applyNumberFormat="1" applyFont="1" applyBorder="1" applyAlignment="1">
      <alignment horizontal="right" indent="1"/>
    </xf>
    <xf numFmtId="0" fontId="17" fillId="0" borderId="25" xfId="0" applyFont="1" applyBorder="1"/>
    <xf numFmtId="0" fontId="18" fillId="0" borderId="26" xfId="0" quotePrefix="1" applyFont="1" applyBorder="1" applyAlignment="1">
      <alignment horizontal="left" wrapText="1"/>
    </xf>
    <xf numFmtId="0" fontId="18" fillId="0" borderId="26" xfId="0" quotePrefix="1" applyFont="1" applyBorder="1" applyAlignment="1">
      <alignment horizontal="left"/>
    </xf>
    <xf numFmtId="0" fontId="20" fillId="0" borderId="26" xfId="0" applyFont="1" applyBorder="1" applyAlignment="1">
      <alignment horizontal="left" wrapText="1"/>
    </xf>
    <xf numFmtId="0" fontId="19" fillId="0" borderId="20" xfId="16860" applyFont="1" applyFill="1" applyBorder="1" applyAlignment="1">
      <alignment horizontal="left" vertical="center" wrapText="1"/>
    </xf>
    <xf numFmtId="0" fontId="20" fillId="0" borderId="34" xfId="16890" applyFont="1" applyFill="1" applyBorder="1" applyAlignment="1">
      <alignment horizontal="left" vertical="center" wrapText="1"/>
    </xf>
    <xf numFmtId="165" fontId="18" fillId="0" borderId="14" xfId="16890" applyNumberFormat="1" applyFont="1" applyFill="1" applyBorder="1" applyAlignment="1">
      <alignment horizontal="left" vertical="center"/>
    </xf>
    <xf numFmtId="165" fontId="18" fillId="0" borderId="14" xfId="16890" applyNumberFormat="1" applyFont="1" applyFill="1" applyBorder="1" applyAlignment="1" applyProtection="1">
      <alignment horizontal="left" vertical="center" wrapText="1"/>
    </xf>
    <xf numFmtId="165" fontId="20" fillId="0" borderId="15" xfId="16890" applyNumberFormat="1" applyFont="1" applyFill="1" applyBorder="1" applyAlignment="1">
      <alignment horizontal="left" vertical="center"/>
    </xf>
    <xf numFmtId="165" fontId="20" fillId="0" borderId="14" xfId="16890" applyNumberFormat="1" applyFont="1" applyFill="1" applyBorder="1" applyAlignment="1">
      <alignment horizontal="left" vertical="center"/>
    </xf>
    <xf numFmtId="165" fontId="20" fillId="0" borderId="0" xfId="16890" applyNumberFormat="1" applyFont="1" applyFill="1" applyBorder="1" applyAlignment="1">
      <alignment horizontal="left" vertical="center"/>
    </xf>
    <xf numFmtId="0" fontId="21" fillId="0" borderId="19" xfId="16890" applyFont="1" applyFill="1" applyBorder="1" applyAlignment="1">
      <alignment horizontal="left" vertical="center"/>
    </xf>
    <xf numFmtId="165" fontId="21" fillId="0" borderId="19" xfId="16890" applyNumberFormat="1" applyFont="1" applyFill="1" applyBorder="1" applyAlignment="1">
      <alignment horizontal="center" vertical="center"/>
    </xf>
    <xf numFmtId="165" fontId="18" fillId="0" borderId="14" xfId="21872" applyNumberFormat="1" applyFont="1" applyFill="1" applyBorder="1" applyAlignment="1">
      <alignment horizontal="right" indent="1"/>
    </xf>
    <xf numFmtId="165" fontId="20" fillId="0" borderId="14" xfId="21872" applyNumberFormat="1" applyFont="1" applyFill="1" applyBorder="1" applyAlignment="1">
      <alignment horizontal="right" indent="1"/>
    </xf>
    <xf numFmtId="165" fontId="20" fillId="0" borderId="0" xfId="21872" applyNumberFormat="1" applyFont="1" applyFill="1" applyBorder="1" applyAlignment="1">
      <alignment horizontal="right" indent="1"/>
    </xf>
    <xf numFmtId="0" fontId="53" fillId="0" borderId="0" xfId="0" applyFont="1" applyFill="1"/>
    <xf numFmtId="0" fontId="53" fillId="0" borderId="0" xfId="0" applyFont="1" applyAlignment="1">
      <alignment vertical="center"/>
    </xf>
    <xf numFmtId="165" fontId="20" fillId="0" borderId="14" xfId="16890" applyNumberFormat="1" applyFont="1" applyFill="1" applyBorder="1" applyAlignment="1">
      <alignment horizontal="right" vertical="center"/>
    </xf>
    <xf numFmtId="165" fontId="18" fillId="0" borderId="14" xfId="21872" applyNumberFormat="1" applyFont="1" applyFill="1" applyBorder="1" applyAlignment="1">
      <alignment horizontal="right" vertical="center"/>
    </xf>
    <xf numFmtId="165" fontId="20" fillId="0" borderId="15" xfId="16890" applyNumberFormat="1" applyFont="1" applyFill="1" applyBorder="1" applyAlignment="1">
      <alignment horizontal="right" vertical="center"/>
    </xf>
    <xf numFmtId="165" fontId="20" fillId="0" borderId="14" xfId="21872" applyNumberFormat="1" applyFont="1" applyFill="1" applyBorder="1" applyAlignment="1">
      <alignment horizontal="right" vertical="center"/>
    </xf>
    <xf numFmtId="165" fontId="20" fillId="0" borderId="0" xfId="21872" applyNumberFormat="1" applyFont="1" applyFill="1" applyBorder="1" applyAlignment="1">
      <alignment horizontal="right" vertical="center"/>
    </xf>
    <xf numFmtId="165" fontId="20" fillId="0" borderId="0" xfId="16890" applyNumberFormat="1" applyFont="1" applyFill="1" applyBorder="1" applyAlignment="1">
      <alignment horizontal="right" vertical="center"/>
    </xf>
    <xf numFmtId="0" fontId="21" fillId="0" borderId="0" xfId="16890" applyFont="1" applyFill="1" applyBorder="1" applyAlignment="1">
      <alignment horizontal="left" vertical="center"/>
    </xf>
    <xf numFmtId="165" fontId="21" fillId="0" borderId="0" xfId="16890" applyNumberFormat="1" applyFont="1" applyFill="1" applyBorder="1" applyAlignment="1">
      <alignment horizontal="center" vertical="center"/>
    </xf>
    <xf numFmtId="165" fontId="18" fillId="0" borderId="0" xfId="16890" applyNumberFormat="1" applyFont="1" applyFill="1" applyBorder="1" applyAlignment="1">
      <alignment horizontal="center" vertical="center"/>
    </xf>
    <xf numFmtId="165" fontId="18" fillId="0" borderId="14" xfId="16890" applyNumberFormat="1" applyFont="1" applyFill="1" applyBorder="1" applyAlignment="1">
      <alignment horizontal="left" vertical="center" wrapText="1"/>
    </xf>
    <xf numFmtId="165" fontId="20" fillId="0" borderId="0" xfId="16890" applyNumberFormat="1" applyFont="1" applyFill="1" applyBorder="1" applyAlignment="1">
      <alignment horizontal="center" vertical="center"/>
    </xf>
    <xf numFmtId="165" fontId="53" fillId="0" borderId="0" xfId="0" applyNumberFormat="1" applyFont="1"/>
    <xf numFmtId="0" fontId="18" fillId="0" borderId="14" xfId="16890" applyFont="1" applyFill="1" applyBorder="1" applyAlignment="1">
      <alignment horizontal="left" vertical="center" wrapText="1"/>
    </xf>
    <xf numFmtId="0" fontId="20" fillId="0" borderId="0" xfId="16890" applyFont="1" applyBorder="1" applyAlignment="1">
      <alignment horizontal="left" vertical="center" wrapText="1"/>
    </xf>
    <xf numFmtId="0" fontId="19" fillId="0" borderId="18" xfId="16875" applyFont="1" applyFill="1" applyBorder="1" applyAlignment="1">
      <alignment horizontal="left" vertical="center" wrapText="1"/>
    </xf>
    <xf numFmtId="165" fontId="20" fillId="0" borderId="0" xfId="16890" applyNumberFormat="1" applyFont="1" applyFill="1" applyBorder="1" applyAlignment="1">
      <alignment horizontal="right" vertical="center" indent="1"/>
    </xf>
    <xf numFmtId="0" fontId="21" fillId="0" borderId="0" xfId="16890" applyFont="1" applyBorder="1" applyAlignment="1">
      <alignment horizontal="left" vertical="center" wrapText="1"/>
    </xf>
    <xf numFmtId="165" fontId="21" fillId="0" borderId="0" xfId="16890" applyNumberFormat="1" applyFont="1" applyFill="1" applyBorder="1" applyAlignment="1">
      <alignment horizontal="right" vertical="center"/>
    </xf>
    <xf numFmtId="0" fontId="66" fillId="0" borderId="0" xfId="0" applyFont="1"/>
    <xf numFmtId="3" fontId="66" fillId="0" borderId="0" xfId="0" applyNumberFormat="1" applyFont="1"/>
    <xf numFmtId="165" fontId="66" fillId="0" borderId="0" xfId="0" applyNumberFormat="1" applyFont="1"/>
    <xf numFmtId="43" fontId="66" fillId="0" borderId="0" xfId="0" applyNumberFormat="1" applyFont="1"/>
    <xf numFmtId="165" fontId="48" fillId="0" borderId="19" xfId="16875" applyNumberFormat="1" applyFont="1" applyFill="1" applyBorder="1" applyAlignment="1">
      <alignment horizontal="right"/>
    </xf>
    <xf numFmtId="165" fontId="21" fillId="0" borderId="19" xfId="16875" applyNumberFormat="1" applyFont="1" applyFill="1" applyBorder="1" applyAlignment="1">
      <alignment horizontal="right"/>
    </xf>
    <xf numFmtId="0" fontId="0" fillId="0" borderId="0" xfId="0" applyFill="1"/>
    <xf numFmtId="165" fontId="21" fillId="0" borderId="19" xfId="0" applyNumberFormat="1" applyFont="1" applyBorder="1" applyAlignment="1">
      <alignment horizontal="right" vertical="center"/>
    </xf>
    <xf numFmtId="165" fontId="18" fillId="0" borderId="14" xfId="0" applyNumberFormat="1" applyFont="1" applyBorder="1" applyAlignment="1">
      <alignment horizontal="right" vertical="center" indent="1"/>
    </xf>
    <xf numFmtId="165" fontId="20" fillId="0" borderId="0" xfId="0" applyNumberFormat="1" applyFont="1" applyAlignment="1">
      <alignment horizontal="right" vertical="center" indent="1"/>
    </xf>
    <xf numFmtId="165" fontId="20" fillId="0" borderId="14" xfId="0" applyNumberFormat="1" applyFont="1" applyBorder="1" applyAlignment="1">
      <alignment horizontal="right" vertical="center" indent="1"/>
    </xf>
    <xf numFmtId="165" fontId="18" fillId="0" borderId="14" xfId="0" applyNumberFormat="1" applyFont="1" applyFill="1" applyBorder="1" applyAlignment="1">
      <alignment horizontal="right" vertical="center" indent="1"/>
    </xf>
    <xf numFmtId="165" fontId="0" fillId="0" borderId="0" xfId="0" applyNumberFormat="1" applyAlignment="1">
      <alignment wrapText="1"/>
    </xf>
    <xf numFmtId="14" fontId="38" fillId="0" borderId="18" xfId="0" applyNumberFormat="1" applyFont="1" applyFill="1" applyBorder="1" applyAlignment="1">
      <alignment horizontal="right" wrapText="1"/>
    </xf>
    <xf numFmtId="165" fontId="39" fillId="0" borderId="14" xfId="0" applyNumberFormat="1" applyFont="1" applyFill="1" applyBorder="1" applyAlignment="1">
      <alignment horizontal="right" indent="1"/>
    </xf>
    <xf numFmtId="165" fontId="40" fillId="0" borderId="14" xfId="0" applyNumberFormat="1" applyFont="1" applyFill="1" applyBorder="1" applyAlignment="1">
      <alignment horizontal="right" indent="1"/>
    </xf>
    <xf numFmtId="165" fontId="41" fillId="0" borderId="19" xfId="0" applyNumberFormat="1" applyFont="1" applyFill="1" applyBorder="1" applyAlignment="1">
      <alignment horizontal="right"/>
    </xf>
    <xf numFmtId="165" fontId="20" fillId="0" borderId="14" xfId="0" applyNumberFormat="1" applyFont="1" applyBorder="1" applyAlignment="1">
      <alignment horizontal="right" indent="1"/>
    </xf>
    <xf numFmtId="165" fontId="20" fillId="0" borderId="14" xfId="0" applyNumberFormat="1" applyFont="1" applyFill="1" applyBorder="1" applyAlignment="1">
      <alignment horizontal="right" indent="1"/>
    </xf>
    <xf numFmtId="14" fontId="19" fillId="0" borderId="18" xfId="0" applyNumberFormat="1" applyFont="1" applyFill="1" applyBorder="1" applyAlignment="1">
      <alignment horizontal="right" wrapText="1"/>
    </xf>
    <xf numFmtId="0" fontId="62" fillId="10" borderId="35" xfId="21871" applyFont="1" applyFill="1" applyBorder="1" applyAlignment="1">
      <alignment horizontal="left" vertical="center" wrapText="1"/>
    </xf>
    <xf numFmtId="0" fontId="62" fillId="10" borderId="35" xfId="21871" applyFont="1" applyFill="1" applyBorder="1" applyAlignment="1">
      <alignment horizontal="right" vertical="center" wrapText="1"/>
    </xf>
    <xf numFmtId="0" fontId="62" fillId="10" borderId="36" xfId="21871" applyFont="1" applyFill="1" applyBorder="1" applyAlignment="1">
      <alignment horizontal="left" vertical="center" wrapText="1"/>
    </xf>
    <xf numFmtId="0" fontId="62" fillId="10" borderId="36" xfId="21871" applyFont="1" applyFill="1" applyBorder="1" applyAlignment="1">
      <alignment horizontal="right" vertical="center" wrapText="1"/>
    </xf>
    <xf numFmtId="0" fontId="62" fillId="10" borderId="37" xfId="21871" applyFont="1" applyFill="1" applyBorder="1" applyAlignment="1">
      <alignment horizontal="left" vertical="center" wrapText="1"/>
    </xf>
    <xf numFmtId="44" fontId="62" fillId="10" borderId="37" xfId="21875" applyFont="1" applyFill="1" applyBorder="1" applyAlignment="1">
      <alignment horizontal="left" vertical="center" wrapText="1"/>
    </xf>
    <xf numFmtId="0" fontId="62" fillId="10" borderId="37" xfId="21871" applyFont="1" applyFill="1" applyBorder="1" applyAlignment="1">
      <alignment horizontal="right" vertical="center" wrapText="1"/>
    </xf>
    <xf numFmtId="44" fontId="62" fillId="10" borderId="37" xfId="21875" applyFont="1" applyFill="1" applyBorder="1" applyAlignment="1">
      <alignment horizontal="right" vertical="center" wrapText="1"/>
    </xf>
    <xf numFmtId="3" fontId="63" fillId="0" borderId="35" xfId="21871" applyNumberFormat="1" applyFont="1" applyFill="1" applyBorder="1" applyAlignment="1">
      <alignment horizontal="right" vertical="center" wrapText="1"/>
    </xf>
    <xf numFmtId="3" fontId="63" fillId="0" borderId="36" xfId="21871" applyNumberFormat="1" applyFont="1" applyFill="1" applyBorder="1" applyAlignment="1">
      <alignment horizontal="right" vertical="center" wrapText="1"/>
    </xf>
    <xf numFmtId="3" fontId="63" fillId="0" borderId="37" xfId="21871" applyNumberFormat="1" applyFont="1" applyFill="1" applyBorder="1" applyAlignment="1">
      <alignment horizontal="right" vertical="center" wrapText="1"/>
    </xf>
    <xf numFmtId="0" fontId="61" fillId="0" borderId="20" xfId="21871" applyFont="1" applyFill="1" applyBorder="1" applyAlignment="1">
      <alignment horizontal="right" vertical="center" wrapText="1"/>
    </xf>
    <xf numFmtId="0" fontId="60" fillId="0" borderId="0" xfId="21871" applyFont="1" applyFill="1"/>
    <xf numFmtId="3" fontId="65" fillId="0" borderId="0" xfId="21871" applyNumberFormat="1" applyFont="1" applyFill="1" applyBorder="1" applyAlignment="1">
      <alignment horizontal="right" vertical="center" wrapText="1"/>
    </xf>
    <xf numFmtId="0" fontId="20" fillId="0" borderId="39" xfId="0" applyFont="1" applyBorder="1" applyAlignment="1">
      <alignment horizontal="left"/>
    </xf>
    <xf numFmtId="165" fontId="20" fillId="0" borderId="39" xfId="0" applyNumberFormat="1" applyFont="1" applyFill="1" applyBorder="1" applyAlignment="1">
      <alignment horizontal="right"/>
    </xf>
    <xf numFmtId="0" fontId="18" fillId="0" borderId="15" xfId="0" applyFont="1" applyBorder="1" applyAlignment="1">
      <alignment horizontal="left"/>
    </xf>
    <xf numFmtId="165" fontId="18" fillId="0" borderId="15" xfId="0" applyNumberFormat="1" applyFont="1" applyFill="1" applyBorder="1" applyAlignment="1">
      <alignment horizontal="right"/>
    </xf>
    <xf numFmtId="0" fontId="18" fillId="0" borderId="17" xfId="0" applyFont="1" applyBorder="1" applyAlignment="1">
      <alignment horizontal="left"/>
    </xf>
    <xf numFmtId="165" fontId="18" fillId="0" borderId="17" xfId="0" applyNumberFormat="1" applyFont="1" applyFill="1" applyBorder="1" applyAlignment="1">
      <alignment horizontal="right"/>
    </xf>
    <xf numFmtId="0" fontId="20" fillId="0" borderId="37" xfId="0" applyFont="1" applyBorder="1" applyAlignment="1">
      <alignment horizontal="left"/>
    </xf>
    <xf numFmtId="165" fontId="20" fillId="0" borderId="37" xfId="0" applyNumberFormat="1" applyFont="1" applyFill="1" applyBorder="1" applyAlignment="1">
      <alignment horizontal="right"/>
    </xf>
    <xf numFmtId="0" fontId="18" fillId="0" borderId="40" xfId="0" applyFont="1" applyBorder="1" applyAlignment="1">
      <alignment horizontal="left"/>
    </xf>
    <xf numFmtId="165" fontId="18" fillId="0" borderId="40" xfId="0" applyNumberFormat="1" applyFont="1" applyFill="1" applyBorder="1" applyAlignment="1">
      <alignment horizontal="right"/>
    </xf>
    <xf numFmtId="0" fontId="20" fillId="0" borderId="41" xfId="0" applyFont="1" applyBorder="1" applyAlignment="1">
      <alignment horizontal="left"/>
    </xf>
    <xf numFmtId="165" fontId="20" fillId="0" borderId="41" xfId="0" applyNumberFormat="1" applyFont="1" applyFill="1" applyBorder="1" applyAlignment="1">
      <alignment horizontal="right"/>
    </xf>
    <xf numFmtId="0" fontId="20" fillId="0" borderId="42" xfId="0" applyFont="1" applyBorder="1" applyAlignment="1">
      <alignment horizontal="left"/>
    </xf>
    <xf numFmtId="0" fontId="20" fillId="0" borderId="43" xfId="0" applyFont="1" applyBorder="1" applyAlignment="1">
      <alignment horizontal="left"/>
    </xf>
    <xf numFmtId="165" fontId="20" fillId="0" borderId="42" xfId="0" applyNumberFormat="1" applyFont="1" applyFill="1" applyBorder="1" applyAlignment="1">
      <alignment horizontal="right"/>
    </xf>
    <xf numFmtId="0" fontId="54" fillId="0" borderId="44" xfId="0" applyFont="1" applyBorder="1" applyAlignment="1">
      <alignment horizontal="left"/>
    </xf>
    <xf numFmtId="0" fontId="19" fillId="0" borderId="20" xfId="0" applyFont="1" applyBorder="1" applyAlignment="1">
      <alignment horizontal="left" wrapText="1"/>
    </xf>
    <xf numFmtId="165" fontId="21" fillId="0" borderId="44" xfId="0" applyNumberFormat="1" applyFont="1" applyFill="1" applyBorder="1" applyAlignment="1">
      <alignment horizontal="right"/>
    </xf>
    <xf numFmtId="0" fontId="64" fillId="10" borderId="0" xfId="21871" applyFont="1" applyFill="1" applyBorder="1" applyAlignment="1">
      <alignment horizontal="left" vertical="center" wrapText="1"/>
    </xf>
    <xf numFmtId="0" fontId="60" fillId="0" borderId="0" xfId="21871" applyFont="1" applyAlignment="1">
      <alignment horizontal="right"/>
    </xf>
    <xf numFmtId="0" fontId="59" fillId="0" borderId="0" xfId="0" applyFont="1" applyAlignment="1">
      <alignment horizontal="right" vertical="center" indent="1"/>
    </xf>
    <xf numFmtId="0" fontId="59" fillId="0" borderId="0" xfId="0" applyFont="1" applyAlignment="1">
      <alignment horizontal="left" vertical="center"/>
    </xf>
    <xf numFmtId="0" fontId="59" fillId="0" borderId="0" xfId="0" applyFont="1" applyAlignment="1">
      <alignment horizontal="left" vertical="center" wrapText="1" shrinkToFit="1"/>
    </xf>
    <xf numFmtId="0" fontId="59" fillId="0" borderId="0" xfId="0" applyFont="1" applyAlignment="1">
      <alignment horizontal="justify" vertical="top" wrapText="1"/>
    </xf>
    <xf numFmtId="0" fontId="68" fillId="0" borderId="0" xfId="0" applyFont="1" applyAlignment="1">
      <alignment wrapText="1"/>
    </xf>
    <xf numFmtId="0" fontId="68" fillId="0" borderId="0" xfId="0" applyFont="1"/>
    <xf numFmtId="0" fontId="66" fillId="0" borderId="0" xfId="0" applyFont="1" applyAlignment="1">
      <alignment wrapText="1"/>
    </xf>
    <xf numFmtId="0" fontId="69" fillId="0" borderId="0" xfId="0" applyFont="1" applyAlignment="1">
      <alignment wrapText="1"/>
    </xf>
    <xf numFmtId="0" fontId="69" fillId="0" borderId="0" xfId="0" applyFont="1" applyAlignment="1">
      <alignment vertical="top" wrapText="1"/>
    </xf>
    <xf numFmtId="165" fontId="69" fillId="0" borderId="0" xfId="0" applyNumberFormat="1" applyFont="1" applyAlignment="1">
      <alignment wrapText="1"/>
    </xf>
    <xf numFmtId="165" fontId="66" fillId="0" borderId="0" xfId="0" applyNumberFormat="1" applyFont="1" applyAlignment="1">
      <alignment wrapText="1"/>
    </xf>
    <xf numFmtId="14" fontId="50" fillId="0" borderId="34" xfId="16890" applyNumberFormat="1" applyFont="1" applyFill="1" applyBorder="1" applyAlignment="1">
      <alignment horizontal="right" vertical="center" wrapText="1"/>
    </xf>
    <xf numFmtId="0" fontId="50" fillId="0" borderId="45" xfId="16875" applyFont="1" applyFill="1" applyBorder="1" applyAlignment="1">
      <alignment horizontal="left" wrapText="1"/>
    </xf>
    <xf numFmtId="14" fontId="50" fillId="0" borderId="45" xfId="16890" applyNumberFormat="1" applyFont="1" applyFill="1" applyBorder="1" applyAlignment="1">
      <alignment horizontal="right" vertical="center" wrapText="1"/>
    </xf>
    <xf numFmtId="0" fontId="28" fillId="0" borderId="1" xfId="0" applyFont="1" applyBorder="1" applyAlignment="1">
      <alignment horizontal="left"/>
    </xf>
    <xf numFmtId="0" fontId="59" fillId="0" borderId="0" xfId="0" applyFont="1" applyAlignment="1">
      <alignment horizontal="left" vertical="center" wrapText="1" indent="1" shrinkToFit="1"/>
    </xf>
    <xf numFmtId="0" fontId="59" fillId="0" borderId="0" xfId="0" applyFont="1" applyAlignment="1">
      <alignment horizontal="left" vertical="top" wrapText="1" indent="1"/>
    </xf>
    <xf numFmtId="14" fontId="70" fillId="0" borderId="18" xfId="0" applyNumberFormat="1" applyFont="1" applyBorder="1" applyAlignment="1">
      <alignment horizontal="right" vertical="center"/>
    </xf>
    <xf numFmtId="165" fontId="71" fillId="0" borderId="14" xfId="0" applyNumberFormat="1" applyFont="1" applyBorder="1" applyAlignment="1">
      <alignment horizontal="right" vertical="center" indent="1"/>
    </xf>
    <xf numFmtId="165" fontId="72" fillId="0" borderId="14" xfId="0" applyNumberFormat="1" applyFont="1" applyBorder="1" applyAlignment="1">
      <alignment horizontal="right" vertical="center" indent="1"/>
    </xf>
    <xf numFmtId="165" fontId="73" fillId="0" borderId="19" xfId="0" applyNumberFormat="1" applyFont="1" applyBorder="1" applyAlignment="1">
      <alignment horizontal="right" vertical="center"/>
    </xf>
    <xf numFmtId="14" fontId="70" fillId="0" borderId="20" xfId="0" applyNumberFormat="1" applyFont="1" applyBorder="1" applyAlignment="1">
      <alignment horizontal="right" vertical="center" wrapText="1"/>
    </xf>
    <xf numFmtId="165" fontId="72" fillId="0" borderId="0" xfId="0" applyNumberFormat="1" applyFont="1" applyAlignment="1">
      <alignment horizontal="right" vertical="center" wrapText="1"/>
    </xf>
    <xf numFmtId="0" fontId="72" fillId="0" borderId="14" xfId="0" applyFont="1" applyBorder="1" applyAlignment="1">
      <alignment horizontal="left" vertical="center" wrapText="1"/>
    </xf>
    <xf numFmtId="166" fontId="53" fillId="0" borderId="0" xfId="0" applyNumberFormat="1" applyFont="1"/>
    <xf numFmtId="0" fontId="53" fillId="0" borderId="5" xfId="0" applyFont="1" applyBorder="1" applyAlignment="1">
      <alignment horizontal="left" indent="1"/>
    </xf>
    <xf numFmtId="0" fontId="53" fillId="0" borderId="8" xfId="0" applyFont="1" applyBorder="1" applyAlignment="1">
      <alignment horizontal="left" indent="1"/>
    </xf>
    <xf numFmtId="165" fontId="18" fillId="0" borderId="9" xfId="16890" applyNumberFormat="1" applyFont="1" applyFill="1" applyBorder="1" applyAlignment="1">
      <alignment horizontal="right" indent="1"/>
    </xf>
    <xf numFmtId="0" fontId="17" fillId="0" borderId="5" xfId="0" applyFont="1" applyBorder="1"/>
    <xf numFmtId="165" fontId="20" fillId="0" borderId="6" xfId="16890" applyNumberFormat="1" applyFont="1" applyFill="1" applyBorder="1" applyAlignment="1">
      <alignment horizontal="right" indent="1"/>
    </xf>
    <xf numFmtId="0" fontId="17" fillId="0" borderId="5" xfId="0" applyFont="1" applyBorder="1" applyAlignment="1">
      <alignment wrapText="1"/>
    </xf>
    <xf numFmtId="0" fontId="25" fillId="0" borderId="18" xfId="0" applyFont="1" applyBorder="1" applyAlignment="1">
      <alignment horizontal="right" wrapText="1"/>
    </xf>
    <xf numFmtId="14" fontId="25" fillId="0" borderId="18" xfId="0" applyNumberFormat="1" applyFont="1" applyBorder="1" applyAlignment="1">
      <alignment horizontal="right" wrapText="1"/>
    </xf>
    <xf numFmtId="0" fontId="33" fillId="0" borderId="19" xfId="0" applyFont="1" applyBorder="1" applyAlignment="1">
      <alignment wrapText="1"/>
    </xf>
    <xf numFmtId="165" fontId="33" fillId="0" borderId="19" xfId="0" applyNumberFormat="1" applyFont="1" applyBorder="1" applyAlignment="1">
      <alignment horizontal="right"/>
    </xf>
    <xf numFmtId="165" fontId="28" fillId="0" borderId="1" xfId="0" applyNumberFormat="1" applyFont="1" applyBorder="1" applyAlignment="1">
      <alignment horizontal="left" indent="1"/>
    </xf>
    <xf numFmtId="165" fontId="43" fillId="0" borderId="0" xfId="0" applyNumberFormat="1" applyFont="1"/>
    <xf numFmtId="165" fontId="28" fillId="0" borderId="14" xfId="0" applyNumberFormat="1" applyFont="1" applyFill="1" applyBorder="1" applyAlignment="1">
      <alignment horizontal="right" indent="1"/>
    </xf>
    <xf numFmtId="0" fontId="52" fillId="0" borderId="0" xfId="0" applyFont="1" applyFill="1"/>
    <xf numFmtId="165" fontId="33" fillId="0" borderId="19" xfId="0" applyNumberFormat="1" applyFont="1" applyFill="1" applyBorder="1" applyAlignment="1">
      <alignment horizontal="right"/>
    </xf>
    <xf numFmtId="165" fontId="28" fillId="0" borderId="0" xfId="0" applyNumberFormat="1" applyFont="1" applyFill="1" applyBorder="1" applyAlignment="1">
      <alignment horizontal="right" indent="1"/>
    </xf>
    <xf numFmtId="165" fontId="36" fillId="0" borderId="0" xfId="0" applyNumberFormat="1" applyFont="1"/>
    <xf numFmtId="3" fontId="26" fillId="0" borderId="0" xfId="0" applyNumberFormat="1" applyFont="1"/>
    <xf numFmtId="165" fontId="18" fillId="0" borderId="17" xfId="16890" applyNumberFormat="1" applyFont="1" applyFill="1" applyBorder="1" applyAlignment="1">
      <alignment horizontal="right" vertical="center" indent="1"/>
    </xf>
    <xf numFmtId="165" fontId="18" fillId="0" borderId="17" xfId="16890" applyNumberFormat="1" applyFont="1" applyFill="1" applyBorder="1" applyAlignment="1">
      <alignment horizontal="right" vertical="center"/>
    </xf>
    <xf numFmtId="0" fontId="28" fillId="0" borderId="0" xfId="0" applyFont="1" applyBorder="1" applyAlignment="1">
      <alignment horizontal="left" wrapText="1"/>
    </xf>
    <xf numFmtId="0" fontId="46" fillId="0" borderId="0" xfId="0" applyFont="1" applyBorder="1" applyAlignment="1">
      <alignment horizontal="left"/>
    </xf>
    <xf numFmtId="165" fontId="46" fillId="0" borderId="0" xfId="0" applyNumberFormat="1" applyFont="1" applyBorder="1" applyAlignment="1">
      <alignment horizontal="right" indent="1"/>
    </xf>
    <xf numFmtId="0" fontId="74" fillId="0" borderId="13" xfId="0" applyFont="1" applyBorder="1" applyAlignment="1">
      <alignment horizontal="left"/>
    </xf>
    <xf numFmtId="0" fontId="52" fillId="0" borderId="0" xfId="0" applyNumberFormat="1" applyFont="1" applyFill="1"/>
    <xf numFmtId="165" fontId="31" fillId="0" borderId="0" xfId="0" applyNumberFormat="1" applyFont="1" applyFill="1"/>
    <xf numFmtId="165" fontId="31" fillId="0" borderId="0" xfId="0" applyNumberFormat="1" applyFont="1"/>
    <xf numFmtId="0" fontId="32" fillId="0" borderId="14" xfId="16890" applyFont="1" applyFill="1" applyBorder="1" applyAlignment="1">
      <alignment horizontal="left" wrapText="1"/>
    </xf>
    <xf numFmtId="165" fontId="68" fillId="0" borderId="0" xfId="0" applyNumberFormat="1" applyFont="1"/>
    <xf numFmtId="3" fontId="75" fillId="0" borderId="0" xfId="0" applyNumberFormat="1" applyFont="1"/>
    <xf numFmtId="0" fontId="32" fillId="0" borderId="0" xfId="0" applyFont="1"/>
    <xf numFmtId="0" fontId="32" fillId="0" borderId="0" xfId="0" applyFont="1" applyFill="1"/>
    <xf numFmtId="0" fontId="32" fillId="0" borderId="15" xfId="16890" applyFont="1" applyBorder="1" applyAlignment="1">
      <alignment horizontal="left" wrapText="1"/>
    </xf>
    <xf numFmtId="0" fontId="51" fillId="0" borderId="0" xfId="16890" applyFont="1" applyFill="1" applyBorder="1" applyAlignment="1">
      <alignment horizontal="left" vertical="center" wrapText="1"/>
    </xf>
    <xf numFmtId="165" fontId="32" fillId="0" borderId="15" xfId="16890" applyNumberFormat="1" applyFont="1" applyFill="1" applyBorder="1" applyAlignment="1">
      <alignment horizontal="right" indent="1"/>
    </xf>
    <xf numFmtId="3" fontId="53" fillId="0" borderId="0" xfId="0" applyNumberFormat="1" applyFont="1"/>
    <xf numFmtId="165" fontId="0" fillId="0" borderId="0" xfId="0" applyNumberFormat="1"/>
    <xf numFmtId="3" fontId="53" fillId="0" borderId="0" xfId="0" applyNumberFormat="1" applyFont="1" applyAlignment="1">
      <alignment horizontal="right"/>
    </xf>
    <xf numFmtId="169" fontId="68" fillId="0" borderId="0" xfId="0" applyNumberFormat="1" applyFont="1"/>
    <xf numFmtId="169" fontId="75" fillId="0" borderId="0" xfId="21876" applyNumberFormat="1" applyFont="1"/>
    <xf numFmtId="0" fontId="50" fillId="0" borderId="22" xfId="16890" applyFont="1" applyFill="1" applyBorder="1" applyAlignment="1">
      <alignment horizontal="right" wrapText="1"/>
    </xf>
    <xf numFmtId="0" fontId="31" fillId="0" borderId="21" xfId="0" applyFont="1" applyBorder="1"/>
    <xf numFmtId="0" fontId="76" fillId="0" borderId="1" xfId="16890" applyFont="1" applyFill="1" applyBorder="1" applyAlignment="1">
      <alignment horizontal="left" wrapText="1"/>
    </xf>
    <xf numFmtId="3" fontId="77" fillId="0" borderId="0" xfId="0" applyNumberFormat="1" applyFont="1"/>
    <xf numFmtId="3" fontId="77" fillId="0" borderId="0" xfId="0" applyNumberFormat="1" applyFont="1" applyFill="1"/>
    <xf numFmtId="165" fontId="76" fillId="0" borderId="1" xfId="16890" applyNumberFormat="1" applyFont="1" applyFill="1" applyBorder="1" applyAlignment="1">
      <alignment horizontal="right" indent="1"/>
    </xf>
    <xf numFmtId="0" fontId="77" fillId="0" borderId="0" xfId="0" applyFont="1"/>
    <xf numFmtId="0" fontId="31" fillId="0" borderId="1" xfId="16890" applyFont="1" applyFill="1" applyBorder="1" applyAlignment="1">
      <alignment horizontal="left" wrapText="1"/>
    </xf>
    <xf numFmtId="165" fontId="31" fillId="0" borderId="1" xfId="0" applyNumberFormat="1" applyFont="1" applyBorder="1" applyAlignment="1">
      <alignment horizontal="right" indent="1"/>
    </xf>
    <xf numFmtId="0" fontId="31" fillId="0" borderId="1" xfId="16890" applyNumberFormat="1" applyFont="1" applyFill="1" applyBorder="1" applyAlignment="1">
      <alignment horizontal="left" wrapText="1"/>
    </xf>
    <xf numFmtId="0" fontId="78" fillId="0" borderId="1" xfId="16890" applyFont="1" applyFill="1" applyBorder="1" applyAlignment="1">
      <alignment horizontal="left" wrapText="1"/>
    </xf>
    <xf numFmtId="165" fontId="78" fillId="0" borderId="1" xfId="0" applyNumberFormat="1" applyFont="1" applyBorder="1" applyAlignment="1">
      <alignment horizontal="right" indent="1"/>
    </xf>
    <xf numFmtId="0" fontId="78" fillId="0" borderId="1" xfId="16890" applyNumberFormat="1" applyFont="1" applyFill="1" applyBorder="1" applyAlignment="1">
      <alignment horizontal="left" wrapText="1"/>
    </xf>
    <xf numFmtId="0" fontId="79" fillId="0" borderId="0" xfId="0" applyFont="1"/>
    <xf numFmtId="0" fontId="32" fillId="0" borderId="1" xfId="16890" applyFont="1" applyFill="1" applyBorder="1" applyAlignment="1">
      <alignment horizontal="left" wrapText="1"/>
    </xf>
    <xf numFmtId="165" fontId="32" fillId="0" borderId="1" xfId="16890" applyNumberFormat="1" applyFont="1" applyFill="1" applyBorder="1" applyAlignment="1">
      <alignment horizontal="right" indent="1"/>
    </xf>
    <xf numFmtId="165" fontId="78" fillId="0" borderId="1" xfId="16890" applyNumberFormat="1" applyFont="1" applyFill="1" applyBorder="1" applyAlignment="1">
      <alignment horizontal="right" indent="1"/>
    </xf>
    <xf numFmtId="0" fontId="51" fillId="0" borderId="19" xfId="0" applyFont="1" applyBorder="1" applyAlignment="1">
      <alignment wrapText="1"/>
    </xf>
    <xf numFmtId="165" fontId="51" fillId="0" borderId="19" xfId="0" applyNumberFormat="1" applyFont="1" applyBorder="1" applyAlignment="1">
      <alignment horizontal="right"/>
    </xf>
    <xf numFmtId="165" fontId="51" fillId="0" borderId="19" xfId="0" applyNumberFormat="1" applyFont="1" applyFill="1" applyBorder="1" applyAlignment="1">
      <alignment horizontal="right"/>
    </xf>
    <xf numFmtId="3" fontId="31" fillId="0" borderId="0" xfId="0" applyNumberFormat="1" applyFont="1"/>
    <xf numFmtId="3" fontId="31" fillId="0" borderId="0" xfId="0" applyNumberFormat="1" applyFont="1" applyFill="1"/>
    <xf numFmtId="14" fontId="25" fillId="0" borderId="18" xfId="0" applyNumberFormat="1" applyFont="1" applyFill="1" applyBorder="1" applyAlignment="1">
      <alignment horizontal="right" wrapText="1"/>
    </xf>
    <xf numFmtId="1" fontId="68" fillId="0" borderId="0" xfId="0" applyNumberFormat="1" applyFont="1"/>
    <xf numFmtId="165" fontId="32" fillId="0" borderId="0" xfId="0" applyNumberFormat="1" applyFont="1"/>
    <xf numFmtId="0" fontId="80" fillId="0" borderId="0" xfId="0" applyFont="1" applyAlignment="1">
      <alignment vertical="center"/>
    </xf>
    <xf numFmtId="0" fontId="80" fillId="0" borderId="0" xfId="0" applyFont="1" applyAlignment="1">
      <alignment horizontal="right" vertical="center"/>
    </xf>
    <xf numFmtId="0" fontId="81" fillId="0" borderId="0" xfId="0" applyNumberFormat="1" applyFont="1" applyFill="1"/>
    <xf numFmtId="165" fontId="28" fillId="0" borderId="14" xfId="0" applyNumberFormat="1" applyFont="1" applyFill="1" applyBorder="1" applyAlignment="1" applyProtection="1">
      <alignment horizontal="right" indent="1"/>
      <protection locked="0" hidden="1"/>
    </xf>
    <xf numFmtId="165" fontId="18" fillId="0" borderId="14" xfId="0" applyNumberFormat="1" applyFont="1" applyFill="1" applyBorder="1" applyAlignment="1">
      <alignment horizontal="right" indent="1"/>
    </xf>
    <xf numFmtId="165" fontId="18" fillId="0" borderId="24" xfId="0" applyNumberFormat="1" applyFont="1" applyFill="1" applyBorder="1" applyAlignment="1">
      <alignment horizontal="right" indent="1"/>
    </xf>
    <xf numFmtId="14" fontId="54" fillId="0" borderId="23" xfId="0" applyNumberFormat="1" applyFont="1" applyFill="1" applyBorder="1" applyAlignment="1">
      <alignment horizontal="right"/>
    </xf>
    <xf numFmtId="0" fontId="43" fillId="0" borderId="23" xfId="0" applyFont="1" applyFill="1" applyBorder="1" applyAlignment="1">
      <alignment horizontal="right"/>
    </xf>
    <xf numFmtId="165" fontId="46" fillId="0" borderId="1" xfId="0" applyNumberFormat="1" applyFont="1" applyFill="1" applyBorder="1" applyAlignment="1">
      <alignment horizontal="right" indent="1"/>
    </xf>
    <xf numFmtId="0" fontId="23" fillId="0" borderId="0" xfId="0" applyFont="1" applyFill="1"/>
    <xf numFmtId="0" fontId="43" fillId="0" borderId="0" xfId="0" applyFont="1" applyFill="1"/>
    <xf numFmtId="165" fontId="47" fillId="0" borderId="1" xfId="0" applyNumberFormat="1" applyFont="1" applyFill="1" applyBorder="1" applyAlignment="1">
      <alignment horizontal="right" indent="1"/>
    </xf>
    <xf numFmtId="165" fontId="28" fillId="0" borderId="1" xfId="0" applyNumberFormat="1" applyFont="1" applyFill="1" applyBorder="1" applyAlignment="1">
      <alignment horizontal="right" indent="1"/>
    </xf>
    <xf numFmtId="165" fontId="46" fillId="0" borderId="0" xfId="0" applyNumberFormat="1" applyFont="1" applyFill="1" applyBorder="1" applyAlignment="1">
      <alignment horizontal="right" indent="1"/>
    </xf>
    <xf numFmtId="0" fontId="82" fillId="0" borderId="0" xfId="0" applyFont="1" applyFill="1"/>
    <xf numFmtId="0" fontId="82" fillId="0" borderId="0" xfId="0" applyFont="1"/>
    <xf numFmtId="169" fontId="75" fillId="0" borderId="0" xfId="21876" applyNumberFormat="1" applyFont="1" applyFill="1"/>
    <xf numFmtId="3" fontId="63" fillId="0" borderId="38" xfId="21871" applyNumberFormat="1" applyFont="1" applyFill="1" applyBorder="1" applyAlignment="1">
      <alignment horizontal="right" vertical="center" wrapText="1"/>
    </xf>
    <xf numFmtId="168" fontId="2" fillId="0" borderId="0" xfId="21872" applyNumberFormat="1"/>
    <xf numFmtId="170" fontId="2" fillId="0" borderId="0" xfId="21872" applyNumberFormat="1"/>
    <xf numFmtId="4" fontId="18" fillId="0" borderId="20" xfId="21870" applyNumberFormat="1" applyFont="1" applyFill="1" applyBorder="1" applyAlignment="1">
      <alignment vertical="center" wrapText="1"/>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8" Type="http://schemas.openxmlformats.org/officeDocument/2006/relationships/revisionLog" Target="revisionLog8.xml"/><Relationship Id="rId39" Type="http://schemas.openxmlformats.org/officeDocument/2006/relationships/revisionLog" Target="revisionLog39.xml"/><Relationship Id="rId21" Type="http://schemas.openxmlformats.org/officeDocument/2006/relationships/revisionLog" Target="revisionLog21.xml"/><Relationship Id="rId34" Type="http://schemas.openxmlformats.org/officeDocument/2006/relationships/revisionLog" Target="revisionLog34.xml"/><Relationship Id="rId3" Type="http://schemas.openxmlformats.org/officeDocument/2006/relationships/revisionLog" Target="revisionLog3.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33" Type="http://schemas.openxmlformats.org/officeDocument/2006/relationships/revisionLog" Target="revisionLog33.xml"/><Relationship Id="rId38" Type="http://schemas.openxmlformats.org/officeDocument/2006/relationships/revisionLog" Target="revisionLog38.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29" Type="http://schemas.openxmlformats.org/officeDocument/2006/relationships/revisionLog" Target="revisionLog29.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28" Type="http://schemas.openxmlformats.org/officeDocument/2006/relationships/revisionLog" Target="revisionLog28.xml"/><Relationship Id="rId36" Type="http://schemas.openxmlformats.org/officeDocument/2006/relationships/revisionLog" Target="revisionLog36.xml"/><Relationship Id="rId10" Type="http://schemas.openxmlformats.org/officeDocument/2006/relationships/revisionLog" Target="revisionLog10.xml"/><Relationship Id="rId19" Type="http://schemas.openxmlformats.org/officeDocument/2006/relationships/revisionLog" Target="revisionLog19.xml"/><Relationship Id="rId31" Type="http://schemas.openxmlformats.org/officeDocument/2006/relationships/revisionLog" Target="revisionLog31.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 Id="rId27" Type="http://schemas.openxmlformats.org/officeDocument/2006/relationships/revisionLog" Target="revisionLog27.xml"/><Relationship Id="rId30" Type="http://schemas.openxmlformats.org/officeDocument/2006/relationships/revisionLog" Target="revisionLog30.xml"/><Relationship Id="rId35" Type="http://schemas.openxmlformats.org/officeDocument/2006/relationships/revisionLog" Target="revisionLog3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A4AD34A-E6C3-42FC-9919-A2133AA73619}" diskRevisions="1" revisionId="736" version="9">
  <header guid="{21A53EBA-C9A5-4698-B48E-609C7750BA45}" dateTime="2019-07-22T10:41:55" maxSheetId="22" userName="Dziadczyk Marzena" r:id="rId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8A62C86-4451-4C12-8C12-F417095D4891}" dateTime="2019-07-22T10:47:06" maxSheetId="22" userName="Stadler Dorota" r:id="rId2" minRId="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384E78D-7FBB-4F92-877A-FB90C345B838}" dateTime="2019-07-22T10:48:23" maxSheetId="22" userName="Kozłowska Agnieszka B" r:id="rId3" minRId="5" maxRId="1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9BC5DB2-BAF7-4F84-A78A-EBDB63608A96}" dateTime="2019-07-22T10:49:21" maxSheetId="22" userName="Kozłowska Agnieszka B" r:id="rId4" minRId="18" maxRId="10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071BD26-9B3D-4B19-BB99-8DEB60BA2B05}" dateTime="2019-07-22T10:51:00" maxSheetId="22" userName="Stadler Dorota" r:id="rId5" minRId="103" maxRId="1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262617A-70DC-418A-941B-B92AB83F59E3}" dateTime="2019-07-22T10:51:39" maxSheetId="22" userName="Dziadczyk Marzena" r:id="rId6" minRId="10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C8877ED-A954-44AB-ADAA-B08744F01C69}" dateTime="2019-07-22T10:51:48" maxSheetId="22" userName="Stadler Dorota" r:id="rId7" minRId="109" maxRId="1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023BE16-AB58-4C0B-AFB6-2D2AC5F89A4D}" dateTime="2019-07-22T10:52:09" maxSheetId="22" userName="Stadler Dorota" r:id="rId8" minRId="11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05BFA62-8770-48E9-8D9F-DA8A70F25F7D}" dateTime="2019-07-22T10:53:36" maxSheetId="22" userName="Stadler Dorota" r:id="rId9" minRId="120" maxRId="25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ED27273-C66A-4119-9CCD-76B796EC7D21}" dateTime="2019-07-22T10:54:33" maxSheetId="22" userName="Stadler Dorota" r:id="rId1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2A8DCC9-32C6-498C-849A-6CD04DE4BB77}" dateTime="2019-07-22T10:54:52" maxSheetId="22" userName="Stadler Dorota" r:id="rId1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F96938B-3E81-4981-9453-A022C2354540}" dateTime="2019-07-22T10:55:44" maxSheetId="22" userName="Stadler Dorota" r:id="rId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0799D98-02F2-4134-84B4-ADDEA7EE86D4}" dateTime="2019-07-22T10:56:36" maxSheetId="22" userName="Dziadczyk Marzena" r:id="rId13" minRId="257" maxRId="26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820D9C2-BDAC-41E7-AE96-5E084D6BA5D9}" dateTime="2019-07-22T10:56:38" maxSheetId="22" userName="Stadler Dorota" r:id="rId1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C5F9E86-50A1-45F8-BDBC-F2300355D65C}" dateTime="2019-07-22T10:57:55" maxSheetId="22" userName="Stadler Dorota" r:id="rId15" minRId="2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BB84A22-1828-4109-8E9E-F88754E1869D}" dateTime="2019-07-22T11:01:55" maxSheetId="22" userName="Kosowska Bożena" r:id="rId16" minRId="270" maxRId="27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E17D6DA-538B-4BE8-BDF6-DC59F020EBAB}" dateTime="2019-07-22T11:04:25" maxSheetId="22" userName="Kosowska Bożena" r:id="rId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F4EEB13-154B-456A-A71C-A207FC6FA5D9}" dateTime="2019-07-22T11:06:59" maxSheetId="22" userName="Dziadczyk Marzena" r:id="rId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384BC9F-39B8-4182-B27B-BF2CDD989982}" dateTime="2019-07-22T11:07:21" maxSheetId="22" userName="Kosowska Bożena" r:id="rId19" minRId="28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A8FF5EB-2ACE-4D7C-A266-72E8094AFA29}" dateTime="2019-07-22T11:07:50" maxSheetId="22" userName="Kosowska Bożena" r:id="rId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39F49E8-203D-447B-88DD-B8D4EE022D73}" dateTime="2019-07-22T11:09:16" maxSheetId="22" userName="Kosowska Bożena" r:id="rId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4C11411-F68F-4282-A1E1-75DA3217064D}" dateTime="2019-07-22T11:10:48" maxSheetId="22" userName="Kosowska Bożena" r:id="rId22" minRId="2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31194C7-F8F6-42E7-89D7-6FE0CE1480CD}" dateTime="2019-07-22T11:12:57" maxSheetId="22" userName="Stadler Dorota" r:id="rId2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74ADBB1-BA5C-453E-B639-0CD937002554}" dateTime="2019-07-22T11:13:27" maxSheetId="22" userName="Stadler Dorota" r:id="rId24" minRId="301" maxRId="31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95B2998-91DD-45C4-B427-7FF23784E315}" dateTime="2019-07-22T11:14:46" maxSheetId="22" userName="Dziadczyk Marzena" r:id="rId25" minRId="311" maxRId="3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0540137-1A7C-4EDB-9426-3D46CA5D2C9E}" dateTime="2019-07-22T11:14:56" maxSheetId="22" userName="Kozłowska Agnieszka B" r:id="rId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447FF1E-2FEF-44C8-BF98-DE8BF0903B2F}" dateTime="2019-07-22T11:17:17" maxSheetId="22" userName="Stadler Dorota" r:id="rId27" minRId="321" maxRId="3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CA52146-A407-4F92-9C70-39BDF658C15A}" dateTime="2019-07-22T11:17:25" maxSheetId="22" userName="Kozłowska Agnieszka B" r:id="rId28" minRId="331" maxRId="35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87B4E5C-1DAA-4534-A17D-EA69A0F22D96}" dateTime="2019-07-22T11:26:23" maxSheetId="22" userName="Cieciura Dorota" r:id="rId29" minRId="354" maxRId="36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113227F-5EA3-4BF7-A24C-75C0976C941B}" dateTime="2019-07-22T11:28:06" maxSheetId="22" userName="Cieciura Dorota" r:id="rId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5DBA946-13AE-46A6-A0B5-254F758D6DDE}" dateTime="2019-07-22T11:34:06" maxSheetId="22" userName="Stadler Dorota" r:id="rId3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BAEB633-109A-4DB5-AF09-DE90E7F9B966}" dateTime="2019-07-22T11:39:06" maxSheetId="22" userName="Kosowska Bożena" r:id="rId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9F267A5-0F9C-4720-83F9-D3A68799C94D}" dateTime="2019-07-22T14:44:18" maxSheetId="22" userName="Słaba Dorota" r:id="rId33" minRId="369" maxRId="5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4CED1C-A05B-4793-B460-4B48EE36D6C3}" dateTime="2019-07-22T15:06:52" maxSheetId="22" userName="Słaba Dorota" r:id="rId34" minRId="550" maxRId="57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F59CDF7-115A-4A0A-9EDC-BB394A842A7B}" dateTime="2019-07-22T15:59:12" maxSheetId="22" userName="Słaba Dorota" r:id="rId35" minRId="5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49EA71-361B-4566-9A3E-03A690CBE62F}" dateTime="2019-07-22T16:14:26" maxSheetId="22" userName="Słaba Dorota" r:id="rId36" minRId="574" maxRId="72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B0470CF-71A6-4F59-B636-C42C92B11A75}" dateTime="2019-07-22T16:23:18" maxSheetId="22" userName="Słaba Dorota" r:id="rId3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066ABAB-D2FD-4690-9FF3-937E33630082}" dateTime="2019-07-22T16:28:11" maxSheetId="22" userName="Słaba Dorota" r:id="rId3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8607FAE-2A59-4D53-B2DF-BA3ED8250BA3}" dateTime="2019-07-22T17:11:44" maxSheetId="22" userName="Dowżycka Agnieszka" r:id="rId3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A4AD34A-E6C3-42FC-9919-A2133AA73619}" dateTime="2019-07-22T18:39:50" maxSheetId="22" userName="Dowżycka Agnieszka" r:id="rId4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3" customView="1" name="Z_9AF4A83C_CF57_4B40_8A74_6A0EA6C2FE5C_.wvu.Cols" hidden="1" oldHidden="1">
    <oldFormula>'Aktywa i zobow. fin. do obrotu'!$L:$R</oldFormula>
  </rdn>
  <rcv guid="{9AF4A83C-CF57-4B40-8A74-6A0EA6C2FE5C}" action="delete"/>
  <rdn rId="0" localSheetId="11" customView="1" name="Z_9AF4A83C_CF57_4B40_8A74_6A0EA6C2FE5C_.wvu.Cols" hidden="1" oldHidden="1">
    <formula>'Należn. i zob. od banków'!$L:$R</formula>
    <oldFormula>'Należn. i zob. od banków'!$L:$R</oldFormula>
  </rdn>
  <rcv guid="{9AF4A83C-CF57-4B40-8A74-6A0EA6C2FE5C}"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F4A83C-CF57-4B40-8A74-6A0EA6C2FE5C}" action="delete"/>
  <rdn rId="0" localSheetId="11" customView="1" name="Z_9AF4A83C_CF57_4B40_8A74_6A0EA6C2FE5C_.wvu.Cols" hidden="1" oldHidden="1">
    <formula>'Należn. i zob. od banków'!$L:$R</formula>
    <oldFormula>'Należn. i zob. od banków'!$L:$R</oldFormula>
  </rdn>
  <rcv guid="{9AF4A83C-CF57-4B40-8A74-6A0EA6C2FE5C}"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1" customView="1" name="Z_9AF4A83C_CF57_4B40_8A74_6A0EA6C2FE5C_.wvu.Cols" hidden="1" oldHidden="1">
    <oldFormula>'Należn. i zob. od banków'!$L:$R</oldFormula>
  </rdn>
  <rcv guid="{9AF4A83C-CF57-4B40-8A74-6A0EA6C2FE5C}" action="delete"/>
  <rcv guid="{9AF4A83C-CF57-4B40-8A74-6A0EA6C2FE5C}"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5" cell="L33" guid="{00000000-0000-0000-0000-000000000000}" action="delete" author="Dziadczyk Marzena"/>
  <rcmt sheetId="5" cell="K27" guid="{00000000-0000-0000-0000-000000000000}" action="delete" author="Dziadczyk Marzena"/>
  <rfmt sheetId="5" sqref="B6">
    <dxf>
      <alignment wrapText="1" readingOrder="0"/>
    </dxf>
  </rfmt>
  <rcc rId="257" sId="5">
    <oc r="E31">
      <f>'P&amp;L'!E19-'Koszty działania razem'!E30-E8</f>
    </oc>
    <nc r="E31"/>
  </rcc>
  <rcc rId="258" sId="5">
    <oc r="F31">
      <f>'P&amp;L'!F19-'Koszty działania razem'!F30-F8</f>
    </oc>
    <nc r="F31"/>
  </rcc>
  <rcc rId="259" sId="5">
    <oc r="G31">
      <f>'P&amp;L'!G19-'Koszty działania razem'!G30-G8</f>
    </oc>
    <nc r="G31"/>
  </rcc>
  <rcc rId="260" sId="5">
    <oc r="H31">
      <f>'P&amp;L'!H19-'Koszty działania razem'!H30-H8</f>
    </oc>
    <nc r="H31"/>
  </rcc>
  <rcc rId="261" sId="5">
    <oc r="I31">
      <f>'P&amp;L'!I19-'Koszty działania razem'!I30-I8</f>
    </oc>
    <nc r="I31"/>
  </rcc>
  <rcc rId="262" sId="5">
    <oc r="J31">
      <f>'P&amp;L'!J19-'Koszty działania razem'!J30-J8</f>
    </oc>
    <nc r="J31"/>
  </rcc>
  <rcc rId="263" sId="5">
    <oc r="K31">
      <f>'P&amp;L'!K19-'Koszty działania razem'!K30-K8</f>
    </oc>
    <nc r="K31"/>
  </rcc>
  <rcc rId="264" sId="5">
    <oc r="L31">
      <f>'P&amp;L'!L19-'Koszty działania razem'!L30-L8</f>
    </oc>
    <nc r="L31"/>
  </rcc>
  <rcc rId="265" sId="5">
    <oc r="C31">
      <f>'P&amp;L'!C19-'Koszty działania razem'!C30-C8</f>
    </oc>
    <nc r="C31"/>
  </rcc>
  <rcc rId="266" sId="5">
    <oc r="D31">
      <f>'P&amp;L'!D19-'Koszty działania razem'!D30-D8</f>
    </oc>
    <nc r="D31"/>
  </rcc>
  <rdn rId="0" localSheetId="4" customView="1" name="Z_8DA78CF1_615A_4626_9893_6751995631A4_.wvu.Rows" hidden="1" oldHidden="1">
    <oldFormula>'Przychody prowizyjne'!#REF!</oldFormula>
  </rdn>
  <rdn rId="0" localSheetId="4" customView="1" name="Z_8DA78CF1_615A_4626_9893_6751995631A4_.wvu.Cols" hidden="1" oldHidden="1">
    <oldFormula>'Przychody prowizyjne'!$L:$N</oldFormula>
  </rdn>
  <rcv guid="{8DA78CF1-615A-4626-9893-6751995631A4}" action="delete"/>
  <rcv guid="{8DA78CF1-615A-4626-9893-6751995631A4}"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L2:L12">
    <dxf>
      <fill>
        <patternFill patternType="none">
          <bgColor auto="1"/>
        </patternFill>
      </fill>
    </dxf>
  </rfmt>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9" sId="5">
    <nc r="R26">
      <v>1</v>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 sId="7" numFmtId="34">
    <oc r="L3">
      <v>0</v>
    </oc>
    <nc r="L3">
      <v>-8</v>
    </nc>
  </rcc>
  <rcc rId="271" sId="7" numFmtId="34">
    <oc r="L2">
      <v>-8</v>
    </oc>
    <nc r="L2">
      <v>40500</v>
    </nc>
  </rcc>
  <rcc rId="272" sId="7" numFmtId="34">
    <oc r="L4">
      <v>17618</v>
    </oc>
    <nc r="L4"/>
  </rcc>
  <rcc rId="273" sId="7" numFmtId="34">
    <oc r="L5">
      <v>58110</v>
    </oc>
    <nc r="L5">
      <v>17618</v>
    </nc>
  </rcc>
  <rcc rId="274" sId="7" numFmtId="34">
    <oc r="L10">
      <v>11595</v>
    </oc>
    <nc r="L10">
      <v>-7809</v>
    </nc>
  </rcc>
  <rcc rId="275" sId="7" numFmtId="34">
    <oc r="L11">
      <v>3786</v>
    </oc>
    <nc r="L11">
      <v>11595</v>
    </nc>
  </rcc>
  <rdn rId="0" localSheetId="4" customView="1" name="Z_25FAB884_5E17_4008_8139_33D910C7DEFE_.wvu.Cols" hidden="1" oldHidden="1">
    <oldFormula>'Przychody prowizyjne'!$L:$N</oldFormula>
  </rdn>
  <rcv guid="{25FAB884-5E17-4008-8139-33D910C7DEFE}" action="delete"/>
  <rdn rId="0" localSheetId="3" customView="1" name="Z_25FAB884_5E17_4008_8139_33D910C7DEFE_.wvu.Cols" hidden="1" oldHidden="1">
    <formula>'Wynik odsetkowy'!$L:$N</formula>
    <oldFormula>'Wynik odsetkowy'!$L:$N</oldFormula>
  </rdn>
  <rdn rId="0" localSheetId="5" customView="1" name="Z_25FAB884_5E17_4008_8139_33D910C7DEFE_.wvu.Cols" hidden="1" oldHidden="1">
    <formula>'Koszty działania razem'!$M:$T</formula>
    <oldFormula>'Koszty działania razem'!$M:$T</oldFormula>
  </rdn>
  <rdn rId="0" localSheetId="11" customView="1" name="Z_25FAB884_5E17_4008_8139_33D910C7DEFE_.wvu.Cols" hidden="1" oldHidden="1">
    <formula>'Należn. i zob. od banków'!$L:$R</formula>
    <oldFormula>'Należn. i zob. od banków'!$L:$R</oldFormula>
  </rdn>
  <rdn rId="0" localSheetId="13" customView="1" name="Z_25FAB884_5E17_4008_8139_33D910C7DEFE_.wvu.Cols" hidden="1" oldHidden="1">
    <formula>'Aktywa i zobow. fin. do obrotu'!$L:$R</formula>
    <oldFormula>'Aktywa i zobow. fin. do obrotu'!$L:$R</oldFormula>
  </rdn>
  <rcv guid="{25FAB884-5E17-4008-8139-33D910C7DEFE}"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3" customView="1" name="Z_25FAB884_5E17_4008_8139_33D910C7DEFE_.wvu.Cols" hidden="1" oldHidden="1">
    <oldFormula>'Aktywa i zobow. fin. do obrotu'!$L:$R</oldFormula>
  </rdn>
  <rcv guid="{25FAB884-5E17-4008-8139-33D910C7DEFE}" action="delete"/>
  <rdn rId="0" localSheetId="3" customView="1" name="Z_25FAB884_5E17_4008_8139_33D910C7DEFE_.wvu.Cols" hidden="1" oldHidden="1">
    <formula>'Wynik odsetkowy'!$L:$N</formula>
    <oldFormula>'Wynik odsetkowy'!$L:$N</oldFormula>
  </rdn>
  <rdn rId="0" localSheetId="5" customView="1" name="Z_25FAB884_5E17_4008_8139_33D910C7DEFE_.wvu.Cols" hidden="1" oldHidden="1">
    <formula>'Koszty działania razem'!$M:$T</formula>
    <oldFormula>'Koszty działania razem'!$M:$T</old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5" cell="A27" guid="{00000000-0000-0000-0000-000000000000}" action="delete" author="Dziadczyk Marzena"/>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M2" start="0" length="0">
    <dxf>
      <numFmt numFmtId="165" formatCode="_(* #\ ###\ ##0_);_(* \(#\ ###\ ##0\);_(* &quot;-&quot;_);_(@_)"/>
    </dxf>
  </rfmt>
  <rfmt sheetId="7" sqref="M3" start="0" length="0">
    <dxf>
      <numFmt numFmtId="165" formatCode="_(* #\ ###\ ##0_);_(* \(#\ ###\ ##0\);_(* &quot;-&quot;_);_(@_)"/>
    </dxf>
  </rfmt>
  <rfmt sheetId="7" sqref="M4" start="0" length="0">
    <dxf>
      <numFmt numFmtId="165" formatCode="_(* #\ ###\ ##0_);_(* \(#\ ###\ ##0\);_(* &quot;-&quot;_);_(@_)"/>
    </dxf>
  </rfmt>
  <rfmt sheetId="7" sqref="M5" start="0" length="0">
    <dxf>
      <numFmt numFmtId="165" formatCode="_(* #\ ###\ ##0_);_(* \(#\ ###\ ##0\);_(* &quot;-&quot;_);_(@_)"/>
    </dxf>
  </rfmt>
  <rfmt sheetId="7" sqref="M6" start="0" length="0">
    <dxf>
      <numFmt numFmtId="165" formatCode="_(* #\ ###\ ##0_);_(* \(#\ ###\ ##0\);_(* &quot;-&quot;_);_(@_)"/>
    </dxf>
  </rfmt>
  <rfmt sheetId="7" sqref="M7" start="0" length="0">
    <dxf>
      <numFmt numFmtId="165" formatCode="_(* #\ ###\ ##0_);_(* \(#\ ###\ ##0\);_(* &quot;-&quot;_);_(@_)"/>
    </dxf>
  </rfmt>
  <rfmt sheetId="7" sqref="M8" start="0" length="0">
    <dxf>
      <numFmt numFmtId="165" formatCode="_(* #\ ###\ ##0_);_(* \(#\ ###\ ##0\);_(* &quot;-&quot;_);_(@_)"/>
    </dxf>
  </rfmt>
  <rfmt sheetId="7" sqref="M9" start="0" length="0">
    <dxf>
      <numFmt numFmtId="165" formatCode="_(* #\ ###\ ##0_);_(* \(#\ ###\ ##0\);_(* &quot;-&quot;_);_(@_)"/>
    </dxf>
  </rfmt>
  <rfmt sheetId="7" sqref="M10" start="0" length="0">
    <dxf>
      <numFmt numFmtId="165" formatCode="_(* #\ ###\ ##0_);_(* \(#\ ###\ ##0\);_(* &quot;-&quot;_);_(@_)"/>
    </dxf>
  </rfmt>
  <rfmt sheetId="7" sqref="M11" start="0" length="0">
    <dxf>
      <numFmt numFmtId="165" formatCode="_(* #\ ###\ ##0_);_(* \(#\ ###\ ##0\);_(* &quot;-&quot;_);_(@_)"/>
    </dxf>
  </rfmt>
  <rfmt sheetId="7" sqref="M12" start="0" length="0">
    <dxf>
      <numFmt numFmtId="165" formatCode="_(* #\ ###\ ##0_);_(* \(#\ ###\ ##0\);_(* &quot;-&quot;_);_(@_)"/>
    </dxf>
  </rfmt>
  <rfmt sheetId="7" sqref="M13" start="0" length="0">
    <dxf>
      <numFmt numFmtId="165" formatCode="_(* #\ ###\ ##0_);_(* \(#\ ###\ ##0\);_(* &quot;-&quot;_);_(@_)"/>
    </dxf>
  </rfmt>
  <rcc rId="285" sId="7" numFmtId="34">
    <nc r="L4">
      <v>0</v>
    </nc>
  </rcc>
  <rcv guid="{25FAB884-5E17-4008-8139-33D910C7DEFE}" action="delete"/>
  <rdn rId="0" localSheetId="3" customView="1" name="Z_25FAB884_5E17_4008_8139_33D910C7DEFE_.wvu.Cols" hidden="1" oldHidden="1">
    <formula>'Wynik odsetkowy'!$L:$N</formula>
    <oldFormula>'Wynik odsetkowy'!$L:$N</oldFormula>
  </rdn>
  <rdn rId="0" localSheetId="5" customView="1" name="Z_25FAB884_5E17_4008_8139_33D910C7DEFE_.wvu.Cols" hidden="1" oldHidden="1">
    <formula>'Koszty działania razem'!$M:$T</formula>
    <oldFormula>'Koszty działania razem'!$M:$T</oldFormula>
  </rdn>
  <rdn rId="0" localSheetId="7" customView="1" name="Z_25FAB884_5E17_4008_8139_33D910C7DEFE_.wvu.Rows" hidden="1" oldHidden="1">
    <formula>'Wynik inwestycyjny'!$4:$4</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2">
    <oc r="K53">
      <f>K45-('P&amp;L'!G27+'P&amp;L'!I27+'P&amp;L'!J27)</f>
    </oc>
    <nc r="K53"/>
  </rcc>
  <rcv guid="{9AF4A83C-CF57-4B40-8A74-6A0EA6C2FE5C}" action="delete"/>
  <rdn rId="0" localSheetId="4" customView="1" name="Z_9AF4A83C_CF57_4B40_8A74_6A0EA6C2FE5C_.wvu.Rows" hidden="1" oldHidden="1">
    <formula>'Przychody prowizyjne'!$69:$76</formula>
  </rdn>
  <rdn rId="0" localSheetId="11" customView="1" name="Z_9AF4A83C_CF57_4B40_8A74_6A0EA6C2FE5C_.wvu.Cols" hidden="1" oldHidden="1">
    <formula>'Należn. i zob. od banków'!$L:$R</formula>
    <oldFormula>'Należn. i zob. od banków'!$L:$R</oldFormula>
  </rdn>
  <rdn rId="0" localSheetId="13" customView="1" name="Z_9AF4A83C_CF57_4B40_8A74_6A0EA6C2FE5C_.wvu.Cols" hidden="1" oldHidden="1">
    <formula>'Aktywa i zobow. fin. do obrotu'!$L:$R</formula>
    <oldFormula>'Aktywa i zobow. fin. do obrotu'!$L:$R</oldFormula>
  </rdn>
  <rcv guid="{9AF4A83C-CF57-4B40-8A74-6A0EA6C2FE5C}"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3" customView="1" name="Z_25FAB884_5E17_4008_8139_33D910C7DEFE_.wvu.Cols" hidden="1" oldHidden="1">
    <oldFormula>'Wynik odsetkowy'!$L:$N</oldFormula>
  </rdn>
  <rcv guid="{25FAB884-5E17-4008-8139-33D910C7DEFE}" action="delete"/>
  <rdn rId="0" localSheetId="5" customView="1" name="Z_25FAB884_5E17_4008_8139_33D910C7DEFE_.wvu.Cols" hidden="1" oldHidden="1">
    <formula>'Koszty działania razem'!$M:$T</formula>
    <oldFormula>'Koszty działania razem'!$M:$T</oldFormula>
  </rdn>
  <rdn rId="0" localSheetId="7" customView="1" name="Z_25FAB884_5E17_4008_8139_33D910C7DEFE_.wvu.Rows" hidden="1" oldHidden="1">
    <formula>'Wynik inwestycyjny'!$4:$4</formula>
    <oldFormula>'Wynik inwestycyjny'!$4:$4</old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5FAB884-5E17-4008-8139-33D910C7DEFE}" action="delete"/>
  <rdn rId="0" localSheetId="5" customView="1" name="Z_25FAB884_5E17_4008_8139_33D910C7DEFE_.wvu.Cols" hidden="1" oldHidden="1">
    <formula>'Koszty działania razem'!$M:$T</formula>
    <oldFormula>'Koszty działania razem'!$M:$T</oldFormula>
  </rdn>
  <rdn rId="0" localSheetId="7" customView="1" name="Z_25FAB884_5E17_4008_8139_33D910C7DEFE_.wvu.Rows" hidden="1" oldHidden="1">
    <formula>'Wynik inwestycyjny'!$4:$4</formula>
    <oldFormula>'Wynik inwestycyjny'!$4:$4</old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7" sId="7" ref="A4:XFD4" action="deleteRow">
    <undo index="0" exp="area" ref3D="1" dr="$A$4:$XFD$4" dn="Z_25FAB884_5E17_4008_8139_33D910C7DEFE_.wvu.Rows" sId="7"/>
    <rfmt sheetId="7" xfDxf="1" sqref="A4:XFD4" start="0" length="0"/>
    <rcc rId="0" sId="7" s="1" dxf="1">
      <nc r="A4" t="inlineStr">
        <is>
          <t>Wynik na sprzedaży kapitałowych inwestycyjnych aktywów finansowych wycenianych w wartości godziwej przez inne całkowite dochody</t>
        </is>
      </nc>
      <ndxf>
        <font>
          <sz val="8"/>
          <color auto="1"/>
          <name val="Open Sans"/>
          <scheme val="none"/>
        </font>
        <alignment horizontal="left" vertical="center" wrapText="1" readingOrder="0"/>
        <border outline="0">
          <top style="dotted">
            <color rgb="FF6F7779"/>
          </top>
          <bottom style="dotted">
            <color rgb="FF6F7779"/>
          </bottom>
        </border>
      </ndxf>
    </rcc>
    <rcc rId="0" sId="7" s="1" dxf="1">
      <nc r="B4" t="inlineStr">
        <is>
          <t>Profit on sale of equity securities measured at fair value through other comprehensive
income</t>
        </is>
      </nc>
      <ndxf>
        <font>
          <sz val="8"/>
          <color auto="1"/>
          <name val="Open Sans"/>
          <scheme val="none"/>
        </font>
        <alignment horizontal="left" vertical="center" wrapText="1" readingOrder="0"/>
        <border outline="0">
          <top style="dotted">
            <color rgb="FF6F7779"/>
          </top>
          <bottom style="dotted">
            <color rgb="FF6F7779"/>
          </bottom>
        </border>
      </ndxf>
    </rcc>
    <rcc rId="0" sId="7" dxf="1" numFmtId="34">
      <nc r="C4">
        <v>0</v>
      </nc>
      <ndxf>
        <font>
          <sz val="8"/>
          <color auto="1"/>
          <name val="Open Sans"/>
          <scheme val="none"/>
        </font>
        <numFmt numFmtId="165" formatCode="_(* #\ ###\ ##0_);_(* \(#\ ###\ ##0\);_(* &quot;-&quot;_);_(@_)"/>
        <alignment horizontal="right" vertical="center" indent="1" readingOrder="0"/>
      </ndxf>
    </rcc>
    <rcc rId="0" sId="7" dxf="1" numFmtId="34">
      <nc r="D4">
        <v>0</v>
      </nc>
      <ndxf>
        <font>
          <sz val="8"/>
          <color auto="1"/>
          <name val="Open Sans"/>
          <scheme val="none"/>
        </font>
        <numFmt numFmtId="165" formatCode="_(* #\ ###\ ##0_);_(* \(#\ ###\ ##0\);_(* &quot;-&quot;_);_(@_)"/>
        <alignment horizontal="right" vertical="center" indent="1" readingOrder="0"/>
      </ndxf>
    </rcc>
    <rcc rId="0" sId="7" dxf="1" numFmtId="34">
      <nc r="E4">
        <v>0</v>
      </nc>
      <ndxf>
        <font>
          <sz val="8"/>
          <color auto="1"/>
          <name val="Open Sans"/>
          <scheme val="none"/>
        </font>
        <numFmt numFmtId="165" formatCode="_(* #\ ###\ ##0_);_(* \(#\ ###\ ##0\);_(* &quot;-&quot;_);_(@_)"/>
        <alignment horizontal="right" vertical="center" indent="1" readingOrder="0"/>
      </ndxf>
    </rcc>
    <rcc rId="0" sId="7" dxf="1" numFmtId="34">
      <nc r="F4">
        <v>0</v>
      </nc>
      <ndxf>
        <font>
          <sz val="8"/>
          <color auto="1"/>
          <name val="Open Sans"/>
          <scheme val="none"/>
        </font>
        <numFmt numFmtId="165" formatCode="_(* #\ ###\ ##0_);_(* \(#\ ###\ ##0\);_(* &quot;-&quot;_);_(@_)"/>
        <alignment horizontal="right" vertical="center" indent="1" readingOrder="0"/>
      </ndxf>
    </rcc>
    <rcc rId="0" sId="7" s="1" dxf="1" numFmtId="34">
      <nc r="G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0" sId="7" s="1" dxf="1" numFmtId="34">
      <nc r="H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0" sId="7" s="1" dxf="1" numFmtId="34">
      <nc r="I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0" sId="7" s="1" dxf="1" numFmtId="34">
      <nc r="J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0" sId="7" s="1" dxf="1" numFmtId="34">
      <nc r="K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0" sId="7" dxf="1" numFmtId="34">
      <nc r="L4">
        <v>0</v>
      </nc>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7" sqref="M4" start="0" length="0">
      <dxf>
        <numFmt numFmtId="165" formatCode="_(* #\ ###\ ##0_);_(* \(#\ ###\ ##0\);_(* &quot;-&quot;_);_(@_)"/>
        <alignment vertical="top" wrapText="1" readingOrder="0"/>
      </dxf>
    </rfmt>
    <rfmt sheetId="7" sqref="N4" start="0" length="0">
      <dxf>
        <alignment vertical="top" wrapText="1" readingOrder="0"/>
      </dxf>
    </rfmt>
    <rfmt sheetId="7" sqref="O4" start="0" length="0">
      <dxf>
        <alignment vertical="top" wrapText="1" readingOrder="0"/>
      </dxf>
    </rfmt>
    <rfmt sheetId="7" sqref="P4" start="0" length="0">
      <dxf>
        <alignment vertical="top" wrapText="1" readingOrder="0"/>
      </dxf>
    </rfmt>
  </rrc>
  <rdn rId="0" localSheetId="7" customView="1" name="Z_25FAB884_5E17_4008_8139_33D910C7DEFE_.wvu.Rows" hidden="1" oldHidden="1">
    <oldFormula>'Wynik inwestycyjny'!#REF!</oldFormula>
  </rdn>
  <rcv guid="{25FAB884-5E17-4008-8139-33D910C7DEFE}" action="delete"/>
  <rdn rId="0" localSheetId="5" customView="1" name="Z_25FAB884_5E17_4008_8139_33D910C7DEFE_.wvu.Cols" hidden="1" oldHidden="1">
    <formula>'Koszty działania razem'!$M:$T</formula>
    <oldFormula>'Koszty działania razem'!$M:$T</old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M1:M32">
    <dxf>
      <fill>
        <patternFill>
          <bgColor auto="1"/>
        </patternFill>
      </fill>
    </dxf>
  </rfmt>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 sId="2">
    <oc r="D49">
      <f>D48-D25</f>
    </oc>
    <nc r="D49"/>
  </rcc>
  <rcc rId="302" sId="2">
    <oc r="E49">
      <f>E48-E25</f>
    </oc>
    <nc r="E49"/>
  </rcc>
  <rcc rId="303" sId="2">
    <oc r="F49">
      <f>F48-F25</f>
    </oc>
    <nc r="F49"/>
  </rcc>
  <rcc rId="304" sId="2">
    <oc r="G49">
      <f>G48-G25</f>
    </oc>
    <nc r="G49"/>
  </rcc>
  <rcc rId="305" sId="2">
    <oc r="H49">
      <f>H48-H25</f>
    </oc>
    <nc r="H49"/>
  </rcc>
  <rcc rId="306" sId="2">
    <oc r="I49">
      <f>I48-I25</f>
    </oc>
    <nc r="I49"/>
  </rcc>
  <rcc rId="307" sId="2">
    <oc r="J49">
      <f>J48-J25</f>
    </oc>
    <nc r="J49"/>
  </rcc>
  <rcc rId="308" sId="2">
    <oc r="K49">
      <f>K48-K25</f>
    </oc>
    <nc r="K49"/>
  </rcc>
  <rcc rId="309" sId="2">
    <oc r="L49">
      <f>L48-L25</f>
    </oc>
    <nc r="L49"/>
  </rcc>
  <rcc rId="310" sId="2">
    <oc r="M49">
      <f>M48-M25</f>
    </oc>
    <nc r="M49"/>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1" sId="3">
    <oc r="C48">
      <f>C47-'P&amp;L'!C7</f>
    </oc>
    <nc r="C48"/>
  </rcc>
  <rcc rId="312" sId="3">
    <oc r="D48">
      <f>D47-'P&amp;L'!D7</f>
    </oc>
    <nc r="D48"/>
  </rcc>
  <rcc rId="313" sId="3">
    <oc r="E48">
      <f>E47-'P&amp;L'!E7</f>
    </oc>
    <nc r="E48"/>
  </rcc>
  <rcc rId="314" sId="3">
    <oc r="F48">
      <f>F47-'P&amp;L'!F7</f>
    </oc>
    <nc r="F48"/>
  </rcc>
  <rcc rId="315" sId="3">
    <oc r="G48">
      <f>G47-'P&amp;L'!G7</f>
    </oc>
    <nc r="G48"/>
  </rcc>
  <rcc rId="316" sId="3">
    <oc r="H48">
      <f>H47-'P&amp;L'!H7</f>
    </oc>
    <nc r="H48"/>
  </rcc>
  <rcc rId="317" sId="3">
    <oc r="I48">
      <f>I47-'P&amp;L'!I7</f>
    </oc>
    <nc r="I48"/>
  </rcc>
  <rcc rId="318" sId="3">
    <oc r="J48">
      <f>J47-'P&amp;L'!J7</f>
    </oc>
    <nc r="J48"/>
  </rcc>
  <rcc rId="319" sId="3">
    <oc r="K48">
      <f>K47-'P&amp;L'!K7</f>
    </oc>
    <nc r="K48"/>
  </rcc>
  <rcc rId="320" sId="3">
    <oc r="L48">
      <f>L47-'P&amp;L'!L7</f>
    </oc>
    <nc r="L48"/>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A19:XFD19" start="0" length="2147483647">
    <dxf>
      <font>
        <color rgb="FFFF0000"/>
      </font>
    </dxf>
  </rfmt>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1" sId="2" odxf="1" dxf="1">
    <nc r="D49">
      <f>D25-D48</f>
    </nc>
    <odxf>
      <numFmt numFmtId="0" formatCode="General"/>
    </odxf>
    <ndxf>
      <numFmt numFmtId="3" formatCode="#,##0"/>
    </ndxf>
  </rcc>
  <rcc rId="322" sId="2" odxf="1" dxf="1">
    <nc r="E49">
      <f>E25-E48</f>
    </nc>
    <odxf>
      <numFmt numFmtId="0" formatCode="General"/>
    </odxf>
    <ndxf>
      <numFmt numFmtId="3" formatCode="#,##0"/>
    </ndxf>
  </rcc>
  <rcc rId="323" sId="2" odxf="1" dxf="1">
    <nc r="F49">
      <f>F25-F48</f>
    </nc>
    <odxf>
      <numFmt numFmtId="0" formatCode="General"/>
    </odxf>
    <ndxf>
      <numFmt numFmtId="3" formatCode="#,##0"/>
    </ndxf>
  </rcc>
  <rcc rId="324" sId="2" odxf="1" dxf="1">
    <nc r="G49">
      <f>G25-G48</f>
    </nc>
    <odxf>
      <numFmt numFmtId="0" formatCode="General"/>
    </odxf>
    <ndxf>
      <numFmt numFmtId="3" formatCode="#,##0"/>
    </ndxf>
  </rcc>
  <rcc rId="325" sId="2" odxf="1" dxf="1">
    <nc r="H49">
      <f>H25-H48</f>
    </nc>
    <odxf>
      <numFmt numFmtId="1" formatCode="0"/>
    </odxf>
    <ndxf>
      <numFmt numFmtId="3" formatCode="#,##0"/>
    </ndxf>
  </rcc>
  <rcc rId="326" sId="2" odxf="1" dxf="1">
    <nc r="I49">
      <f>I25-I48</f>
    </nc>
    <odxf>
      <numFmt numFmtId="1" formatCode="0"/>
    </odxf>
    <ndxf>
      <numFmt numFmtId="3" formatCode="#,##0"/>
    </ndxf>
  </rcc>
  <rcc rId="327" sId="2" odxf="1" dxf="1">
    <nc r="J49">
      <f>J25-J48</f>
    </nc>
    <odxf>
      <numFmt numFmtId="1" formatCode="0"/>
    </odxf>
    <ndxf>
      <numFmt numFmtId="3" formatCode="#,##0"/>
    </ndxf>
  </rcc>
  <rcc rId="328" sId="2" odxf="1" dxf="1">
    <nc r="K49">
      <f>K25-K48</f>
    </nc>
    <odxf>
      <numFmt numFmtId="0" formatCode="General"/>
    </odxf>
    <ndxf>
      <numFmt numFmtId="3" formatCode="#,##0"/>
    </ndxf>
  </rcc>
  <rcc rId="329" sId="2" odxf="1" dxf="1">
    <nc r="L49">
      <f>L25-L48</f>
    </nc>
    <odxf>
      <numFmt numFmtId="0" formatCode="General"/>
    </odxf>
    <ndxf>
      <numFmt numFmtId="3" formatCode="#,##0"/>
    </ndxf>
  </rcc>
  <rcc rId="330" sId="2" odxf="1" dxf="1">
    <nc r="M49">
      <f>M25-M48</f>
    </nc>
    <odxf>
      <numFmt numFmtId="0" formatCode="General"/>
    </odxf>
    <ndxf>
      <numFmt numFmtId="3" formatCode="#,##0"/>
    </ndxf>
  </rcc>
  <rcv guid="{9AF4A83C-CF57-4B40-8A74-6A0EA6C2FE5C}" action="delete"/>
  <rcv guid="{9AF4A83C-CF57-4B40-8A74-6A0EA6C2FE5C}"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1" sId="10">
    <oc r="B19" t="inlineStr">
      <is>
        <t>spr do BS</t>
      </is>
    </oc>
    <nc r="B19"/>
  </rcc>
  <rcc rId="332" sId="10">
    <oc r="C19">
      <f>BS!D29</f>
    </oc>
    <nc r="C19"/>
  </rcc>
  <rcc rId="333" sId="10">
    <oc r="D19">
      <f>BS!E29</f>
    </oc>
    <nc r="D19"/>
  </rcc>
  <rcc rId="334" sId="10">
    <oc r="E19">
      <f>BS!F29</f>
    </oc>
    <nc r="E19"/>
  </rcc>
  <rcc rId="335" sId="10">
    <oc r="F19">
      <f>BS!G29</f>
    </oc>
    <nc r="F19"/>
  </rcc>
  <rcc rId="336" sId="10">
    <oc r="G19">
      <f>BS!H29</f>
    </oc>
    <nc r="G19"/>
  </rcc>
  <rcc rId="337" sId="10">
    <oc r="H19">
      <f>BS!I29</f>
    </oc>
    <nc r="H19"/>
  </rcc>
  <rcc rId="338" sId="10">
    <oc r="I19">
      <f>BS!J29</f>
    </oc>
    <nc r="I19"/>
  </rcc>
  <rcc rId="339" sId="10">
    <oc r="J19">
      <f>BS!K29</f>
    </oc>
    <nc r="J19"/>
  </rcc>
  <rcc rId="340" sId="10">
    <oc r="K19">
      <f>BS!L29</f>
    </oc>
    <nc r="K19"/>
  </rcc>
  <rcc rId="341" sId="10">
    <oc r="L19">
      <f>BS!M29</f>
    </oc>
    <nc r="L19"/>
  </rcc>
  <rcc rId="342" sId="10">
    <oc r="C20">
      <f>C17-C19</f>
    </oc>
    <nc r="C20"/>
  </rcc>
  <rcc rId="343" sId="10">
    <oc r="D20">
      <f>D17-D19</f>
    </oc>
    <nc r="D20"/>
  </rcc>
  <rcc rId="344" sId="10">
    <oc r="E20">
      <f>E17-E19</f>
    </oc>
    <nc r="E20"/>
  </rcc>
  <rcc rId="345" sId="10">
    <oc r="F20">
      <f>F17-F19</f>
    </oc>
    <nc r="F20"/>
  </rcc>
  <rcc rId="346" sId="10">
    <oc r="G20">
      <f>G17-G19</f>
    </oc>
    <nc r="G20"/>
  </rcc>
  <rcc rId="347" sId="10">
    <oc r="H20">
      <f>H17-H19</f>
    </oc>
    <nc r="H20"/>
  </rcc>
  <rcc rId="348" sId="10">
    <oc r="I20">
      <f>I17-I19</f>
    </oc>
    <nc r="I20"/>
  </rcc>
  <rcc rId="349" sId="10">
    <oc r="J20">
      <f>J17-J19</f>
    </oc>
    <nc r="J20"/>
  </rcc>
  <rcc rId="350" sId="10">
    <oc r="K20">
      <f>K17-K19</f>
    </oc>
    <nc r="K20"/>
  </rcc>
  <rcc rId="351" sId="10">
    <oc r="L20">
      <f>L17-L19</f>
    </oc>
    <nc r="L20"/>
  </rcc>
  <rdn rId="0" localSheetId="4" customView="1" name="Z_687A4863_1825_4D63_B732_E76682E6DE4F_.wvu.Cols" hidden="1" oldHidden="1">
    <oldFormula>'Przychody prowizyjne'!$L:$N</oldFormula>
  </rdn>
  <rcv guid="{687A4863-1825-4D63-B732-E76682E6DE4F}" action="delete"/>
  <rdn rId="0" localSheetId="13" customView="1" name="Z_687A4863_1825_4D63_B732_E76682E6DE4F_.wvu.Cols" hidden="1" oldHidden="1">
    <formula>'Aktywa i zobow. fin. do obrotu'!$L:$R</formula>
    <oldFormula>'Aktywa i zobow. fin. do obrotu'!$L:$R</oldFormula>
  </rdn>
  <rcv guid="{687A4863-1825-4D63-B732-E76682E6DE4F}"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4" sId="14" numFmtId="34">
    <oc r="L12">
      <f>SUM(L3:L11)</f>
    </oc>
    <nc r="L12">
      <v>60831</v>
    </nc>
  </rcc>
  <rcc rId="355" sId="14" numFmtId="34">
    <oc r="L11">
      <v>60831</v>
    </oc>
    <nc r="L11">
      <v>14665</v>
    </nc>
  </rcc>
  <rcc rId="356" sId="14" numFmtId="34">
    <oc r="L10">
      <v>14665</v>
    </oc>
    <nc r="L10">
      <v>10231</v>
    </nc>
  </rcc>
  <rcc rId="357" sId="14" numFmtId="34">
    <oc r="L9">
      <v>10231</v>
    </oc>
    <nc r="L9">
      <v>198</v>
    </nc>
  </rcc>
  <rcc rId="358" sId="14" numFmtId="34">
    <oc r="L8">
      <v>198</v>
    </oc>
    <nc r="L8">
      <v>14134</v>
    </nc>
  </rcc>
  <rcc rId="359" sId="14" numFmtId="34">
    <oc r="L7">
      <v>14134</v>
    </oc>
    <nc r="L7">
      <v>5068</v>
    </nc>
  </rcc>
  <rcc rId="360" sId="14" numFmtId="34">
    <oc r="L6">
      <v>5068</v>
    </oc>
    <nc r="L6">
      <v>474</v>
    </nc>
  </rcc>
  <rcc rId="361" sId="14" numFmtId="34">
    <oc r="L5">
      <v>474</v>
    </oc>
    <nc r="L5">
      <v>8543</v>
    </nc>
  </rcc>
  <rcc rId="362" sId="14" numFmtId="34">
    <oc r="L3">
      <v>8543</v>
    </oc>
    <nc r="L3">
      <v>7518</v>
    </nc>
  </rcc>
  <rcv guid="{57267270-6A97-4850-9DB6-FE6B399379AA}" action="delete"/>
  <rdn rId="0" localSheetId="11" customView="1" name="Z_57267270_6A97_4850_9DB6_FE6B399379AA_.wvu.Cols" hidden="1" oldHidden="1">
    <formula>'Należn. i zob. od banków'!$L:$R</formula>
    <oldFormula>'Należn. i zob. od banków'!$L:$R</oldFormula>
  </rdn>
  <rdn rId="0" localSheetId="13" customView="1" name="Z_57267270_6A97_4850_9DB6_FE6B399379AA_.wvu.Cols" hidden="1" oldHidden="1">
    <formula>'Aktywa i zobow. fin. do obrotu'!$L:$R</formula>
    <oldFormula>'Aktywa i zobow. fin. do obrotu'!$L:$R</oldFormula>
  </rdn>
  <rcv guid="{57267270-6A97-4850-9DB6-FE6B399379A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 sId="1" ref="M1:M1048576" action="deleteCol">
    <undo index="18" exp="ref" v="1" dr="M7" r="N25" sId="1"/>
    <undo index="16" exp="ref" v="1" dr="M10" r="N25" sId="1"/>
    <undo index="14" exp="ref" v="1" dr="M11" r="N25" sId="1"/>
    <undo index="12" exp="ref" v="1" dr="M12" r="N25" sId="1"/>
    <undo index="10" exp="ref" v="1" dr="M13" r="N25" sId="1"/>
    <undo index="8" exp="ref" v="1" dr="M17" r="N25" sId="1"/>
    <undo index="5" exp="area" dr="M14:M15" r="N25" sId="1"/>
    <undo index="3" exp="ref" v="1" dr="M18" r="N25" sId="1"/>
    <undo index="1" exp="ref" v="1" dr="M23" r="N25" sId="1"/>
    <undo index="0" exp="ref" v="1" dr="M24" r="N25" sId="1"/>
    <undo index="0" exp="area" ref3D="1" dr="$A$34:$XFD$55" dn="Z_12F8D032_8143_430B_8DFF_852E8796C402_.wvu.Rows" sId="1"/>
    <undo index="0" exp="area" ref3D="1" dr="$A$34:$XFD$55" dn="Z_6587DC74_DEB6_4452_A434_417A9595CDDC_.wvu.Rows" sId="1"/>
    <rfmt sheetId="1" xfDxf="1" sqref="M1:M1048576" start="0" length="0">
      <dxf>
        <font>
          <sz val="9"/>
          <color theme="0"/>
          <name val="Open Sans"/>
          <scheme val="none"/>
        </font>
      </dxf>
    </rfmt>
    <rcc rId="0" sId="1">
      <nc r="M1" t="inlineStr">
        <is>
          <t>1-3Q</t>
        </is>
      </nc>
    </rcc>
    <rcc rId="0" sId="1" dxf="1">
      <nc r="M2">
        <f>K2+L2</f>
      </nc>
      <ndxf>
        <font>
          <sz val="9"/>
          <color rgb="FFFF0000"/>
          <name val="Open Sans"/>
          <scheme val="none"/>
        </font>
        <numFmt numFmtId="4" formatCode="#,##0.00"/>
      </ndxf>
    </rcc>
    <rcc rId="0" sId="1" dxf="1">
      <nc r="M3">
        <f>K3+L3</f>
      </nc>
      <ndxf>
        <font>
          <sz val="9"/>
          <color rgb="FFFF0000"/>
          <name val="Open Sans"/>
          <scheme val="none"/>
        </font>
        <numFmt numFmtId="4" formatCode="#,##0.00"/>
      </ndxf>
    </rcc>
    <rcc rId="0" sId="1" dxf="1">
      <nc r="M4">
        <f>K4+L4</f>
      </nc>
      <ndxf>
        <font>
          <sz val="9"/>
          <color rgb="FFFF0000"/>
          <name val="Open Sans"/>
          <scheme val="none"/>
        </font>
        <numFmt numFmtId="4" formatCode="#,##0.00"/>
      </ndxf>
    </rcc>
    <rcc rId="0" sId="1" dxf="1">
      <nc r="M5">
        <f>K5+L5</f>
      </nc>
      <ndxf>
        <font>
          <sz val="9"/>
          <color rgb="FFFF0000"/>
          <name val="Open Sans"/>
          <scheme val="none"/>
        </font>
        <numFmt numFmtId="4" formatCode="#,##0.00"/>
      </ndxf>
    </rcc>
    <rcc rId="0" sId="1" dxf="1">
      <nc r="M6">
        <f>K6+L6</f>
      </nc>
      <ndxf>
        <font>
          <sz val="9"/>
          <color rgb="FFFF0000"/>
          <name val="Open Sans"/>
          <scheme val="none"/>
        </font>
        <numFmt numFmtId="4" formatCode="#,##0.00"/>
      </ndxf>
    </rcc>
    <rcc rId="0" sId="1" dxf="1">
      <nc r="M7">
        <f>K7+L7</f>
      </nc>
      <ndxf>
        <font>
          <sz val="9"/>
          <color rgb="FFFF0000"/>
          <name val="Open Sans"/>
          <scheme val="none"/>
        </font>
        <numFmt numFmtId="4" formatCode="#,##0.00"/>
      </ndxf>
    </rcc>
    <rcc rId="0" sId="1" dxf="1">
      <nc r="M8">
        <f>K8+L8</f>
      </nc>
      <ndxf>
        <font>
          <sz val="9"/>
          <color rgb="FFFF0000"/>
          <name val="Open Sans"/>
          <scheme val="none"/>
        </font>
        <numFmt numFmtId="4" formatCode="#,##0.00"/>
      </ndxf>
    </rcc>
    <rcc rId="0" sId="1" dxf="1">
      <nc r="M9">
        <f>K9+L9</f>
      </nc>
      <ndxf>
        <font>
          <sz val="9"/>
          <color rgb="FFFF0000"/>
          <name val="Open Sans"/>
          <scheme val="none"/>
        </font>
        <numFmt numFmtId="4" formatCode="#,##0.00"/>
      </ndxf>
    </rcc>
    <rcc rId="0" sId="1" dxf="1">
      <nc r="M10">
        <f>K10+L10</f>
      </nc>
      <ndxf>
        <font>
          <sz val="9"/>
          <color rgb="FFFF0000"/>
          <name val="Open Sans"/>
          <scheme val="none"/>
        </font>
        <numFmt numFmtId="4" formatCode="#,##0.00"/>
      </ndxf>
    </rcc>
    <rcc rId="0" sId="1" dxf="1">
      <nc r="M11">
        <f>K11+L11</f>
      </nc>
      <ndxf>
        <font>
          <sz val="9"/>
          <color rgb="FFFF0000"/>
          <name val="Open Sans"/>
          <scheme val="none"/>
        </font>
        <numFmt numFmtId="4" formatCode="#,##0.00"/>
      </ndxf>
    </rcc>
    <rcc rId="0" sId="1" dxf="1">
      <nc r="M12">
        <f>K12+L12</f>
      </nc>
      <ndxf>
        <font>
          <sz val="9"/>
          <color rgb="FFFF0000"/>
          <name val="Open Sans"/>
          <scheme val="none"/>
        </font>
        <numFmt numFmtId="4" formatCode="#,##0.00"/>
      </ndxf>
    </rcc>
    <rcc rId="0" sId="1" dxf="1">
      <nc r="M13">
        <f>K13+L13</f>
      </nc>
      <ndxf>
        <font>
          <sz val="9"/>
          <color rgb="FFFF0000"/>
          <name val="Open Sans"/>
          <scheme val="none"/>
        </font>
        <numFmt numFmtId="4" formatCode="#,##0.00"/>
      </ndxf>
    </rcc>
    <rcc rId="0" sId="1" dxf="1">
      <nc r="M14">
        <f>K14+L14</f>
      </nc>
      <ndxf>
        <font>
          <sz val="9"/>
          <color rgb="FFFF0000"/>
          <name val="Open Sans"/>
          <scheme val="none"/>
        </font>
        <numFmt numFmtId="4" formatCode="#,##0.00"/>
      </ndxf>
    </rcc>
    <rcc rId="0" sId="1" dxf="1">
      <nc r="M15">
        <f>K15+L15</f>
      </nc>
      <ndxf>
        <font>
          <sz val="9"/>
          <color rgb="FFFF0000"/>
          <name val="Open Sans"/>
          <scheme val="none"/>
        </font>
        <numFmt numFmtId="4" formatCode="#,##0.00"/>
      </ndxf>
    </rcc>
    <rcc rId="0" sId="1" dxf="1">
      <nc r="M16">
        <f>K16+L16</f>
      </nc>
      <ndxf>
        <font>
          <sz val="9"/>
          <color rgb="FFFF0000"/>
          <name val="Open Sans"/>
          <scheme val="none"/>
        </font>
        <numFmt numFmtId="4" formatCode="#,##0.00"/>
      </ndxf>
    </rcc>
    <rcc rId="0" sId="1" dxf="1">
      <nc r="M17">
        <f>K17+L17</f>
      </nc>
      <ndxf>
        <font>
          <sz val="9"/>
          <color rgb="FFFF0000"/>
          <name val="Open Sans"/>
          <scheme val="none"/>
        </font>
        <numFmt numFmtId="4" formatCode="#,##0.00"/>
      </ndxf>
    </rcc>
    <rcc rId="0" sId="1" dxf="1">
      <nc r="M18">
        <f>K18+L18</f>
      </nc>
      <ndxf>
        <font>
          <sz val="9"/>
          <color rgb="FFFF0000"/>
          <name val="Open Sans"/>
          <scheme val="none"/>
        </font>
        <numFmt numFmtId="4" formatCode="#,##0.00"/>
      </ndxf>
    </rcc>
    <rcc rId="0" sId="1" dxf="1">
      <nc r="M19">
        <f>K19+L19</f>
      </nc>
      <ndxf>
        <font>
          <sz val="9"/>
          <color rgb="FFFF0000"/>
          <name val="Open Sans"/>
          <scheme val="none"/>
        </font>
        <numFmt numFmtId="4" formatCode="#,##0.00"/>
      </ndxf>
    </rcc>
    <rcc rId="0" sId="1" dxf="1">
      <nc r="M20">
        <f>K20+L20</f>
      </nc>
      <ndxf>
        <font>
          <sz val="9"/>
          <color rgb="FFFF0000"/>
          <name val="Open Sans"/>
          <scheme val="none"/>
        </font>
        <numFmt numFmtId="4" formatCode="#,##0.00"/>
      </ndxf>
    </rcc>
    <rcc rId="0" sId="1" dxf="1">
      <nc r="M21">
        <f>K21+L21</f>
      </nc>
      <ndxf>
        <font>
          <sz val="9"/>
          <color rgb="FFFF0000"/>
          <name val="Open Sans"/>
          <scheme val="none"/>
        </font>
        <numFmt numFmtId="4" formatCode="#,##0.00"/>
      </ndxf>
    </rcc>
    <rcc rId="0" sId="1" dxf="1">
      <nc r="M22">
        <f>K22+L22</f>
      </nc>
      <ndxf>
        <font>
          <sz val="9"/>
          <color rgb="FFFF0000"/>
          <name val="Open Sans"/>
          <scheme val="none"/>
        </font>
        <numFmt numFmtId="4" formatCode="#,##0.00"/>
      </ndxf>
    </rcc>
    <rcc rId="0" sId="1" dxf="1">
      <nc r="M23">
        <f>K23+L23</f>
      </nc>
      <ndxf>
        <font>
          <sz val="9"/>
          <color rgb="FFFF0000"/>
          <name val="Open Sans"/>
          <scheme val="none"/>
        </font>
        <numFmt numFmtId="4" formatCode="#,##0.00"/>
      </ndxf>
    </rcc>
    <rcc rId="0" sId="1" dxf="1">
      <nc r="M24">
        <f>K24+L24</f>
      </nc>
      <ndxf>
        <font>
          <sz val="9"/>
          <color rgb="FFFF0000"/>
          <name val="Open Sans"/>
          <scheme val="none"/>
        </font>
        <numFmt numFmtId="4" formatCode="#,##0.00"/>
      </ndxf>
    </rcc>
    <rcc rId="0" sId="1" dxf="1">
      <nc r="M25">
        <f>K25+L25</f>
      </nc>
      <ndxf>
        <font>
          <sz val="9"/>
          <color rgb="FFFF0000"/>
          <name val="Open Sans"/>
          <scheme val="none"/>
        </font>
        <numFmt numFmtId="4" formatCode="#,##0.00"/>
      </ndxf>
    </rcc>
    <rcc rId="0" sId="1" dxf="1">
      <nc r="M26">
        <f>K26+L26</f>
      </nc>
      <ndxf>
        <font>
          <sz val="9"/>
          <color rgb="FFFF0000"/>
          <name val="Open Sans"/>
          <scheme val="none"/>
        </font>
        <numFmt numFmtId="4" formatCode="#,##0.00"/>
      </ndxf>
    </rcc>
    <rcc rId="0" sId="1" dxf="1">
      <nc r="M27">
        <f>K27+L27</f>
      </nc>
      <ndxf>
        <font>
          <sz val="9"/>
          <color rgb="FFFF0000"/>
          <name val="Open Sans"/>
          <scheme val="none"/>
        </font>
        <numFmt numFmtId="4" formatCode="#,##0.00"/>
      </ndxf>
    </rcc>
    <rcc rId="0" sId="1" dxf="1">
      <nc r="M28">
        <f>K28+L28</f>
      </nc>
      <ndxf>
        <font>
          <sz val="9"/>
          <color rgb="FFFF0000"/>
          <name val="Open Sans"/>
          <scheme val="none"/>
        </font>
        <numFmt numFmtId="4" formatCode="#,##0.00"/>
      </ndxf>
    </rcc>
    <rcc rId="0" sId="1" dxf="1">
      <nc r="M29">
        <f>K29+L29</f>
      </nc>
      <ndxf>
        <font>
          <sz val="9"/>
          <color rgb="FFFF0000"/>
          <name val="Open Sans"/>
          <scheme val="none"/>
        </font>
        <numFmt numFmtId="4" formatCode="#,##0.00"/>
      </ndxf>
    </rcc>
    <rcc rId="0" sId="1" dxf="1">
      <nc r="M30">
        <f>K30+L30</f>
      </nc>
      <ndxf>
        <font>
          <sz val="9"/>
          <color rgb="FFFF0000"/>
          <name val="Open Sans"/>
          <scheme val="none"/>
        </font>
        <numFmt numFmtId="4" formatCode="#,##0.00"/>
      </ndxf>
    </rcc>
    <rcc rId="0" sId="1">
      <nc r="M31">
        <f>G31+H31+I31</f>
      </nc>
    </rcc>
    <rcc rId="0" sId="1">
      <nc r="M32">
        <f>G32+H32+I32</f>
      </nc>
    </rcc>
    <rcc rId="0" sId="1">
      <nc r="M33">
        <f>G33+H33+I33</f>
      </nc>
    </rcc>
    <rcc rId="0" sId="1">
      <nc r="M34">
        <f>G34+H34+I34</f>
      </nc>
    </rcc>
    <rcc rId="0" sId="1">
      <nc r="M35">
        <f>G35+H35+I35</f>
      </nc>
    </rcc>
    <rcc rId="0" sId="1">
      <nc r="M36">
        <f>G36+H36+I36</f>
      </nc>
    </rcc>
    <rcc rId="0" sId="1">
      <nc r="M37">
        <f>G37+H37+I37</f>
      </nc>
    </rcc>
  </rrc>
  <rrc rId="6" sId="1" ref="A34:XFD34" action="deleteRow">
    <undo index="0" exp="ref" v="1" dr="G34" r="G35" sId="1"/>
    <undo index="0" exp="area" ref3D="1" dr="$A$1:$B$1048576" dn="Z_EB23FC34_EB9F_4A12_8CA9_C3B8F6F151C1_.wvu.PrintTitles" sId="1"/>
    <undo index="1" exp="area" ref3D="1" dr="$A$1:$A$1048576" dn="Z_EB23FC34_EB9F_4A12_8CA9_C3B8F6F151C1_.wvu.Cols" sId="1"/>
    <undo index="0" exp="area" ref3D="1" dr="$A$1:$B$1048576" dn="Z_ED54A16F_4B72_4859_9335_463F05020B50_.wvu.PrintTitles" sId="1"/>
    <undo index="0" exp="area" ref3D="1" dr="$D$1:$D$1048576" dn="Z_6587DC74_DEB6_4452_A434_417A9595CDDC_.wvu.Cols" sId="1"/>
    <undo index="0" exp="area" ref3D="1" dr="$A$34:$XFD$55" dn="Z_12F8D032_8143_430B_8DFF_852E8796C402_.wvu.Rows" sId="1"/>
    <undo index="0" exp="area" ref3D="1" dr="$A$34:$XFD$55" dn="Z_6587DC74_DEB6_4452_A434_417A9595CDDC_.wvu.Rows" sId="1"/>
    <undo index="0" exp="area" ref3D="1" dr="$C$1:$F$1048576" dn="Z_52EFF634_6180_488B_AC31_853256997E5C_.wvu.Cols" sId="1"/>
    <undo index="0" exp="area" ref3D="1" dr="$A$1:$B$1048576" dn="Z_125C78BA_D867_47D1_A11F_3136D301DF29_.wvu.PrintTitles" sId="1"/>
    <rfmt sheetId="1" xfDxf="1" sqref="A34:XFD34" start="0" length="0">
      <dxf>
        <font>
          <sz val="9"/>
          <color theme="0"/>
          <name val="Open Sans"/>
          <scheme val="none"/>
        </font>
      </dxf>
    </rfmt>
    <rcc rId="0" sId="1" dxf="1">
      <nc r="G34">
        <f>G29+H29+I29+J29</f>
      </nc>
      <ndxf>
        <font>
          <sz val="9"/>
          <color auto="1"/>
          <name val="Open Sans"/>
          <scheme val="none"/>
        </font>
        <numFmt numFmtId="165" formatCode="_(* #\ ###\ ##0_);_(* \(#\ ###\ ##0\);_(* &quot;-&quot;_);_(@_)"/>
        <fill>
          <patternFill patternType="solid">
            <bgColor rgb="FFFFFF00"/>
          </patternFill>
        </fill>
      </ndxf>
    </rcc>
  </rrc>
  <rrc rId="7" sId="4" ref="A68:XFD68" action="deleteRow">
    <undo index="0" exp="area" ref3D="1" dr="$L$1:$N$1048576" dn="Z_8DA78CF1_615A_4626_9893_6751995631A4_.wvu.Cols" sId="4"/>
    <undo index="0" exp="area" ref3D="1" dr="$L$1:$N$1048576" dn="Z_899D69CD_4B7E_42BC_9944_5BD922EB798C_.wvu.Cols" sId="4"/>
    <undo index="0" exp="area" ref3D="1" dr="$A$69:$XFD$76"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color theme="0"/>
          <name val="Open Sans"/>
          <scheme val="none"/>
        </font>
      </dxf>
    </rfmt>
    <rcc rId="0" sId="4" dxf="1">
      <nc r="C68">
        <f>C66-C67</f>
      </nc>
      <ndxf>
        <numFmt numFmtId="165" formatCode="_(* #\ ###\ ##0_);_(* \(#\ ###\ ##0\);_(* &quot;-&quot;_);_(@_)"/>
      </ndxf>
    </rcc>
    <rcc rId="0" sId="4" dxf="1">
      <nc r="D68">
        <f>D66-D67</f>
      </nc>
      <ndxf>
        <numFmt numFmtId="165" formatCode="_(* #\ ###\ ##0_);_(* \(#\ ###\ ##0\);_(* &quot;-&quot;_);_(@_)"/>
      </ndxf>
    </rcc>
    <rcc rId="0" sId="4" dxf="1">
      <nc r="E68">
        <f>E66-E67</f>
      </nc>
      <ndxf>
        <numFmt numFmtId="165" formatCode="_(* #\ ###\ ##0_);_(* \(#\ ###\ ##0\);_(* &quot;-&quot;_);_(@_)"/>
      </ndxf>
    </rcc>
    <rcc rId="0" sId="4" dxf="1">
      <nc r="F68">
        <f>F66-F67</f>
      </nc>
      <ndxf>
        <numFmt numFmtId="165" formatCode="_(* #\ ###\ ##0_);_(* \(#\ ###\ ##0\);_(* &quot;-&quot;_);_(@_)"/>
      </ndxf>
    </rcc>
    <rcc rId="0" sId="4" dxf="1">
      <nc r="G68">
        <f>G66-G67</f>
      </nc>
      <ndxf>
        <numFmt numFmtId="165" formatCode="_(* #\ ###\ ##0_);_(* \(#\ ###\ ##0\);_(* &quot;-&quot;_);_(@_)"/>
      </ndxf>
    </rcc>
    <rcc rId="0" sId="4" dxf="1">
      <nc r="H68">
        <f>H66-H67</f>
      </nc>
      <ndxf>
        <numFmt numFmtId="165" formatCode="_(* #\ ###\ ##0_);_(* \(#\ ###\ ##0\);_(* &quot;-&quot;_);_(@_)"/>
      </ndxf>
    </rcc>
    <rcc rId="0" sId="4" dxf="1">
      <nc r="I68">
        <f>I66-I67</f>
      </nc>
      <ndxf>
        <numFmt numFmtId="165" formatCode="_(* #\ ###\ ##0_);_(* \(#\ ###\ ##0\);_(* &quot;-&quot;_);_(@_)"/>
      </ndxf>
    </rcc>
    <rcc rId="0" sId="4" dxf="1">
      <nc r="J68">
        <f>J66-J67</f>
      </nc>
      <ndxf>
        <numFmt numFmtId="165" formatCode="_(* #\ ###\ ##0_);_(* \(#\ ###\ ##0\);_(* &quot;-&quot;_);_(@_)"/>
      </ndxf>
    </rcc>
    <rcc rId="0" sId="4" dxf="1">
      <nc r="K68">
        <f>K66-K67</f>
      </nc>
      <ndxf>
        <numFmt numFmtId="165" formatCode="_(* #\ ###\ ##0_);_(* \(#\ ###\ ##0\);_(* &quot;-&quot;_);_(@_)"/>
      </ndxf>
    </rcc>
    <rcc rId="0" sId="4" dxf="1">
      <nc r="L68">
        <f>L66-L67</f>
      </nc>
      <ndxf>
        <numFmt numFmtId="165" formatCode="_(* #\ ###\ ##0_);_(* \(#\ ###\ ##0\);_(* &quot;-&quot;_);_(@_)"/>
      </ndxf>
    </rcc>
  </rrc>
  <rrc rId="8" sId="4" ref="A68:XFD68" action="deleteRow">
    <undo index="0" exp="area" ref3D="1" dr="$L$1:$N$1048576" dn="Z_8DA78CF1_615A_4626_9893_6751995631A4_.wvu.Cols" sId="4"/>
    <undo index="0" exp="area" ref3D="1" dr="$L$1:$N$1048576" dn="Z_899D69CD_4B7E_42BC_9944_5BD922EB798C_.wvu.Cols" sId="4"/>
    <undo index="0" exp="area" ref3D="1" dr="$A$68:$XFD$75"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Układ z prezentacji:</t>
        </is>
      </nc>
      <ndxf>
        <font>
          <b/>
          <sz val="10"/>
          <color theme="4" tint="-0.499984740745262"/>
          <name val="Gulim"/>
          <scheme val="none"/>
        </font>
        <alignment horizontal="right" readingOrder="0"/>
      </ndxf>
    </rcc>
  </rrc>
  <rrc rId="9" sId="4" ref="A68:XFD68" action="deleteRow">
    <undo index="0" exp="area" ref3D="1" dr="$L$1:$N$1048576" dn="Z_8DA78CF1_615A_4626_9893_6751995631A4_.wvu.Cols" sId="4"/>
    <undo index="0" exp="area" ref3D="1" dr="$L$1:$N$1048576" dn="Z_899D69CD_4B7E_42BC_9944_5BD922EB798C_.wvu.Cols" sId="4"/>
    <undo index="0" exp="area" ref3D="1" dr="$A$68:$XFD$74"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dxf="1">
      <nc r="B68" t="inlineStr">
        <is>
          <t>Prezentacja</t>
        </is>
      </nc>
      <ndxf>
        <font>
          <b/>
          <sz val="10"/>
          <name val="Open Sans"/>
          <scheme val="none"/>
        </font>
        <alignment horizontal="right" vertical="top" readingOrder="0"/>
      </ndxf>
    </rcc>
  </rrc>
  <rrc rId="10" sId="4" ref="A68:XFD68" action="deleteRow">
    <undo index="0" exp="area" dr="L68:L72" r="L73" sId="4"/>
    <undo index="0" exp="area" dr="K68:K72" r="K73" sId="4"/>
    <undo index="0" exp="area" dr="J68:J72" r="J73" sId="4"/>
    <undo index="0" exp="area" dr="I68:I72" r="I73" sId="4"/>
    <undo index="0" exp="area" dr="H68:H72" r="H73" sId="4"/>
    <undo index="0" exp="area" dr="G68:G72" r="G73" sId="4"/>
    <undo index="0" exp="area" dr="F68:F72" r="F73" sId="4"/>
    <undo index="0" exp="area" dr="E68:E72" r="E73" sId="4"/>
    <undo index="0" exp="area" dr="D68:D72" r="D73" sId="4"/>
    <undo index="0" exp="area" dr="C68:C72" r="C73" sId="4"/>
    <undo index="0" exp="area" ref3D="1" dr="$L$1:$N$1048576" dn="Z_8DA78CF1_615A_4626_9893_6751995631A4_.wvu.Cols" sId="4"/>
    <undo index="0" exp="area" ref3D="1" dr="$L$1:$N$1048576" dn="Z_899D69CD_4B7E_42BC_9944_5BD922EB798C_.wvu.Cols" sId="4"/>
    <undo index="0" exp="area" ref3D="1" dr="$A$68:$XFD$73"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Customer+other</t>
        </is>
      </nc>
      <ndxf>
        <font>
          <sz val="10"/>
          <color auto="1"/>
          <name val="Tahoma"/>
          <scheme val="none"/>
        </font>
        <alignment horizontal="right" readingOrder="0"/>
      </ndxf>
    </rcc>
    <rcc rId="0" sId="4" s="1" dxf="1">
      <nc r="B68" t="inlineStr">
        <is>
          <t>Customer+other</t>
        </is>
      </nc>
      <ndxf>
        <font>
          <sz val="10"/>
          <color auto="1"/>
          <name val="Tahoma"/>
          <scheme val="none"/>
        </font>
        <alignment horizontal="right" readingOrder="0"/>
      </ndxf>
    </rcc>
    <rcc rId="0" sId="4" dxf="1">
      <nc r="C68">
        <f>C37+C40</f>
      </nc>
      <ndxf>
        <numFmt numFmtId="165" formatCode="_(* #\ ###\ ##0_);_(* \(#\ ###\ ##0\);_(* &quot;-&quot;_);_(@_)"/>
      </ndxf>
    </rcc>
    <rcc rId="0" sId="4" dxf="1">
      <nc r="D68">
        <f>D37+D40</f>
      </nc>
      <ndxf>
        <numFmt numFmtId="165" formatCode="_(* #\ ###\ ##0_);_(* \(#\ ###\ ##0\);_(* &quot;-&quot;_);_(@_)"/>
      </ndxf>
    </rcc>
    <rcc rId="0" sId="4" dxf="1">
      <nc r="E68">
        <f>E37+E40</f>
      </nc>
      <ndxf>
        <numFmt numFmtId="165" formatCode="_(* #\ ###\ ##0_);_(* \(#\ ###\ ##0\);_(* &quot;-&quot;_);_(@_)"/>
      </ndxf>
    </rcc>
    <rcc rId="0" sId="4" dxf="1">
      <nc r="F68">
        <f>F37+F40</f>
      </nc>
      <ndxf>
        <numFmt numFmtId="165" formatCode="_(* #\ ###\ ##0_);_(* \(#\ ###\ ##0\);_(* &quot;-&quot;_);_(@_)"/>
      </ndxf>
    </rcc>
    <rcc rId="0" sId="4" dxf="1">
      <nc r="G68">
        <f>G37+G40</f>
      </nc>
      <ndxf>
        <numFmt numFmtId="165" formatCode="_(* #\ ###\ ##0_);_(* \(#\ ###\ ##0\);_(* &quot;-&quot;_);_(@_)"/>
      </ndxf>
    </rcc>
    <rcc rId="0" sId="4" dxf="1">
      <nc r="H68">
        <f>H37+H40</f>
      </nc>
      <ndxf>
        <numFmt numFmtId="165" formatCode="_(* #\ ###\ ##0_);_(* \(#\ ###\ ##0\);_(* &quot;-&quot;_);_(@_)"/>
      </ndxf>
    </rcc>
    <rcc rId="0" sId="4" dxf="1">
      <nc r="I68">
        <f>I37+I40</f>
      </nc>
      <ndxf>
        <numFmt numFmtId="165" formatCode="_(* #\ ###\ ##0_);_(* \(#\ ###\ ##0\);_(* &quot;-&quot;_);_(@_)"/>
      </ndxf>
    </rcc>
    <rcc rId="0" sId="4" dxf="1">
      <nc r="J68">
        <f>J37+J40</f>
      </nc>
      <ndxf>
        <numFmt numFmtId="165" formatCode="_(* #\ ###\ ##0_);_(* \(#\ ###\ ##0\);_(* &quot;-&quot;_);_(@_)"/>
      </ndxf>
    </rcc>
    <rcc rId="0" sId="4" dxf="1">
      <nc r="K68">
        <f>K37+K40</f>
      </nc>
      <ndxf>
        <numFmt numFmtId="165" formatCode="_(* #\ ###\ ##0_);_(* \(#\ ###\ ##0\);_(* &quot;-&quot;_);_(@_)"/>
      </ndxf>
    </rcc>
    <rcc rId="0" sId="4" dxf="1">
      <nc r="L68">
        <f>L37+L40</f>
      </nc>
      <ndxf>
        <numFmt numFmtId="165" formatCode="_(* #\ ###\ ##0_);_(* \(#\ ###\ ##0\);_(* &quot;-&quot;_);_(@_)"/>
      </ndxf>
    </rcc>
  </rrc>
  <rrc rId="11" sId="4" ref="A68:XFD68" action="deleteRow">
    <undo index="0" exp="area" dr="L68:L71" r="L72" sId="4"/>
    <undo index="0" exp="area" dr="K68:K71" r="K72" sId="4"/>
    <undo index="0" exp="area" dr="J68:J71" r="J72" sId="4"/>
    <undo index="0" exp="area" dr="I68:I71" r="I72" sId="4"/>
    <undo index="0" exp="area" dr="H68:H71" r="H72" sId="4"/>
    <undo index="0" exp="area" dr="G68:G71" r="G72" sId="4"/>
    <undo index="0" exp="area" dr="F68:F71" r="F72" sId="4"/>
    <undo index="0" exp="area" dr="E68:E71" r="E72" sId="4"/>
    <undo index="0" exp="area" dr="D68:D71" r="D72" sId="4"/>
    <undo index="0" exp="area" dr="C68:C71" r="C72" sId="4"/>
    <undo index="0" exp="area" ref3D="1" dr="$L$1:$N$1048576" dn="Z_8DA78CF1_615A_4626_9893_6751995631A4_.wvu.Cols" sId="4"/>
    <undo index="0" exp="area" ref3D="1" dr="$L$1:$N$1048576" dn="Z_899D69CD_4B7E_42BC_9944_5BD922EB798C_.wvu.Cols" sId="4"/>
    <undo index="0" exp="area" ref3D="1" dr="$A$68:$XFD$72"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Loan &amp; insurance</t>
        </is>
      </nc>
      <ndxf>
        <font>
          <sz val="10"/>
          <color auto="1"/>
          <name val="Tahoma"/>
          <scheme val="none"/>
        </font>
        <alignment horizontal="right" readingOrder="0"/>
      </ndxf>
    </rcc>
    <rcc rId="0" sId="4" s="1" dxf="1">
      <nc r="B68" t="inlineStr">
        <is>
          <t>Loan &amp; insurance</t>
        </is>
      </nc>
      <ndxf>
        <font>
          <sz val="10"/>
          <color auto="1"/>
          <name val="Tahoma"/>
          <scheme val="none"/>
        </font>
        <alignment horizontal="right" readingOrder="0"/>
      </ndxf>
    </rcc>
    <rcc rId="0" sId="4" dxf="1">
      <nc r="C68">
        <f>C38+C46+C48</f>
      </nc>
      <ndxf>
        <numFmt numFmtId="165" formatCode="_(* #\ ###\ ##0_);_(* \(#\ ###\ ##0\);_(* &quot;-&quot;_);_(@_)"/>
      </ndxf>
    </rcc>
    <rcc rId="0" sId="4" dxf="1">
      <nc r="D68">
        <f>D38+D46+D48</f>
      </nc>
      <ndxf>
        <numFmt numFmtId="165" formatCode="_(* #\ ###\ ##0_);_(* \(#\ ###\ ##0\);_(* &quot;-&quot;_);_(@_)"/>
      </ndxf>
    </rcc>
    <rcc rId="0" sId="4" dxf="1">
      <nc r="E68">
        <f>E38+E46+E48</f>
      </nc>
      <ndxf>
        <numFmt numFmtId="165" formatCode="_(* #\ ###\ ##0_);_(* \(#\ ###\ ##0\);_(* &quot;-&quot;_);_(@_)"/>
      </ndxf>
    </rcc>
    <rcc rId="0" sId="4" dxf="1">
      <nc r="F68">
        <f>F38+F46+F48</f>
      </nc>
      <ndxf>
        <numFmt numFmtId="165" formatCode="_(* #\ ###\ ##0_);_(* \(#\ ###\ ##0\);_(* &quot;-&quot;_);_(@_)"/>
      </ndxf>
    </rcc>
    <rcc rId="0" sId="4" dxf="1">
      <nc r="G68">
        <f>G38+G46+G48</f>
      </nc>
      <ndxf>
        <numFmt numFmtId="165" formatCode="_(* #\ ###\ ##0_);_(* \(#\ ###\ ##0\);_(* &quot;-&quot;_);_(@_)"/>
      </ndxf>
    </rcc>
    <rcc rId="0" sId="4" dxf="1">
      <nc r="H68">
        <f>H38+H46+H48</f>
      </nc>
      <ndxf>
        <numFmt numFmtId="165" formatCode="_(* #\ ###\ ##0_);_(* \(#\ ###\ ##0\);_(* &quot;-&quot;_);_(@_)"/>
      </ndxf>
    </rcc>
    <rcc rId="0" sId="4" dxf="1">
      <nc r="I68">
        <f>I38+I46+I48</f>
      </nc>
      <ndxf>
        <numFmt numFmtId="165" formatCode="_(* #\ ###\ ##0_);_(* \(#\ ###\ ##0\);_(* &quot;-&quot;_);_(@_)"/>
      </ndxf>
    </rcc>
    <rcc rId="0" sId="4" dxf="1">
      <nc r="J68">
        <f>J38+J46+J48</f>
      </nc>
      <ndxf>
        <numFmt numFmtId="165" formatCode="_(* #\ ###\ ##0_);_(* \(#\ ###\ ##0\);_(* &quot;-&quot;_);_(@_)"/>
      </ndxf>
    </rcc>
    <rcc rId="0" sId="4" dxf="1">
      <nc r="K68">
        <f>K38+K46+K48</f>
      </nc>
      <ndxf>
        <numFmt numFmtId="165" formatCode="_(* #\ ###\ ##0_);_(* \(#\ ###\ ##0\);_(* &quot;-&quot;_);_(@_)"/>
      </ndxf>
    </rcc>
    <rcc rId="0" sId="4" dxf="1">
      <nc r="L68">
        <f>L38+L46+L48</f>
      </nc>
      <ndxf>
        <numFmt numFmtId="165" formatCode="_(* #\ ###\ ##0_);_(* \(#\ ###\ ##0\);_(* &quot;-&quot;_);_(@_)"/>
      </ndxf>
    </rcc>
  </rrc>
  <rrc rId="12" sId="4" ref="A68:XFD68" action="deleteRow">
    <undo index="0" exp="area" dr="L68:L70" r="L71" sId="4"/>
    <undo index="0" exp="area" dr="K68:K70" r="K71" sId="4"/>
    <undo index="0" exp="area" dr="J68:J70" r="J71" sId="4"/>
    <undo index="0" exp="area" dr="I68:I70" r="I71" sId="4"/>
    <undo index="0" exp="area" dr="H68:H70" r="H71" sId="4"/>
    <undo index="0" exp="area" dr="G68:G70" r="G71" sId="4"/>
    <undo index="0" exp="area" dr="F68:F70" r="F71" sId="4"/>
    <undo index="0" exp="area" dr="E68:E70" r="E71" sId="4"/>
    <undo index="0" exp="area" dr="D68:D70" r="D71" sId="4"/>
    <undo index="0" exp="area" dr="C68:C70" r="C71" sId="4"/>
    <undo index="0" exp="area" ref3D="1" dr="$L$1:$N$1048576" dn="Z_8DA78CF1_615A_4626_9893_6751995631A4_.wvu.Cols" sId="4"/>
    <undo index="0" exp="area" ref3D="1" dr="$L$1:$N$1048576" dn="Z_899D69CD_4B7E_42BC_9944_5BD922EB798C_.wvu.Cols" sId="4"/>
    <undo index="0" exp="area" ref3D="1" dr="$A$68:$XFD$71"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Capital markets fees</t>
        </is>
      </nc>
      <ndxf>
        <font>
          <sz val="10"/>
          <color auto="1"/>
          <name val="Tahoma"/>
          <scheme val="none"/>
        </font>
        <alignment horizontal="right" readingOrder="0"/>
      </ndxf>
    </rcc>
    <rcc rId="0" sId="4" s="1" dxf="1">
      <nc r="B68" t="inlineStr">
        <is>
          <t>Capital markets fees</t>
        </is>
      </nc>
      <ndxf>
        <font>
          <sz val="10"/>
          <color auto="1"/>
          <name val="Tahoma"/>
          <scheme val="none"/>
        </font>
        <alignment horizontal="right" readingOrder="0"/>
      </ndxf>
    </rcc>
    <rcc rId="0" sId="4" dxf="1">
      <nc r="C68">
        <f>C44+C45+C47+C49</f>
      </nc>
      <ndxf>
        <numFmt numFmtId="165" formatCode="_(* #\ ###\ ##0_);_(* \(#\ ###\ ##0\);_(* &quot;-&quot;_);_(@_)"/>
      </ndxf>
    </rcc>
    <rcc rId="0" sId="4" dxf="1">
      <nc r="D68">
        <f>D44+D45+D47+D49</f>
      </nc>
      <ndxf>
        <numFmt numFmtId="165" formatCode="_(* #\ ###\ ##0_);_(* \(#\ ###\ ##0\);_(* &quot;-&quot;_);_(@_)"/>
      </ndxf>
    </rcc>
    <rcc rId="0" sId="4" dxf="1">
      <nc r="E68">
        <f>E44+E45+E47+E49</f>
      </nc>
      <ndxf>
        <numFmt numFmtId="165" formatCode="_(* #\ ###\ ##0_);_(* \(#\ ###\ ##0\);_(* &quot;-&quot;_);_(@_)"/>
      </ndxf>
    </rcc>
    <rcc rId="0" sId="4" dxf="1">
      <nc r="F68">
        <f>F44+F45+F47+F49</f>
      </nc>
      <ndxf>
        <numFmt numFmtId="165" formatCode="_(* #\ ###\ ##0_);_(* \(#\ ###\ ##0\);_(* &quot;-&quot;_);_(@_)"/>
      </ndxf>
    </rcc>
    <rcc rId="0" sId="4" dxf="1">
      <nc r="G68">
        <f>G44+G45+G47+G49</f>
      </nc>
      <ndxf>
        <numFmt numFmtId="165" formatCode="_(* #\ ###\ ##0_);_(* \(#\ ###\ ##0\);_(* &quot;-&quot;_);_(@_)"/>
      </ndxf>
    </rcc>
    <rcc rId="0" sId="4" dxf="1">
      <nc r="H68">
        <f>H44+H45+H47+H49</f>
      </nc>
      <ndxf>
        <numFmt numFmtId="165" formatCode="_(* #\ ###\ ##0_);_(* \(#\ ###\ ##0\);_(* &quot;-&quot;_);_(@_)"/>
      </ndxf>
    </rcc>
    <rcc rId="0" sId="4" dxf="1">
      <nc r="I68">
        <f>I44+I45+I47+I49</f>
      </nc>
      <ndxf>
        <numFmt numFmtId="165" formatCode="_(* #\ ###\ ##0_);_(* \(#\ ###\ ##0\);_(* &quot;-&quot;_);_(@_)"/>
      </ndxf>
    </rcc>
    <rcc rId="0" sId="4" dxf="1">
      <nc r="J68">
        <f>J44+J45+J47+J49</f>
      </nc>
      <ndxf>
        <numFmt numFmtId="165" formatCode="_(* #\ ###\ ##0_);_(* \(#\ ###\ ##0\);_(* &quot;-&quot;_);_(@_)"/>
      </ndxf>
    </rcc>
    <rcc rId="0" sId="4" dxf="1">
      <nc r="K68">
        <f>K44+K45+K47+K49</f>
      </nc>
      <ndxf>
        <numFmt numFmtId="165" formatCode="_(* #\ ###\ ##0_);_(* \(#\ ###\ ##0\);_(* &quot;-&quot;_);_(@_)"/>
      </ndxf>
    </rcc>
    <rcc rId="0" sId="4" dxf="1">
      <nc r="L68">
        <f>L44+L45+L47+L49</f>
      </nc>
      <ndxf>
        <numFmt numFmtId="165" formatCode="_(* #\ ###\ ##0_);_(* \(#\ ###\ ##0\);_(* &quot;-&quot;_);_(@_)"/>
      </ndxf>
    </rcc>
  </rrc>
  <rrc rId="13" sId="4" ref="A68:XFD68" action="deleteRow">
    <undo index="0" exp="area" dr="L68:L69" r="L70" sId="4"/>
    <undo index="0" exp="area" dr="K68:K69" r="K70" sId="4"/>
    <undo index="0" exp="area" dr="J68:J69" r="J70" sId="4"/>
    <undo index="0" exp="area" dr="I68:I69" r="I70" sId="4"/>
    <undo index="0" exp="area" dr="H68:H69" r="H70" sId="4"/>
    <undo index="0" exp="area" dr="G68:G69" r="G70" sId="4"/>
    <undo index="0" exp="area" dr="F68:F69" r="F70" sId="4"/>
    <undo index="0" exp="area" dr="E68:E69" r="E70" sId="4"/>
    <undo index="0" exp="area" dr="D68:D69" r="D70" sId="4"/>
    <undo index="0" exp="area" dr="C68:C69" r="C70" sId="4"/>
    <undo index="0" exp="area" ref3D="1" dr="$L$1:$N$1048576" dn="Z_8DA78CF1_615A_4626_9893_6751995631A4_.wvu.Cols" sId="4"/>
    <undo index="0" exp="area" ref3D="1" dr="$L$1:$N$1048576" dn="Z_899D69CD_4B7E_42BC_9944_5BD922EB798C_.wvu.Cols" sId="4"/>
    <undo index="0" exp="area" ref3D="1" dr="$A$68:$XFD$70"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Cards</t>
        </is>
      </nc>
      <ndxf>
        <font>
          <sz val="10"/>
          <color auto="1"/>
          <name val="Tahoma"/>
          <scheme val="none"/>
        </font>
        <alignment horizontal="right" readingOrder="0"/>
      </ndxf>
    </rcc>
    <rcc rId="0" sId="4" s="1" dxf="1">
      <nc r="B68" t="inlineStr">
        <is>
          <t>Cards</t>
        </is>
      </nc>
      <ndxf>
        <font>
          <sz val="10"/>
          <color auto="1"/>
          <name val="Tahoma"/>
          <scheme val="none"/>
        </font>
        <alignment horizontal="right" readingOrder="0"/>
      </ndxf>
    </rcc>
    <rcc rId="0" sId="4" dxf="1">
      <nc r="C68">
        <f>C42+C43</f>
      </nc>
      <ndxf>
        <numFmt numFmtId="165" formatCode="_(* #\ ###\ ##0_);_(* \(#\ ###\ ##0\);_(* &quot;-&quot;_);_(@_)"/>
      </ndxf>
    </rcc>
    <rcc rId="0" sId="4" dxf="1">
      <nc r="D68">
        <f>D42+D43</f>
      </nc>
      <ndxf>
        <numFmt numFmtId="165" formatCode="_(* #\ ###\ ##0_);_(* \(#\ ###\ ##0\);_(* &quot;-&quot;_);_(@_)"/>
      </ndxf>
    </rcc>
    <rcc rId="0" sId="4" dxf="1">
      <nc r="E68">
        <f>E42+E43</f>
      </nc>
      <ndxf>
        <numFmt numFmtId="165" formatCode="_(* #\ ###\ ##0_);_(* \(#\ ###\ ##0\);_(* &quot;-&quot;_);_(@_)"/>
      </ndxf>
    </rcc>
    <rcc rId="0" sId="4" dxf="1">
      <nc r="F68">
        <f>F42+F43</f>
      </nc>
      <ndxf>
        <numFmt numFmtId="165" formatCode="_(* #\ ###\ ##0_);_(* \(#\ ###\ ##0\);_(* &quot;-&quot;_);_(@_)"/>
      </ndxf>
    </rcc>
    <rcc rId="0" sId="4" dxf="1">
      <nc r="G68">
        <f>G42+G43</f>
      </nc>
      <ndxf>
        <numFmt numFmtId="165" formatCode="_(* #\ ###\ ##0_);_(* \(#\ ###\ ##0\);_(* &quot;-&quot;_);_(@_)"/>
      </ndxf>
    </rcc>
    <rcc rId="0" sId="4" dxf="1">
      <nc r="H68">
        <f>H42+H43</f>
      </nc>
      <ndxf>
        <numFmt numFmtId="165" formatCode="_(* #\ ###\ ##0_);_(* \(#\ ###\ ##0\);_(* &quot;-&quot;_);_(@_)"/>
      </ndxf>
    </rcc>
    <rcc rId="0" sId="4" dxf="1">
      <nc r="I68">
        <f>I42+I43</f>
      </nc>
      <ndxf>
        <numFmt numFmtId="165" formatCode="_(* #\ ###\ ##0_);_(* \(#\ ###\ ##0\);_(* &quot;-&quot;_);_(@_)"/>
      </ndxf>
    </rcc>
    <rcc rId="0" sId="4" dxf="1">
      <nc r="J68">
        <f>J42+J43</f>
      </nc>
      <ndxf>
        <numFmt numFmtId="165" formatCode="_(* #\ ###\ ##0_);_(* \(#\ ###\ ##0\);_(* &quot;-&quot;_);_(@_)"/>
      </ndxf>
    </rcc>
    <rcc rId="0" sId="4" dxf="1">
      <nc r="K68">
        <f>K42+K43</f>
      </nc>
      <ndxf>
        <numFmt numFmtId="165" formatCode="_(* #\ ###\ ##0_);_(* \(#\ ###\ ##0\);_(* &quot;-&quot;_);_(@_)"/>
      </ndxf>
    </rcc>
    <rcc rId="0" sId="4" dxf="1">
      <nc r="L68">
        <f>L42+L43</f>
      </nc>
      <ndxf>
        <numFmt numFmtId="165" formatCode="_(* #\ ###\ ##0_);_(* \(#\ ###\ ##0\);_(* &quot;-&quot;_);_(@_)"/>
      </ndxf>
    </rcc>
  </rrc>
  <rrc rId="14" sId="4" ref="A68:XFD68" action="deleteRow">
    <undo index="0" exp="area" dr="L68" r="L69" sId="4"/>
    <undo index="0" exp="area" dr="K68" r="K69" sId="4"/>
    <undo index="0" exp="area" dr="J68" r="J69" sId="4"/>
    <undo index="0" exp="area" dr="I68" r="I69" sId="4"/>
    <undo index="0" exp="area" dr="H68" r="H69" sId="4"/>
    <undo index="0" exp="area" dr="G68" r="G69" sId="4"/>
    <undo index="0" exp="area" dr="F68" r="F69" sId="4"/>
    <undo index="0" exp="area" dr="E68" r="E69" sId="4"/>
    <undo index="0" exp="area" dr="D68" r="D69" sId="4"/>
    <undo index="0" exp="area" dr="C68" r="C69" sId="4"/>
    <undo index="0" exp="area" ref3D="1" dr="$L$1:$N$1048576" dn="Z_8DA78CF1_615A_4626_9893_6751995631A4_.wvu.Cols" sId="4"/>
    <undo index="0" exp="area" ref3D="1" dr="$L$1:$N$1048576" dn="Z_899D69CD_4B7E_42BC_9944_5BD922EB798C_.wvu.Cols" sId="4"/>
    <undo index="0" exp="area" ref3D="1" dr="$A$68:$XFD$69"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Other</t>
        </is>
      </nc>
      <ndxf>
        <font>
          <sz val="10"/>
          <color auto="1"/>
          <name val="Tahoma"/>
          <scheme val="none"/>
        </font>
        <alignment horizontal="right" readingOrder="0"/>
      </ndxf>
    </rcc>
    <rcc rId="0" sId="4" s="1" dxf="1">
      <nc r="B68" t="inlineStr">
        <is>
          <t>Other</t>
        </is>
      </nc>
      <ndxf>
        <font>
          <sz val="10"/>
          <color auto="1"/>
          <name val="Tahoma"/>
          <scheme val="none"/>
        </font>
        <alignment horizontal="right" readingOrder="0"/>
      </ndxf>
    </rcc>
    <rcc rId="0" sId="4" dxf="1">
      <nc r="C68">
        <f>C50+#REF!+C41-C42</f>
      </nc>
      <ndxf>
        <numFmt numFmtId="165" formatCode="_(* #\ ###\ ##0_);_(* \(#\ ###\ ##0\);_(* &quot;-&quot;_);_(@_)"/>
      </ndxf>
    </rcc>
    <rcc rId="0" sId="4" dxf="1">
      <nc r="D68">
        <f>D50+#REF!+D41-D42</f>
      </nc>
      <ndxf>
        <numFmt numFmtId="165" formatCode="_(* #\ ###\ ##0_);_(* \(#\ ###\ ##0\);_(* &quot;-&quot;_);_(@_)"/>
      </ndxf>
    </rcc>
    <rcc rId="0" sId="4" dxf="1">
      <nc r="E68">
        <f>E50+#REF!+E41-E42</f>
      </nc>
      <ndxf>
        <numFmt numFmtId="165" formatCode="_(* #\ ###\ ##0_);_(* \(#\ ###\ ##0\);_(* &quot;-&quot;_);_(@_)"/>
      </ndxf>
    </rcc>
    <rcc rId="0" sId="4" dxf="1">
      <nc r="F68">
        <f>F50+#REF!+F41-F42</f>
      </nc>
      <ndxf>
        <numFmt numFmtId="165" formatCode="_(* #\ ###\ ##0_);_(* \(#\ ###\ ##0\);_(* &quot;-&quot;_);_(@_)"/>
      </ndxf>
    </rcc>
    <rcc rId="0" sId="4" dxf="1">
      <nc r="G68">
        <f>G50+#REF!+G41-G42</f>
      </nc>
      <ndxf>
        <numFmt numFmtId="165" formatCode="_(* #\ ###\ ##0_);_(* \(#\ ###\ ##0\);_(* &quot;-&quot;_);_(@_)"/>
      </ndxf>
    </rcc>
    <rcc rId="0" sId="4" dxf="1">
      <nc r="H68">
        <f>H50+#REF!+H41-H42</f>
      </nc>
      <ndxf>
        <numFmt numFmtId="165" formatCode="_(* #\ ###\ ##0_);_(* \(#\ ###\ ##0\);_(* &quot;-&quot;_);_(@_)"/>
      </ndxf>
    </rcc>
    <rcc rId="0" sId="4" dxf="1">
      <nc r="I68">
        <f>I50+#REF!+I41-I42</f>
      </nc>
      <ndxf>
        <numFmt numFmtId="165" formatCode="_(* #\ ###\ ##0_);_(* \(#\ ###\ ##0\);_(* &quot;-&quot;_);_(@_)"/>
      </ndxf>
    </rcc>
    <rcc rId="0" sId="4" dxf="1">
      <nc r="J68">
        <f>J50+#REF!+J41-J42</f>
      </nc>
      <ndxf>
        <numFmt numFmtId="165" formatCode="_(* #\ ###\ ##0_);_(* \(#\ ###\ ##0\);_(* &quot;-&quot;_);_(@_)"/>
      </ndxf>
    </rcc>
    <rcc rId="0" sId="4" dxf="1">
      <nc r="K68">
        <f>K50+#REF!+K41-K42</f>
      </nc>
      <ndxf>
        <numFmt numFmtId="165" formatCode="_(* #\ ###\ ##0_);_(* \(#\ ###\ ##0\);_(* &quot;-&quot;_);_(@_)"/>
      </ndxf>
    </rcc>
    <rcc rId="0" sId="4" dxf="1">
      <nc r="L68">
        <f>L50+#REF!+L41-L42</f>
      </nc>
      <ndxf>
        <numFmt numFmtId="165" formatCode="_(* #\ ###\ ##0_);_(* \(#\ ###\ ##0\);_(* &quot;-&quot;_);_(@_)"/>
      </ndxf>
    </rcc>
  </rrc>
  <rrc rId="15" sId="4" ref="A68:XFD68" action="deleteRow">
    <undo index="0" exp="area" ref3D="1" dr="$L$1:$N$1048576" dn="Z_8DA78CF1_615A_4626_9893_6751995631A4_.wvu.Cols" sId="4"/>
    <undo index="0" exp="area" ref3D="1" dr="$L$1:$N$1048576" dn="Z_899D69CD_4B7E_42BC_9944_5BD922EB798C_.wvu.Cols" sId="4"/>
    <undo index="0" exp="area" ref3D="1" dr="$A$68:$XFD$68" dn="Z_8DA78CF1_615A_4626_9893_6751995631A4_.wvu.Row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cc rId="0" sId="4" s="1" dxf="1">
      <nc r="A68" t="inlineStr">
        <is>
          <t>Suma</t>
        </is>
      </nc>
      <ndxf>
        <font>
          <b/>
          <sz val="10"/>
          <color auto="1"/>
          <name val="Tahoma"/>
          <scheme val="none"/>
        </font>
        <alignment horizontal="right" readingOrder="0"/>
      </ndxf>
    </rcc>
    <rcc rId="0" sId="4" dxf="1">
      <nc r="C68">
        <f>SUM(#REF!)</f>
      </nc>
      <ndxf>
        <font>
          <b/>
          <sz val="10"/>
          <name val="Open Sans"/>
          <scheme val="none"/>
        </font>
        <numFmt numFmtId="165" formatCode="_(* #\ ###\ ##0_);_(* \(#\ ###\ ##0\);_(* &quot;-&quot;_);_(@_)"/>
      </ndxf>
    </rcc>
    <rcc rId="0" sId="4" dxf="1">
      <nc r="D68">
        <f>SUM(#REF!)</f>
      </nc>
      <ndxf>
        <font>
          <b/>
          <sz val="10"/>
          <name val="Open Sans"/>
          <scheme val="none"/>
        </font>
        <numFmt numFmtId="165" formatCode="_(* #\ ###\ ##0_);_(* \(#\ ###\ ##0\);_(* &quot;-&quot;_);_(@_)"/>
      </ndxf>
    </rcc>
    <rcc rId="0" sId="4" dxf="1">
      <nc r="E68">
        <f>SUM(#REF!)</f>
      </nc>
      <ndxf>
        <font>
          <b/>
          <sz val="10"/>
          <name val="Open Sans"/>
          <scheme val="none"/>
        </font>
        <numFmt numFmtId="165" formatCode="_(* #\ ###\ ##0_);_(* \(#\ ###\ ##0\);_(* &quot;-&quot;_);_(@_)"/>
      </ndxf>
    </rcc>
    <rcc rId="0" sId="4" dxf="1">
      <nc r="F68">
        <f>SUM(#REF!)</f>
      </nc>
      <ndxf>
        <font>
          <b/>
          <sz val="10"/>
          <name val="Open Sans"/>
          <scheme val="none"/>
        </font>
        <numFmt numFmtId="165" formatCode="_(* #\ ###\ ##0_);_(* \(#\ ###\ ##0\);_(* &quot;-&quot;_);_(@_)"/>
      </ndxf>
    </rcc>
    <rcc rId="0" sId="4" dxf="1">
      <nc r="G68">
        <f>SUM(#REF!)</f>
      </nc>
      <ndxf>
        <font>
          <b/>
          <sz val="10"/>
          <name val="Open Sans"/>
          <scheme val="none"/>
        </font>
        <numFmt numFmtId="165" formatCode="_(* #\ ###\ ##0_);_(* \(#\ ###\ ##0\);_(* &quot;-&quot;_);_(@_)"/>
      </ndxf>
    </rcc>
    <rcc rId="0" sId="4" dxf="1">
      <nc r="H68">
        <f>SUM(#REF!)</f>
      </nc>
      <ndxf>
        <font>
          <b/>
          <sz val="10"/>
          <name val="Open Sans"/>
          <scheme val="none"/>
        </font>
        <numFmt numFmtId="165" formatCode="_(* #\ ###\ ##0_);_(* \(#\ ###\ ##0\);_(* &quot;-&quot;_);_(@_)"/>
      </ndxf>
    </rcc>
    <rcc rId="0" sId="4" dxf="1">
      <nc r="I68">
        <f>SUM(#REF!)</f>
      </nc>
      <ndxf>
        <font>
          <b/>
          <sz val="10"/>
          <name val="Open Sans"/>
          <scheme val="none"/>
        </font>
        <numFmt numFmtId="165" formatCode="_(* #\ ###\ ##0_);_(* \(#\ ###\ ##0\);_(* &quot;-&quot;_);_(@_)"/>
      </ndxf>
    </rcc>
    <rcc rId="0" sId="4" dxf="1">
      <nc r="J68">
        <f>SUM(#REF!)</f>
      </nc>
      <ndxf>
        <font>
          <b/>
          <sz val="10"/>
          <name val="Open Sans"/>
          <scheme val="none"/>
        </font>
        <numFmt numFmtId="165" formatCode="_(* #\ ###\ ##0_);_(* \(#\ ###\ ##0\);_(* &quot;-&quot;_);_(@_)"/>
      </ndxf>
    </rcc>
    <rcc rId="0" sId="4" dxf="1">
      <nc r="K68">
        <f>SUM(#REF!)</f>
      </nc>
      <ndxf>
        <font>
          <b/>
          <sz val="10"/>
          <name val="Open Sans"/>
          <scheme val="none"/>
        </font>
        <numFmt numFmtId="165" formatCode="_(* #\ ###\ ##0_);_(* \(#\ ###\ ##0\);_(* &quot;-&quot;_);_(@_)"/>
      </ndxf>
    </rcc>
    <rcc rId="0" sId="4" dxf="1">
      <nc r="L68">
        <f>SUM(#REF!)</f>
      </nc>
      <ndxf>
        <font>
          <b/>
          <sz val="10"/>
          <name val="Open Sans"/>
          <scheme val="none"/>
        </font>
        <numFmt numFmtId="165" formatCode="_(* #\ ###\ ##0_);_(* \(#\ ###\ ##0\);_(* &quot;-&quot;_);_(@_)"/>
      </ndxf>
    </rcc>
  </rrc>
  <rrc rId="16" sId="4" ref="A68:XFD68" action="deleteRow">
    <undo index="0" exp="area" ref3D="1" dr="$L$1:$N$1048576" dn="Z_8DA78CF1_615A_4626_9893_6751995631A4_.wvu.Cols" sId="4"/>
    <undo index="0" exp="area" ref3D="1" dr="$L$1:$N$1048576" dn="Z_899D69CD_4B7E_42BC_9944_5BD922EB798C_.wvu.Cols" sId="4"/>
    <undo index="0" exp="area" ref3D="1" dr="$L$1:$N$1048576" dn="Z_687A4863_1825_4D63_B732_E76682E6DE4F_.wvu.Cols" sId="4"/>
    <undo index="0" exp="area" ref3D="1" dr="$C$1:$D$1048576" dn="Z_A8BECBEA_503D_4905_838B_E7A3AE370105_.wvu.Cols" sId="4"/>
    <undo index="0" exp="area" ref3D="1" dr="$L$1:$N$1048576" dn="Z_25FAB884_5E17_4008_8139_33D910C7DEFE_.wvu.Cols" sId="4"/>
    <undo index="0" exp="area" ref3D="1" dr="$L$1:$N$1048576" dn="Z_12F8D032_8143_430B_8DFF_852E8796C402_.wvu.Cols" sId="4"/>
    <rfmt sheetId="4" xfDxf="1" sqref="A68:XFD68" start="0" length="0">
      <dxf>
        <font>
          <sz val="10"/>
          <name val="Open Sans"/>
          <scheme val="none"/>
        </font>
      </dxf>
    </rfmt>
  </rrc>
  <rcv guid="{687A4863-1825-4D63-B732-E76682E6DE4F}" action="delete"/>
  <rdn rId="0" localSheetId="13" customView="1" name="Z_687A4863_1825_4D63_B732_E76682E6DE4F_.wvu.Cols" hidden="1" oldHidden="1">
    <formula>'Aktywa i zobow. fin. do obrotu'!$L:$R</formula>
    <oldFormula>'Aktywa i zobow. fin. do obrotu'!$L:$R</oldFormula>
  </rdn>
  <rcv guid="{687A4863-1825-4D63-B732-E76682E6DE4F}"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7267270-6A97-4850-9DB6-FE6B399379AA}" action="delete"/>
  <rdn rId="0" localSheetId="11" customView="1" name="Z_57267270_6A97_4850_9DB6_FE6B399379AA_.wvu.Cols" hidden="1" oldHidden="1">
    <formula>'Należn. i zob. od banków'!$L:$R</formula>
    <oldFormula>'Należn. i zob. od banków'!$L:$R</oldFormula>
  </rdn>
  <rdn rId="0" localSheetId="13" customView="1" name="Z_57267270_6A97_4850_9DB6_FE6B399379AA_.wvu.Cols" hidden="1" oldHidden="1">
    <formula>'Aktywa i zobow. fin. do obrotu'!$L:$R</formula>
    <oldFormula>'Aktywa i zobow. fin. do obrotu'!$L:$R</oldFormula>
  </rdn>
  <rcv guid="{57267270-6A97-4850-9DB6-FE6B399379AA}"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F4A83C-CF57-4B40-8A74-6A0EA6C2FE5C}" action="delete"/>
  <rcv guid="{9AF4A83C-CF57-4B40-8A74-6A0EA6C2FE5C}"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4" sqref="L3:L12">
    <dxf>
      <fill>
        <patternFill patternType="none">
          <bgColor auto="1"/>
        </patternFill>
      </fill>
    </dxf>
  </rfmt>
  <rfmt sheetId="15" sqref="L2:L12">
    <dxf>
      <fill>
        <patternFill patternType="none">
          <bgColor auto="1"/>
        </patternFill>
      </fill>
    </dxf>
  </rfmt>
  <rfmt sheetId="19" sqref="E3:E17">
    <dxf>
      <fill>
        <patternFill patternType="none">
          <bgColor auto="1"/>
        </patternFill>
      </fill>
    </dxf>
  </rfmt>
  <rfmt sheetId="18" sqref="P4:P17">
    <dxf>
      <fill>
        <patternFill patternType="none">
          <bgColor auto="1"/>
        </patternFill>
      </fill>
    </dxf>
  </rfmt>
  <rcv guid="{25FAB884-5E17-4008-8139-33D910C7DEFE}" action="delete"/>
  <rdn rId="0" localSheetId="5" customView="1" name="Z_25FAB884_5E17_4008_8139_33D910C7DEFE_.wvu.Cols" hidden="1" oldHidden="1">
    <formula>'Koszty działania razem'!$M:$T</formula>
    <oldFormula>'Koszty działania razem'!$M:$T</oldFormula>
  </rdn>
  <rdn rId="0" localSheetId="11" customView="1" name="Z_25FAB884_5E17_4008_8139_33D910C7DEFE_.wvu.Cols" hidden="1" oldHidden="1">
    <formula>'Należn. i zob. od banków'!$L:$R</formula>
    <oldFormula>'Należn. i zob. od banków'!$L:$R</oldFormula>
  </rdn>
  <rcv guid="{25FAB884-5E17-4008-8139-33D910C7DEFE}"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9" sId="17" numFmtId="14">
    <nc r="M2">
      <v>0.48799999999999999</v>
    </nc>
  </rcc>
  <rcc rId="370" sId="17" numFmtId="14">
    <nc r="M3">
      <v>0.69599999999999995</v>
    </nc>
  </rcc>
  <rcc rId="371" sId="17" numFmtId="14">
    <nc r="M4">
      <v>3.4599999999999999E-2</v>
    </nc>
  </rcc>
  <rcc rId="372" sId="17" numFmtId="14">
    <nc r="M5">
      <v>0.22500000000000001</v>
    </nc>
  </rcc>
  <rcc rId="373" sId="17" numFmtId="14">
    <nc r="M6">
      <v>0.94</v>
    </nc>
  </rcc>
  <rcc rId="374" sId="17" numFmtId="14">
    <nc r="M7">
      <v>4.2999999999999997E-2</v>
    </nc>
  </rcc>
  <rcc rId="375" sId="17" numFmtId="14">
    <nc r="M8">
      <v>-0.58499999999999996</v>
    </nc>
  </rcc>
  <rcc rId="376" sId="17" numFmtId="14">
    <nc r="M9">
      <v>8.8000000000000005E-3</v>
    </nc>
  </rcc>
  <rcc rId="377" sId="17" numFmtId="14">
    <nc r="M10">
      <v>0.10299999999999999</v>
    </nc>
  </rcc>
  <rcc rId="378" sId="17" numFmtId="14">
    <nc r="M11">
      <v>0.123</v>
    </nc>
  </rcc>
  <rcc rId="379" sId="17" numFmtId="14">
    <nc r="M12">
      <v>1.0999999999999999E-2</v>
    </nc>
  </rcc>
  <rcc rId="380" sId="17" numFmtId="14">
    <nc r="M13">
      <v>0.16259999999999999</v>
    </nc>
  </rcc>
  <rcc rId="381" sId="17" numFmtId="14">
    <nc r="M14">
      <v>0.14449999999999999</v>
    </nc>
  </rcc>
  <rcc rId="382" sId="17" numFmtId="4">
    <nc r="M15">
      <v>250.76</v>
    </nc>
  </rcc>
  <rcc rId="383" sId="17" numFmtId="4">
    <nc r="M16">
      <v>9.3800000000000008</v>
    </nc>
  </rcc>
  <rfmt sheetId="17" sqref="D18" start="0" length="0">
    <dxf>
      <numFmt numFmtId="168" formatCode="0.0%"/>
    </dxf>
  </rfmt>
  <rcc rId="384" sId="17">
    <nc r="D18">
      <f>D2-'P:\DSP\DSG\H1 2019\Ratios\[Quarterly Financial_nowy format_całosc_moje.xlsx]Wskaźniki '!D2</f>
    </nc>
  </rcc>
  <rcc rId="385" sId="17" odxf="1" s="1" dxf="1">
    <nc r="D19">
      <f>D3-'P:\DSP\DSG\H1 2019\Ratios\[Quarterly Financial_nowy format_całosc_moje.xlsx]Wskaźniki '!D3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386" sId="17" odxf="1" s="1" dxf="1">
    <nc r="D20">
      <f>D4-'P:\DSP\DSG\H1 2019\Ratios\[Quarterly Financial_nowy format_całosc_moje.xlsx]Wskaźniki '!D4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387" sId="17" odxf="1" s="1" dxf="1">
    <nc r="D21">
      <f>D5-'P:\DSP\DSG\H1 2019\Ratios\[Quarterly Financial_nowy format_całosc_moje.xlsx]Wskaźniki '!D5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388" sId="17" odxf="1" dxf="1">
    <nc r="D22">
      <f>D6-'P:\DSP\DSG\H1 2019\Ratios\[Quarterly Financial_nowy format_całosc_moje.xlsx]Wskaźniki '!D6</f>
    </nc>
    <odxf>
      <numFmt numFmtId="0" formatCode="General"/>
    </odxf>
    <ndxf>
      <numFmt numFmtId="168" formatCode="0.0%"/>
    </ndxf>
  </rcc>
  <rcc rId="389" sId="17" odxf="1" dxf="1">
    <nc r="D23">
      <f>D7-'P:\DSP\DSG\H1 2019\Ratios\[Quarterly Financial_nowy format_całosc_moje.xlsx]Wskaźniki '!D7</f>
    </nc>
    <odxf>
      <numFmt numFmtId="0" formatCode="General"/>
    </odxf>
    <ndxf>
      <numFmt numFmtId="168" formatCode="0.0%"/>
    </ndxf>
  </rcc>
  <rcc rId="390" sId="17" odxf="1" dxf="1">
    <nc r="D24">
      <f>D8-'P:\DSP\DSG\H1 2019\Ratios\[Quarterly Financial_nowy format_całosc_moje.xlsx]Wskaźniki '!D8</f>
    </nc>
    <odxf>
      <numFmt numFmtId="0" formatCode="General"/>
    </odxf>
    <ndxf>
      <numFmt numFmtId="168" formatCode="0.0%"/>
    </ndxf>
  </rcc>
  <rcc rId="391" sId="17" odxf="1" dxf="1">
    <nc r="D25">
      <f>D9-'P:\DSP\DSG\H1 2019\Ratios\[Quarterly Financial_nowy format_całosc_moje.xlsx]Wskaźniki '!D9</f>
    </nc>
    <odxf>
      <numFmt numFmtId="0" formatCode="General"/>
    </odxf>
    <ndxf>
      <numFmt numFmtId="168" formatCode="0.0%"/>
    </ndxf>
  </rcc>
  <rcc rId="392" sId="17" odxf="1" dxf="1">
    <nc r="D26">
      <f>D10-'P:\DSP\DSG\H1 2019\Ratios\[Quarterly Financial_nowy format_całosc_moje.xlsx]Wskaźniki '!D10</f>
    </nc>
    <odxf>
      <numFmt numFmtId="0" formatCode="General"/>
    </odxf>
    <ndxf>
      <numFmt numFmtId="168" formatCode="0.0%"/>
    </ndxf>
  </rcc>
  <rcc rId="393" sId="17" odxf="1" dxf="1">
    <nc r="D27">
      <f>D11-'P:\DSP\DSG\H1 2019\Ratios\[Quarterly Financial_nowy format_całosc_moje.xlsx]Wskaźniki '!D11</f>
    </nc>
    <odxf>
      <numFmt numFmtId="0" formatCode="General"/>
    </odxf>
    <ndxf>
      <numFmt numFmtId="168" formatCode="0.0%"/>
    </ndxf>
  </rcc>
  <rcc rId="394" sId="17" odxf="1" s="1" dxf="1">
    <nc r="E18">
      <f>E2-'P:\DSP\DSG\H1 2019\Ratios\[Quarterly Financial_nowy format_całosc_moje.xlsx]Wskaźniki '!E2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395" sId="17" odxf="1" s="1" dxf="1">
    <nc r="F18">
      <f>F2-'P:\DSP\DSG\H1 2019\Ratios\[Quarterly Financial_nowy format_całosc_moje.xlsx]Wskaźniki '!F2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396" sId="17" odxf="1" s="1" dxf="1">
    <nc r="G18">
      <f>G2-'P:\DSP\DSG\H1 2019\Ratios\[Quarterly Financial_nowy format_całosc_moje.xlsx]Wskaźniki '!G2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397" sId="17" odxf="1" s="1" dxf="1">
    <nc r="H18">
      <f>H2-'P:\DSP\DSG\H1 2019\Ratios\[Quarterly Financial_nowy format_całosc_moje.xlsx]Wskaźniki '!H2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398" sId="17" odxf="1" s="1" dxf="1">
    <nc r="I18">
      <f>I2-'P:\DSP\DSG\H1 2019\Ratios\[Quarterly Financial_nowy format_całosc_moje.xlsx]Wskaźniki '!I2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399" sId="17" odxf="1" s="1" dxf="1">
    <nc r="J18">
      <f>J2-'P:\DSP\DSG\H1 2019\Ratios\[Quarterly Financial_nowy format_całosc_moje.xlsx]Wskaźniki '!J2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0" sId="17" odxf="1" s="1" dxf="1">
    <nc r="K18">
      <f>K2-'P:\DSP\DSG\H1 2019\Ratios\[Quarterly Financial_nowy format_całosc_moje.xlsx]Wskaźniki '!K2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1" sId="17" odxf="1" s="1" dxf="1">
    <nc r="L18">
      <f>L2-'P:\DSP\DSG\H1 2019\Ratios\[Quarterly Financial_nowy format_całosc_moje.xlsx]Wskaźniki '!L2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2" sId="17" odxf="1" s="1" dxf="1">
    <nc r="M18">
      <f>M2-'P:\DSP\DSG\H1 2019\Ratios\[Quarterly Financial_nowy format_całosc_moje.xlsx]Wskaźniki '!M2</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3" sId="17" odxf="1" s="1" dxf="1">
    <nc r="E19">
      <f>E3-'P:\DSP\DSG\H1 2019\Ratios\[Quarterly Financial_nowy format_całosc_moje.xlsx]Wskaźniki '!E3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04" sId="17" odxf="1" s="1" dxf="1">
    <nc r="F19">
      <f>F3-'P:\DSP\DSG\H1 2019\Ratios\[Quarterly Financial_nowy format_całosc_moje.xlsx]Wskaźniki '!F3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05" sId="17" odxf="1" s="1" dxf="1">
    <nc r="G19">
      <f>G3-'P:\DSP\DSG\H1 2019\Ratios\[Quarterly Financial_nowy format_całosc_moje.xlsx]Wskaźniki '!G3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06" sId="17" odxf="1" s="1" dxf="1">
    <nc r="H19">
      <f>H3-'P:\DSP\DSG\H1 2019\Ratios\[Quarterly Financial_nowy format_całosc_moje.xlsx]Wskaźniki '!H3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07" sId="17" odxf="1" s="1" dxf="1">
    <nc r="I19">
      <f>I3-'P:\DSP\DSG\H1 2019\Ratios\[Quarterly Financial_nowy format_całosc_moje.xlsx]Wskaźniki '!I3</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8" sId="17" odxf="1" s="1" dxf="1">
    <nc r="J19">
      <f>J3-'P:\DSP\DSG\H1 2019\Ratios\[Quarterly Financial_nowy format_całosc_moje.xlsx]Wskaźniki '!J3</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09" sId="17" odxf="1" s="1" dxf="1">
    <nc r="K19">
      <f>K3-'P:\DSP\DSG\H1 2019\Ratios\[Quarterly Financial_nowy format_całosc_moje.xlsx]Wskaźniki '!K3</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0" sId="17" odxf="1" s="1" dxf="1">
    <nc r="L19">
      <f>L3-'P:\DSP\DSG\H1 2019\Ratios\[Quarterly Financial_nowy format_całosc_moje.xlsx]Wskaźniki '!L3</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1" sId="17" odxf="1" s="1" dxf="1">
    <nc r="M19">
      <f>M3-'P:\DSP\DSG\H1 2019\Ratios\[Quarterly Financial_nowy format_całosc_moje.xlsx]Wskaźniki '!M3</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2" sId="17" odxf="1" s="1" dxf="1">
    <nc r="E20">
      <f>E4-'P:\DSP\DSG\H1 2019\Ratios\[Quarterly Financial_nowy format_całosc_moje.xlsx]Wskaźniki '!E4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13" sId="17" odxf="1" s="1" dxf="1">
    <nc r="F20">
      <f>F4-'P:\DSP\DSG\H1 2019\Ratios\[Quarterly Financial_nowy format_całosc_moje.xlsx]Wskaźniki '!F4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14" sId="17" odxf="1" s="1" dxf="1">
    <nc r="G20">
      <f>G4-'P:\DSP\DSG\H1 2019\Ratios\[Quarterly Financial_nowy format_całosc_moje.xlsx]Wskaźniki '!G4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15" sId="17" odxf="1" s="1" dxf="1">
    <nc r="H20">
      <f>H4-'P:\DSP\DSG\H1 2019\Ratios\[Quarterly Financial_nowy format_całosc_moje.xlsx]Wskaźniki '!H4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16" sId="17" odxf="1" s="1" dxf="1">
    <nc r="I20">
      <f>I4-'P:\DSP\DSG\H1 2019\Ratios\[Quarterly Financial_nowy format_całosc_moje.xlsx]Wskaźniki '!I4</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7" sId="17" odxf="1" s="1" dxf="1">
    <nc r="J20">
      <f>J4-'P:\DSP\DSG\H1 2019\Ratios\[Quarterly Financial_nowy format_całosc_moje.xlsx]Wskaźniki '!J4</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8" sId="17" odxf="1" s="1" dxf="1">
    <nc r="K20">
      <f>K4-'P:\DSP\DSG\H1 2019\Ratios\[Quarterly Financial_nowy format_całosc_moje.xlsx]Wskaźniki '!K4</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19" sId="17" odxf="1" s="1" dxf="1">
    <nc r="L20">
      <f>L4-'P:\DSP\DSG\H1 2019\Ratios\[Quarterly Financial_nowy format_całosc_moje.xlsx]Wskaźniki '!L4</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0" sId="17" odxf="1" s="1" dxf="1">
    <nc r="M20">
      <f>M4-'P:\DSP\DSG\H1 2019\Ratios\[Quarterly Financial_nowy format_całosc_moje.xlsx]Wskaźniki '!M4</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1" sId="17" odxf="1" s="1" dxf="1">
    <nc r="E21">
      <f>E5-'P:\DSP\DSG\H1 2019\Ratios\[Quarterly Financial_nowy format_całosc_moje.xlsx]Wskaźniki '!E5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22" sId="17" odxf="1" s="1" dxf="1">
    <nc r="F21">
      <f>F5-'P:\DSP\DSG\H1 2019\Ratios\[Quarterly Financial_nowy format_całosc_moje.xlsx]Wskaźniki '!F5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23" sId="17" odxf="1" s="1" dxf="1">
    <nc r="G21">
      <f>G5-'P:\DSP\DSG\H1 2019\Ratios\[Quarterly Financial_nowy format_całosc_moje.xlsx]Wskaźniki '!G5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24" sId="17" odxf="1" s="1" dxf="1">
    <nc r="H21">
      <f>H5-'P:\DSP\DSG\H1 2019\Ratios\[Quarterly Financial_nowy format_całosc_moje.xlsx]Wskaźniki '!H5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25" sId="17" odxf="1" s="1" dxf="1">
    <nc r="I21">
      <f>I5-'P:\DSP\DSG\H1 2019\Ratios\[Quarterly Financial_nowy format_całosc_moje.xlsx]Wskaźniki '!I5</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6" sId="17" odxf="1" s="1" dxf="1">
    <nc r="J21">
      <f>J5-'P:\DSP\DSG\H1 2019\Ratios\[Quarterly Financial_nowy format_całosc_moje.xlsx]Wskaźniki '!J5</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7" sId="17" odxf="1" s="1" dxf="1">
    <nc r="K21">
      <f>K5-'P:\DSP\DSG\H1 2019\Ratios\[Quarterly Financial_nowy format_całosc_moje.xlsx]Wskaźniki '!K5</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8" sId="17" odxf="1" s="1" dxf="1">
    <nc r="L21">
      <f>L5-'P:\DSP\DSG\H1 2019\Ratios\[Quarterly Financial_nowy format_całosc_moje.xlsx]Wskaźniki '!L5</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29" sId="17" odxf="1" s="1" dxf="1">
    <nc r="M21">
      <f>M5-'P:\DSP\DSG\H1 2019\Ratios\[Quarterly Financial_nowy format_całosc_moje.xlsx]Wskaźniki '!M5</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0" sId="17" odxf="1" s="1" dxf="1">
    <nc r="E22">
      <f>E6-'P:\DSP\DSG\H1 2019\Ratios\[Quarterly Financial_nowy format_całosc_moje.xlsx]Wskaźniki '!E6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31" sId="17" odxf="1" s="1" dxf="1">
    <nc r="F22">
      <f>F6-'P:\DSP\DSG\H1 2019\Ratios\[Quarterly Financial_nowy format_całosc_moje.xlsx]Wskaźniki '!F6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32" sId="17" odxf="1" s="1" dxf="1">
    <nc r="G22">
      <f>G6-'P:\DSP\DSG\H1 2019\Ratios\[Quarterly Financial_nowy format_całosc_moje.xlsx]Wskaźniki '!G6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3" sId="17" odxf="1" s="1" dxf="1">
    <nc r="H22">
      <f>H6-'P:\DSP\DSG\H1 2019\Ratios\[Quarterly Financial_nowy format_całosc_moje.xlsx]Wskaźniki '!H6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4" sId="17" odxf="1" s="1" dxf="1">
    <nc r="I22">
      <f>I6-'P:\DSP\DSG\H1 2019\Ratios\[Quarterly Financial_nowy format_całosc_moje.xlsx]Wskaźniki '!I6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5" sId="17" odxf="1" s="1" dxf="1">
    <nc r="J22">
      <f>J6-'P:\DSP\DSG\H1 2019\Ratios\[Quarterly Financial_nowy format_całosc_moje.xlsx]Wskaźniki '!J6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6" sId="17" odxf="1" s="1" dxf="1">
    <nc r="K22">
      <f>K6-'P:\DSP\DSG\H1 2019\Ratios\[Quarterly Financial_nowy format_całosc_moje.xlsx]Wskaźniki '!K6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7" sId="17" odxf="1" s="1" dxf="1">
    <nc r="L22">
      <f>L6-'P:\DSP\DSG\H1 2019\Ratios\[Quarterly Financial_nowy format_całosc_moje.xlsx]Wskaźniki '!L6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8" sId="17" odxf="1" s="1" dxf="1">
    <nc r="M22">
      <f>M6-'P:\DSP\DSG\H1 2019\Ratios\[Quarterly Financial_nowy format_całosc_moje.xlsx]Wskaźniki '!M6</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39" sId="17" odxf="1" s="1" dxf="1">
    <nc r="E23">
      <f>E7-'P:\DSP\DSG\H1 2019\Ratios\[Quarterly Financial_nowy format_całosc_moje.xlsx]Wskaźniki '!E7</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40" sId="17" odxf="1" s="1" dxf="1">
    <nc r="F23">
      <f>F7-'P:\DSP\DSG\H1 2019\Ratios\[Quarterly Financial_nowy format_całosc_moje.xlsx]Wskaźniki '!F7</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41" sId="17" odxf="1" s="1" dxf="1">
    <nc r="G23">
      <f>G7-'P:\DSP\DSG\H1 2019\Ratios\[Quarterly Financial_nowy format_całosc_moje.xlsx]Wskaźniki '!G7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2" sId="17" odxf="1" s="1" dxf="1">
    <nc r="H23">
      <f>H7-'P:\DSP\DSG\H1 2019\Ratios\[Quarterly Financial_nowy format_całosc_moje.xlsx]Wskaźniki '!H7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3" sId="17" odxf="1" s="1" dxf="1">
    <nc r="I23">
      <f>I7-'P:\DSP\DSG\H1 2019\Ratios\[Quarterly Financial_nowy format_całosc_moje.xlsx]Wskaźniki '!I7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4" sId="17" odxf="1" s="1" dxf="1">
    <nc r="J23">
      <f>J7-'P:\DSP\DSG\H1 2019\Ratios\[Quarterly Financial_nowy format_całosc_moje.xlsx]Wskaźniki '!J7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5" sId="17" odxf="1" s="1" dxf="1">
    <nc r="K23">
      <f>K7-'P:\DSP\DSG\H1 2019\Ratios\[Quarterly Financial_nowy format_całosc_moje.xlsx]Wskaźniki '!K7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6" sId="17" odxf="1" s="1" dxf="1">
    <nc r="L23">
      <f>L7-'P:\DSP\DSG\H1 2019\Ratios\[Quarterly Financial_nowy format_całosc_moje.xlsx]Wskaźniki '!L7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7" sId="17" odxf="1" s="1" dxf="1">
    <nc r="M23">
      <f>M7-'P:\DSP\DSG\H1 2019\Ratios\[Quarterly Financial_nowy format_całosc_moje.xlsx]Wskaźniki '!M7</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48" sId="17" odxf="1" s="1" dxf="1">
    <nc r="E24">
      <f>E8-'P:\DSP\DSG\H1 2019\Ratios\[Quarterly Financial_nowy format_całosc_moje.xlsx]Wskaźniki '!E8</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49" sId="17" odxf="1" s="1" dxf="1">
    <nc r="F24">
      <f>F8-'P:\DSP\DSG\H1 2019\Ratios\[Quarterly Financial_nowy format_całosc_moje.xlsx]Wskaźniki '!F8</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50" sId="17" odxf="1" s="1" dxf="1">
    <nc r="G24">
      <f>G8-'P:\DSP\DSG\H1 2019\Ratios\[Quarterly Financial_nowy format_całosc_moje.xlsx]Wskaźniki '!G8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1" sId="17" odxf="1" s="1" dxf="1">
    <nc r="H24">
      <f>H8-'P:\DSP\DSG\H1 2019\Ratios\[Quarterly Financial_nowy format_całosc_moje.xlsx]Wskaźniki '!H8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2" sId="17" odxf="1" s="1" dxf="1">
    <nc r="I24">
      <f>I8-'P:\DSP\DSG\H1 2019\Ratios\[Quarterly Financial_nowy format_całosc_moje.xlsx]Wskaźniki '!I8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3" sId="17" odxf="1" s="1" dxf="1">
    <nc r="J24">
      <f>J8-'P:\DSP\DSG\H1 2019\Ratios\[Quarterly Financial_nowy format_całosc_moje.xlsx]Wskaźniki '!J8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4" sId="17" odxf="1" s="1" dxf="1">
    <nc r="K24">
      <f>K8-'P:\DSP\DSG\H1 2019\Ratios\[Quarterly Financial_nowy format_całosc_moje.xlsx]Wskaźniki '!K8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5" sId="17" odxf="1" s="1" dxf="1">
    <nc r="L24">
      <f>L8-'P:\DSP\DSG\H1 2019\Ratios\[Quarterly Financial_nowy format_całosc_moje.xlsx]Wskaźniki '!L8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6" sId="17" odxf="1" s="1" dxf="1">
    <nc r="M24">
      <f>M8-'P:\DSP\DSG\H1 2019\Ratios\[Quarterly Financial_nowy format_całosc_moje.xlsx]Wskaźniki '!M8</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57" sId="17" odxf="1" s="1" dxf="1">
    <nc r="E25">
      <f>E9-'P:\DSP\DSG\H1 2019\Ratios\[Quarterly Financial_nowy format_całosc_moje.xlsx]Wskaźniki '!E9</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58" sId="17" odxf="1" s="1" dxf="1">
    <nc r="F25">
      <f>F9-'P:\DSP\DSG\H1 2019\Ratios\[Quarterly Financial_nowy format_całosc_moje.xlsx]Wskaźniki '!F9</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59" sId="17" odxf="1" s="1" dxf="1">
    <nc r="G25">
      <f>G9-'P:\DSP\DSG\H1 2019\Ratios\[Quarterly Financial_nowy format_całosc_moje.xlsx]Wskaźniki '!G9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0" sId="17" odxf="1" s="1" dxf="1">
    <nc r="H25">
      <f>H9-'P:\DSP\DSG\H1 2019\Ratios\[Quarterly Financial_nowy format_całosc_moje.xlsx]Wskaźniki '!H9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1" sId="17" odxf="1" s="1" dxf="1">
    <nc r="I25">
      <f>I9-'P:\DSP\DSG\H1 2019\Ratios\[Quarterly Financial_nowy format_całosc_moje.xlsx]Wskaźniki '!I9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2" sId="17" odxf="1" s="1" dxf="1">
    <nc r="J25">
      <f>J9-'P:\DSP\DSG\H1 2019\Ratios\[Quarterly Financial_nowy format_całosc_moje.xlsx]Wskaźniki '!J9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3" sId="17" odxf="1" s="1" dxf="1">
    <nc r="K25">
      <f>K9-'P:\DSP\DSG\H1 2019\Ratios\[Quarterly Financial_nowy format_całosc_moje.xlsx]Wskaźniki '!K9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4" sId="17" odxf="1" s="1" dxf="1">
    <nc r="L25">
      <f>L9-'P:\DSP\DSG\H1 2019\Ratios\[Quarterly Financial_nowy format_całosc_moje.xlsx]Wskaźniki '!L9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5" sId="17" odxf="1" s="1" dxf="1">
    <nc r="M25">
      <f>M9-'P:\DSP\DSG\H1 2019\Ratios\[Quarterly Financial_nowy format_całosc_moje.xlsx]Wskaźniki '!M9</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6" sId="17" odxf="1" s="1" dxf="1">
    <nc r="E26">
      <f>E10-'P:\DSP\DSG\H1 2019\Ratios\[Quarterly Financial_nowy format_całosc_moje.xlsx]Wskaźniki '!E10</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67" sId="17" odxf="1" s="1" dxf="1">
    <nc r="F26">
      <f>F10-'P:\DSP\DSG\H1 2019\Ratios\[Quarterly Financial_nowy format_całosc_moje.xlsx]Wskaźniki '!F10</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468" sId="17" odxf="1" s="1" dxf="1">
    <nc r="G26">
      <f>G10-'P:\DSP\DSG\H1 2019\Ratios\[Quarterly Financial_nowy format_całosc_moje.xlsx]Wskaźniki '!G10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69" sId="17" odxf="1" s="1" dxf="1">
    <nc r="H26">
      <f>H10-'P:\DSP\DSG\H1 2019\Ratios\[Quarterly Financial_nowy format_całosc_moje.xlsx]Wskaźniki '!H10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0" sId="17" odxf="1" s="1" dxf="1">
    <nc r="I26">
      <f>I10-'P:\DSP\DSG\H1 2019\Ratios\[Quarterly Financial_nowy format_całosc_moje.xlsx]Wskaźniki '!I10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1" sId="17" odxf="1" s="1" dxf="1">
    <nc r="J26">
      <f>J10-'P:\DSP\DSG\H1 2019\Ratios\[Quarterly Financial_nowy format_całosc_moje.xlsx]Wskaźniki '!J10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2" sId="17" odxf="1" s="1" dxf="1">
    <nc r="K26">
      <f>K10-'P:\DSP\DSG\H1 2019\Ratios\[Quarterly Financial_nowy format_całosc_moje.xlsx]Wskaźniki '!K10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3" sId="17" odxf="1" s="1" dxf="1">
    <nc r="L26">
      <f>L10-'P:\DSP\DSG\H1 2019\Ratios\[Quarterly Financial_nowy format_całosc_moje.xlsx]Wskaźniki '!L10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4" sId="17" odxf="1" s="1" dxf="1">
    <nc r="M26">
      <f>M10-'P:\DSP\DSG\H1 2019\Ratios\[Quarterly Financial_nowy format_całosc_moje.xlsx]Wskaźniki '!M10</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fmt sheetId="17" s="1" sqref="E27" start="0" length="0">
    <dxf>
      <font>
        <sz val="10"/>
        <color auto="1"/>
        <name val="Arial"/>
        <scheme val="none"/>
      </font>
      <numFmt numFmtId="168" formatCode="0.0%"/>
    </dxf>
  </rfmt>
  <rfmt sheetId="17" s="1" sqref="F27" start="0" length="0">
    <dxf>
      <font>
        <sz val="10"/>
        <color auto="1"/>
        <name val="Arial"/>
        <scheme val="none"/>
      </font>
      <numFmt numFmtId="168" formatCode="0.0%"/>
    </dxf>
  </rfmt>
  <rfmt sheetId="17" s="1" sqref="G27" start="0" length="0">
    <dxf>
      <font>
        <i val="0"/>
        <sz val="10"/>
        <color auto="1"/>
        <name val="Arial"/>
        <scheme val="none"/>
      </font>
      <numFmt numFmtId="168" formatCode="0.0%"/>
      <alignment horizontal="general" vertical="bottom" wrapText="0" readingOrder="0"/>
    </dxf>
  </rfmt>
  <rfmt sheetId="17" s="1" sqref="H27" start="0" length="0">
    <dxf>
      <font>
        <i val="0"/>
        <sz val="10"/>
        <color auto="1"/>
        <name val="Arial"/>
        <scheme val="none"/>
      </font>
      <numFmt numFmtId="168" formatCode="0.0%"/>
      <alignment horizontal="general" vertical="bottom" wrapText="0" readingOrder="0"/>
    </dxf>
  </rfmt>
  <rfmt sheetId="17" s="1" sqref="I27" start="0" length="0">
    <dxf>
      <font>
        <i val="0"/>
        <sz val="10"/>
        <color auto="1"/>
        <name val="Arial"/>
        <scheme val="none"/>
      </font>
      <numFmt numFmtId="168" formatCode="0.0%"/>
      <alignment horizontal="general" vertical="bottom" wrapText="0" readingOrder="0"/>
    </dxf>
  </rfmt>
  <rfmt sheetId="17" s="1" sqref="J27" start="0" length="0">
    <dxf>
      <font>
        <i val="0"/>
        <sz val="10"/>
        <color auto="1"/>
        <name val="Arial"/>
        <scheme val="none"/>
      </font>
      <numFmt numFmtId="168" formatCode="0.0%"/>
      <alignment horizontal="general" vertical="bottom" wrapText="0" readingOrder="0"/>
    </dxf>
  </rfmt>
  <rcc rId="475" sId="17" odxf="1" s="1" dxf="1">
    <nc r="K27">
      <f>K11-'P:\DSP\DSG\H1 2019\Ratios\[Quarterly Financial_nowy format_całosc_moje.xlsx]Wskaźniki '!K11</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6" sId="17" odxf="1" s="1" dxf="1">
    <nc r="L27">
      <f>L11-'P:\DSP\DSG\H1 2019\Ratios\[Quarterly Financial_nowy format_całosc_moje.xlsx]Wskaźniki '!L11</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cc rId="477" sId="17" odxf="1" s="1" dxf="1">
    <nc r="M27">
      <f>M11-'P:\DSP\DSG\H1 2019\Ratios\[Quarterly Financial_nowy format_całosc_moje.xlsx]Wskaźniki '!M11</f>
    </nc>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odxf>
    <ndxf>
      <font>
        <i val="0"/>
        <sz val="10"/>
        <color auto="1"/>
        <name val="Arial"/>
        <scheme val="none"/>
      </font>
      <numFmt numFmtId="168" formatCode="0.0%"/>
      <alignment horizontal="general" vertical="bottom" wrapText="0" readingOrder="0"/>
    </ndxf>
  </rcc>
  <rfmt sheetId="17" sqref="I18:M27">
    <dxf>
      <numFmt numFmtId="170" formatCode="0.000%"/>
    </dxf>
  </rfmt>
  <rfmt sheetId="17" sqref="K18">
    <dxf>
      <fill>
        <patternFill patternType="solid">
          <bgColor theme="6"/>
        </patternFill>
      </fill>
    </dxf>
  </rfmt>
  <rcc rId="478" sId="17" numFmtId="14">
    <oc r="K2">
      <v>0.434</v>
    </oc>
    <nc r="K2">
      <v>0.432</v>
    </nc>
  </rcc>
  <rcc rId="479" sId="17" numFmtId="14">
    <oc r="K3">
      <v>0.66100000000000003</v>
    </oc>
    <nc r="K3">
      <v>0.65900000000000003</v>
    </nc>
  </rcc>
  <rcc rId="480" sId="17" numFmtId="14">
    <oc r="K5">
      <v>0.23699999999999999</v>
    </oc>
    <nc r="K5">
      <v>0.23599999999999999</v>
    </nc>
  </rcc>
  <rcc rId="481" sId="17" numFmtId="14">
    <oc r="K10">
      <v>0.11899999999999999</v>
    </oc>
    <nc r="K10">
      <v>0.12</v>
    </nc>
  </rcc>
  <rcc rId="482" sId="17" numFmtId="14">
    <oc r="K11">
      <v>0.14099999999999999</v>
    </oc>
    <nc r="K11">
      <v>0.14399999999999999</v>
    </nc>
  </rcc>
  <rcc rId="483" sId="17" odxf="1" s="1" dxf="1">
    <nc r="K28">
      <f>K12-'P:\DSP\DSG\H1 2019\Ratios\[Quarterly Financial_nowy format_całosc_moje.xlsx]Wskaźniki '!K12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84" sId="17" odxf="1" s="1" dxf="1">
    <nc r="K29">
      <f>K13-'P:\DSP\DSG\H1 2019\Ratios\[Quarterly Financial_nowy format_całosc_moje.xlsx]Wskaźniki '!K13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85" sId="17" odxf="1" s="1" dxf="1">
    <nc r="K30">
      <f>K14-'P:\DSP\DSG\H1 2019\Ratios\[Quarterly Financial_nowy format_całosc_moje.xlsx]Wskaźniki '!K14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fmt sheetId="17" s="1" sqref="K31" start="0" length="0">
    <dxf>
      <font>
        <sz val="10"/>
        <color auto="1"/>
        <name val="Arial"/>
        <scheme val="none"/>
      </font>
      <numFmt numFmtId="170" formatCode="0.000%"/>
    </dxf>
  </rfmt>
  <rcc rId="486" sId="17">
    <nc r="K31">
      <f>K15-'P:\DSP\DSG\H1 2019\Ratios\[Quarterly Financial_nowy format_całosc_moje.xlsx]Wskaźniki '!K15</f>
    </nc>
  </rcc>
  <rcc rId="487" sId="17" odxf="1" s="1" dxf="1">
    <nc r="K32">
      <f>K16-'P:\DSP\DSG\H1 2019\Ratios\[Quarterly Financial_nowy format_całosc_moje.xlsx]Wskaźniki '!K16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88" sId="17" numFmtId="4">
    <oc r="K15">
      <v>261.23</v>
    </oc>
    <nc r="K15">
      <v>260.97000000000003</v>
    </nc>
  </rcc>
  <rcc rId="489" sId="17" numFmtId="4">
    <oc r="K16">
      <v>23.72</v>
    </oc>
    <nc r="K16">
      <v>24.03</v>
    </nc>
  </rcc>
  <rcc rId="490" sId="17" odxf="1" s="1" dxf="1">
    <nc r="L28">
      <f>L12-'P:\DSP\DSG\H1 2019\Ratios\[Quarterly Financial_nowy format_całosc_moje.xlsx]Wskaźniki '!L12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1" sId="17" odxf="1" s="1" dxf="1">
    <nc r="M28">
      <f>M12-'P:\DSP\DSG\H1 2019\Ratios\[Quarterly Financial_nowy format_całosc_moje.xlsx]Wskaźniki '!M12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2" sId="17" odxf="1" s="1" dxf="1">
    <nc r="L29">
      <f>L13-'P:\DSP\DSG\H1 2019\Ratios\[Quarterly Financial_nowy format_całosc_moje.xlsx]Wskaźniki '!L13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3" sId="17" odxf="1" s="1" dxf="1">
    <nc r="M29">
      <f>M13-'P:\DSP\DSG\H1 2019\Ratios\[Quarterly Financial_nowy format_całosc_moje.xlsx]Wskaźniki '!M13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4" sId="17" odxf="1" s="1" dxf="1">
    <nc r="L30">
      <f>L14-'P:\DSP\DSG\H1 2019\Ratios\[Quarterly Financial_nowy format_całosc_moje.xlsx]Wskaźniki '!L14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5" sId="17" odxf="1" s="1" dxf="1">
    <nc r="M30">
      <f>M14-'P:\DSP\DSG\H1 2019\Ratios\[Quarterly Financial_nowy format_całosc_moje.xlsx]Wskaźniki '!M14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6" sId="17" odxf="1" s="1" dxf="1">
    <nc r="L31">
      <f>L15-'P:\DSP\DSG\H1 2019\Ratios\[Quarterly Financial_nowy format_całosc_moje.xlsx]Wskaźniki '!L15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7" sId="17" odxf="1" s="1" dxf="1">
    <nc r="M31">
      <f>M15-'P:\DSP\DSG\H1 2019\Ratios\[Quarterly Financial_nowy format_całosc_moje.xlsx]Wskaźniki '!M15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8" sId="17" odxf="1" s="1" dxf="1">
    <nc r="L32">
      <f>L16-'P:\DSP\DSG\H1 2019\Ratios\[Quarterly Financial_nowy format_całosc_moje.xlsx]Wskaźniki '!L16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499" sId="17" odxf="1" s="1" dxf="1">
    <nc r="M32">
      <f>M16-'P:\DSP\DSG\H1 2019\Ratios\[Quarterly Financial_nowy format_całosc_moje.xlsx]Wskaźniki '!M16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70" formatCode="0.000%"/>
    </ndxf>
  </rcc>
  <rcc rId="500" sId="17" numFmtId="14">
    <oc r="L10">
      <v>0.104</v>
    </oc>
    <nc r="L10">
      <v>0.105</v>
    </nc>
  </rcc>
  <rcc rId="501" sId="17" numFmtId="14">
    <oc r="L11">
      <v>0.124</v>
    </oc>
    <nc r="L11">
      <v>0.126</v>
    </nc>
  </rcc>
  <rcc rId="502" sId="17" numFmtId="4">
    <oc r="L15">
      <v>263.25</v>
    </oc>
    <nc r="L15">
      <v>262.99</v>
    </nc>
  </rcc>
  <rcc rId="503" sId="17" odxf="1" s="1" dxf="1">
    <nc r="D28">
      <f>D12-'P:\DSP\DSG\H1 2019\Ratios\[Quarterly Financial_nowy format_całosc_moje.xlsx]Wskaźniki '!D12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04" sId="17" odxf="1" s="1" dxf="1">
    <nc r="D29">
      <f>D13-'P:\DSP\DSG\H1 2019\Ratios\[Quarterly Financial_nowy format_całosc_moje.xlsx]Wskaźniki '!D13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05" sId="17" odxf="1" s="1" dxf="1">
    <nc r="D30">
      <f>D14-'P:\DSP\DSG\H1 2019\Ratios\[Quarterly Financial_nowy format_całosc_moje.xlsx]Wskaźniki '!D14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06" sId="17" odxf="1" s="1" dxf="1">
    <nc r="D31">
      <f>D15-'P:\DSP\DSG\H1 2019\Ratios\[Quarterly Financial_nowy format_całosc_moje.xlsx]Wskaźniki '!D15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07" sId="17" odxf="1" s="1" dxf="1">
    <nc r="D32">
      <f>D16-'P:\DSP\DSG\H1 2019\Ratios\[Quarterly Financial_nowy format_całosc_moje.xlsx]Wskaźniki '!D16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fmt sheetId="17" s="1" sqref="D33" start="0" length="0">
    <dxf>
      <font>
        <sz val="10"/>
        <color auto="1"/>
        <name val="Arial"/>
        <scheme val="none"/>
      </font>
      <numFmt numFmtId="168" formatCode="0.0%"/>
    </dxf>
  </rfmt>
  <rfmt sheetId="17" s="1" sqref="D34" start="0" length="0">
    <dxf>
      <font>
        <sz val="10"/>
        <color auto="1"/>
        <name val="Arial"/>
        <scheme val="none"/>
      </font>
      <numFmt numFmtId="168" formatCode="0.0%"/>
    </dxf>
  </rfmt>
  <rcc rId="508" sId="17">
    <nc r="E27">
      <f>E11-'P:\DSP\DSG\H1 2019\Ratios\[Quarterly Financial_nowy format_całosc_moje.xlsx]Wskaźniki '!E11</f>
    </nc>
  </rcc>
  <rcc rId="509" sId="17">
    <nc r="F27">
      <f>F11-'P:\DSP\DSG\H1 2019\Ratios\[Quarterly Financial_nowy format_całosc_moje.xlsx]Wskaźniki '!F11</f>
    </nc>
  </rcc>
  <rcc rId="510" sId="17">
    <nc r="G27">
      <f>G11-'P:\DSP\DSG\H1 2019\Ratios\[Quarterly Financial_nowy format_całosc_moje.xlsx]Wskaźniki '!G11</f>
    </nc>
  </rcc>
  <rcc rId="511" sId="17">
    <nc r="H27">
      <f>H11-'P:\DSP\DSG\H1 2019\Ratios\[Quarterly Financial_nowy format_całosc_moje.xlsx]Wskaźniki '!H11</f>
    </nc>
  </rcc>
  <rcc rId="512" sId="17" odxf="1" dxf="1">
    <nc r="I27">
      <f>I11-'P:\DSP\DSG\H1 2019\Ratios\[Quarterly Financial_nowy format_całosc_moje.xlsx]Wskaźniki '!I11</f>
    </nc>
    <ndxf>
      <numFmt numFmtId="168" formatCode="0.0%"/>
    </ndxf>
  </rcc>
  <rcc rId="513" sId="17" odxf="1" dxf="1">
    <nc r="J27">
      <f>J11-'P:\DSP\DSG\H1 2019\Ratios\[Quarterly Financial_nowy format_całosc_moje.xlsx]Wskaźniki '!J11</f>
    </nc>
    <ndxf>
      <numFmt numFmtId="168" formatCode="0.0%"/>
    </ndxf>
  </rcc>
  <rcc rId="514" sId="17" odxf="1" s="1" dxf="1">
    <nc r="E28">
      <f>E12-'P:\DSP\DSG\H1 2019\Ratios\[Quarterly Financial_nowy format_całosc_moje.xlsx]Wskaźniki '!E12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15" sId="17" odxf="1" s="1" dxf="1">
    <nc r="F28">
      <f>F12-'P:\DSP\DSG\H1 2019\Ratios\[Quarterly Financial_nowy format_całosc_moje.xlsx]Wskaźniki '!F12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16" sId="17" odxf="1" s="1" dxf="1">
    <nc r="G28">
      <f>G12-'P:\DSP\DSG\H1 2019\Ratios\[Quarterly Financial_nowy format_całosc_moje.xlsx]Wskaźniki '!G12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17" sId="17" odxf="1" s="1" dxf="1">
    <nc r="H28">
      <f>H12-'P:\DSP\DSG\H1 2019\Ratios\[Quarterly Financial_nowy format_całosc_moje.xlsx]Wskaźniki '!H12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18" sId="17" odxf="1" s="1" dxf="1">
    <nc r="I28">
      <f>I12-'P:\DSP\DSG\H1 2019\Ratios\[Quarterly Financial_nowy format_całosc_moje.xlsx]Wskaźniki '!I12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19" sId="17" odxf="1" s="1" dxf="1">
    <nc r="J28">
      <f>J12-'P:\DSP\DSG\H1 2019\Ratios\[Quarterly Financial_nowy format_całosc_moje.xlsx]Wskaźniki '!J12</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0" sId="17" odxf="1" s="1" dxf="1">
    <nc r="E29">
      <f>E13-'P:\DSP\DSG\H1 2019\Ratios\[Quarterly Financial_nowy format_całosc_moje.xlsx]Wskaźniki '!E13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1" sId="17" odxf="1" s="1" dxf="1">
    <nc r="F29">
      <f>F13-'P:\DSP\DSG\H1 2019\Ratios\[Quarterly Financial_nowy format_całosc_moje.xlsx]Wskaźniki '!F13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2" sId="17" odxf="1" s="1" dxf="1">
    <nc r="G29">
      <f>G13-'P:\DSP\DSG\H1 2019\Ratios\[Quarterly Financial_nowy format_całosc_moje.xlsx]Wskaźniki '!G13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3" sId="17" odxf="1" s="1" dxf="1">
    <nc r="H29">
      <f>H13-'P:\DSP\DSG\H1 2019\Ratios\[Quarterly Financial_nowy format_całosc_moje.xlsx]Wskaźniki '!H13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4" sId="17" odxf="1" s="1" dxf="1">
    <nc r="I29">
      <f>I13-'P:\DSP\DSG\H1 2019\Ratios\[Quarterly Financial_nowy format_całosc_moje.xlsx]Wskaźniki '!I13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5" sId="17" odxf="1" s="1" dxf="1">
    <nc r="J29">
      <f>J13-'P:\DSP\DSG\H1 2019\Ratios\[Quarterly Financial_nowy format_całosc_moje.xlsx]Wskaźniki '!J13</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6" sId="17" odxf="1" s="1" dxf="1">
    <nc r="E30">
      <f>E14-'P:\DSP\DSG\H1 2019\Ratios\[Quarterly Financial_nowy format_całosc_moje.xlsx]Wskaźniki '!E14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7" sId="17" odxf="1" s="1" dxf="1">
    <nc r="F30">
      <f>F14-'P:\DSP\DSG\H1 2019\Ratios\[Quarterly Financial_nowy format_całosc_moje.xlsx]Wskaźniki '!F14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8" sId="17" odxf="1" s="1" dxf="1">
    <nc r="G30">
      <f>G14-'P:\DSP\DSG\H1 2019\Ratios\[Quarterly Financial_nowy format_całosc_moje.xlsx]Wskaźniki '!G14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29" sId="17" odxf="1" s="1" dxf="1">
    <nc r="H30">
      <f>H14-'P:\DSP\DSG\H1 2019\Ratios\[Quarterly Financial_nowy format_całosc_moje.xlsx]Wskaźniki '!H14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0" sId="17" odxf="1" s="1" dxf="1">
    <nc r="I30">
      <f>I14-'P:\DSP\DSG\H1 2019\Ratios\[Quarterly Financial_nowy format_całosc_moje.xlsx]Wskaźniki '!I14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1" sId="17" odxf="1" s="1" dxf="1">
    <nc r="J30">
      <f>J14-'P:\DSP\DSG\H1 2019\Ratios\[Quarterly Financial_nowy format_całosc_moje.xlsx]Wskaźniki '!J14</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2" sId="17" odxf="1" s="1" dxf="1">
    <nc r="E31">
      <f>E15-'P:\DSP\DSG\H1 2019\Ratios\[Quarterly Financial_nowy format_całosc_moje.xlsx]Wskaźniki '!E15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3" sId="17" odxf="1" s="1" dxf="1">
    <nc r="F31">
      <f>F15-'P:\DSP\DSG\H1 2019\Ratios\[Quarterly Financial_nowy format_całosc_moje.xlsx]Wskaźniki '!F15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4" sId="17" odxf="1" s="1" dxf="1">
    <nc r="G31">
      <f>G15-'P:\DSP\DSG\H1 2019\Ratios\[Quarterly Financial_nowy format_całosc_moje.xlsx]Wskaźniki '!G15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5" sId="17" odxf="1" s="1" dxf="1">
    <nc r="H31">
      <f>H15-'P:\DSP\DSG\H1 2019\Ratios\[Quarterly Financial_nowy format_całosc_moje.xlsx]Wskaźniki '!H15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6" sId="17" odxf="1" s="1" dxf="1">
    <nc r="I31">
      <f>I15-'P:\DSP\DSG\H1 2019\Ratios\[Quarterly Financial_nowy format_całosc_moje.xlsx]Wskaźniki '!I15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7" sId="17" odxf="1" s="1" dxf="1">
    <nc r="J31">
      <f>J15-'P:\DSP\DSG\H1 2019\Ratios\[Quarterly Financial_nowy format_całosc_moje.xlsx]Wskaźniki '!J15</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8" sId="17" odxf="1" s="1" dxf="1">
    <nc r="E32">
      <f>E16-'P:\DSP\DSG\H1 2019\Ratios\[Quarterly Financial_nowy format_całosc_moje.xlsx]Wskaźniki '!E16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39" sId="17" odxf="1" s="1" dxf="1">
    <nc r="F32">
      <f>F16-'P:\DSP\DSG\H1 2019\Ratios\[Quarterly Financial_nowy format_całosc_moje.xlsx]Wskaźniki '!F16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40" sId="17" odxf="1" s="1" dxf="1">
    <nc r="G32">
      <f>G16-'P:\DSP\DSG\H1 2019\Ratios\[Quarterly Financial_nowy format_całosc_moje.xlsx]Wskaźniki '!G16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41" sId="17" odxf="1" s="1" dxf="1">
    <nc r="H32">
      <f>H16-'P:\DSP\DSG\H1 2019\Ratios\[Quarterly Financial_nowy format_całosc_moje.xlsx]Wskaźniki '!H16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42" sId="17" odxf="1" s="1" dxf="1">
    <nc r="I32">
      <f>I16-'P:\DSP\DSG\H1 2019\Ratios\[Quarterly Financial_nowy format_całosc_moje.xlsx]Wskaźniki '!I16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cc rId="543" sId="17" odxf="1" s="1" dxf="1">
    <nc r="J32">
      <f>J16-'P:\DSP\DSG\H1 2019\Ratios\[Quarterly Financial_nowy format_całosc_moje.xlsx]Wskaźniki '!J16</f>
    </nc>
    <o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umFmt numFmtId="168" formatCode="0.0%"/>
    </ndxf>
  </rcc>
  <rfmt sheetId="17" s="1" sqref="E33" start="0" length="0">
    <dxf>
      <font>
        <sz val="10"/>
        <color auto="1"/>
        <name val="Arial"/>
        <scheme val="none"/>
      </font>
      <numFmt numFmtId="168" formatCode="0.0%"/>
    </dxf>
  </rfmt>
  <rfmt sheetId="17" s="1" sqref="F33" start="0" length="0">
    <dxf>
      <font>
        <sz val="10"/>
        <color auto="1"/>
        <name val="Arial"/>
        <scheme val="none"/>
      </font>
      <numFmt numFmtId="168" formatCode="0.0%"/>
    </dxf>
  </rfmt>
  <rfmt sheetId="17" s="1" sqref="G33" start="0" length="0">
    <dxf>
      <font>
        <sz val="10"/>
        <color auto="1"/>
        <name val="Arial"/>
        <scheme val="none"/>
      </font>
      <numFmt numFmtId="168" formatCode="0.0%"/>
    </dxf>
  </rfmt>
  <rfmt sheetId="17" s="1" sqref="H33" start="0" length="0">
    <dxf>
      <font>
        <sz val="10"/>
        <color auto="1"/>
        <name val="Arial"/>
        <scheme val="none"/>
      </font>
      <numFmt numFmtId="168" formatCode="0.0%"/>
    </dxf>
  </rfmt>
  <rfmt sheetId="17" s="1" sqref="I33" start="0" length="0">
    <dxf>
      <font>
        <sz val="10"/>
        <color auto="1"/>
        <name val="Arial"/>
        <scheme val="none"/>
      </font>
      <numFmt numFmtId="168" formatCode="0.0%"/>
    </dxf>
  </rfmt>
  <rfmt sheetId="17" s="1" sqref="J33" start="0" length="0">
    <dxf>
      <font>
        <sz val="10"/>
        <color auto="1"/>
        <name val="Arial"/>
        <scheme val="none"/>
      </font>
      <numFmt numFmtId="168" formatCode="0.0%"/>
    </dxf>
  </rfmt>
  <rfmt sheetId="17" s="1" sqref="E34" start="0" length="0">
    <dxf>
      <font>
        <sz val="10"/>
        <color auto="1"/>
        <name val="Arial"/>
        <scheme val="none"/>
      </font>
      <numFmt numFmtId="168" formatCode="0.0%"/>
    </dxf>
  </rfmt>
  <rfmt sheetId="17" s="1" sqref="F34" start="0" length="0">
    <dxf>
      <font>
        <sz val="10"/>
        <color auto="1"/>
        <name val="Arial"/>
        <scheme val="none"/>
      </font>
      <numFmt numFmtId="168" formatCode="0.0%"/>
    </dxf>
  </rfmt>
  <rfmt sheetId="17" s="1" sqref="G34" start="0" length="0">
    <dxf>
      <font>
        <sz val="10"/>
        <color auto="1"/>
        <name val="Arial"/>
        <scheme val="none"/>
      </font>
      <numFmt numFmtId="168" formatCode="0.0%"/>
    </dxf>
  </rfmt>
  <rfmt sheetId="17" s="1" sqref="H34" start="0" length="0">
    <dxf>
      <font>
        <sz val="10"/>
        <color auto="1"/>
        <name val="Arial"/>
        <scheme val="none"/>
      </font>
      <numFmt numFmtId="168" formatCode="0.0%"/>
    </dxf>
  </rfmt>
  <rfmt sheetId="17" s="1" sqref="I34" start="0" length="0">
    <dxf>
      <font>
        <sz val="10"/>
        <color auto="1"/>
        <name val="Arial"/>
        <scheme val="none"/>
      </font>
      <numFmt numFmtId="168" formatCode="0.0%"/>
    </dxf>
  </rfmt>
  <rfmt sheetId="17" s="1" sqref="J34" start="0" length="0">
    <dxf>
      <font>
        <sz val="10"/>
        <color auto="1"/>
        <name val="Arial"/>
        <scheme val="none"/>
      </font>
      <numFmt numFmtId="168" formatCode="0.0%"/>
    </dxf>
  </rfmt>
  <rcc rId="544" sId="17" numFmtId="14">
    <oc r="J10">
      <v>0.11</v>
    </oc>
    <nc r="J10">
      <v>0.111</v>
    </nc>
  </rcc>
  <rcc rId="545" sId="17" numFmtId="14">
    <oc r="J11">
      <v>0.13</v>
    </oc>
    <nc r="J11">
      <v>0.13100000000000001</v>
    </nc>
  </rcc>
  <rcc rId="546" sId="17" numFmtId="14">
    <oc r="I11">
      <v>0.13300000000000001</v>
    </oc>
    <nc r="I11">
      <v>0.13400000000000001</v>
    </nc>
  </rcc>
  <rcv guid="{12F8D032-8143-430B-8DFF-852E8796C402}" action="delete"/>
  <rdn rId="0" localSheetId="1" customView="1" name="Z_12F8D032_8143_430B_8DFF_852E8796C402_.wvu.Rows" hidden="1" oldHidden="1">
    <formula>'P&amp;L'!$34:$54</formula>
    <oldFormula>'P&amp;L'!$34:$54</oldFormula>
  </rdn>
  <rdn rId="0" localSheetId="2" customView="1" name="Z_12F8D032_8143_430B_8DFF_852E8796C402_.wvu.Rows" hidden="1" oldHidden="1">
    <formula>BS!$51:$68</formula>
    <oldFormula>BS!$51:$68</oldFormula>
  </rdn>
  <rdn rId="0" localSheetId="13" customView="1" name="Z_12F8D032_8143_430B_8DFF_852E8796C402_.wvu.Cols" hidden="1" oldHidden="1">
    <formula>'Aktywa i zobow. fin. do obrotu'!$L:$R</formula>
    <oldFormula>'Aktywa i zobow. fin. do obrotu'!$L:$R</oldFormula>
  </rdn>
  <rcv guid="{12F8D032-8143-430B-8DFF-852E8796C402}"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0" sId="19" numFmtId="34">
    <nc r="E4">
      <v>130272454</v>
    </nc>
  </rcc>
  <rcc rId="551" sId="19" numFmtId="34">
    <nc r="E5">
      <v>-552330</v>
    </nc>
  </rcc>
  <rcc rId="552" sId="19" numFmtId="34">
    <nc r="E7">
      <v>6783875</v>
    </nc>
  </rcc>
  <rcc rId="553" sId="19" numFmtId="34">
    <nc r="E8">
      <v>-615669</v>
    </nc>
  </rcc>
  <rcc rId="554" sId="19" numFmtId="34">
    <nc r="E10">
      <v>6095285</v>
    </nc>
  </rcc>
  <rcc rId="555" sId="19" numFmtId="34">
    <nc r="E11">
      <v>-3562717</v>
    </nc>
  </rcc>
  <rcc rId="556" sId="19" numFmtId="34">
    <nc r="E13">
      <v>720352</v>
    </nc>
  </rcc>
  <rcc rId="557" sId="19" numFmtId="34">
    <nc r="E14">
      <v>-89355</v>
    </nc>
  </rcc>
  <rcc rId="558" sId="19" numFmtId="34">
    <nc r="E15">
      <v>143871966</v>
    </nc>
  </rcc>
  <rcc rId="559" sId="19" numFmtId="34">
    <nc r="E16">
      <v>-4820071</v>
    </nc>
  </rcc>
  <rcc rId="560" sId="19" numFmtId="34">
    <nc r="E17">
      <v>139051895</v>
    </nc>
  </rcc>
  <rcc rId="561" sId="18" numFmtId="4">
    <nc r="P4">
      <v>4229</v>
    </nc>
  </rcc>
  <rcc rId="562" sId="18" numFmtId="4">
    <nc r="P7">
      <v>4054</v>
    </nc>
  </rcc>
  <rcc rId="563" sId="18" numFmtId="4">
    <nc r="P8">
      <v>1302</v>
    </nc>
  </rcc>
  <rcc rId="564" sId="18" numFmtId="4">
    <nc r="P9">
      <v>7049</v>
    </nc>
  </rcc>
  <rcc rId="565" sId="18" numFmtId="4">
    <nc r="P10">
      <v>4535</v>
    </nc>
  </rcc>
  <rcc rId="566" sId="18" numFmtId="4">
    <nc r="P11">
      <v>682</v>
    </nc>
  </rcc>
  <rcc rId="567" sId="18" numFmtId="4">
    <nc r="P12">
      <v>306</v>
    </nc>
  </rcc>
  <rcc rId="568" sId="18" numFmtId="4">
    <nc r="P13">
      <v>1726</v>
    </nc>
  </rcc>
  <rcc rId="569" sId="18" numFmtId="4">
    <nc r="P14">
      <v>14058</v>
    </nc>
  </rcc>
  <rcc rId="570" sId="18" numFmtId="4">
    <nc r="P16">
      <v>15840643</v>
    </nc>
  </rcc>
  <rfmt sheetId="17" sqref="M2:M16">
    <dxf>
      <fill>
        <patternFill patternType="none">
          <bgColor auto="1"/>
        </patternFill>
      </fill>
    </dxf>
  </rfmt>
  <rcc rId="571" sId="18" numFmtId="4">
    <nc r="P5">
      <v>2408</v>
    </nc>
  </rcc>
  <rcc rId="572" sId="18" numFmtId="4">
    <nc r="P6">
      <v>1461</v>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3" sId="17" numFmtId="14">
    <oc r="M8">
      <v>-0.58499999999999996</v>
    </oc>
    <nc r="M8">
      <v>0.58499999999999996</v>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4" sId="17">
    <oc r="D18">
      <f>D2-'P:\DSP\DSG\H1 2019\Ratios\[Quarterly Financial_nowy format_całosc_moje.xlsx]Wskaźniki '!D2</f>
    </oc>
    <nc r="D18"/>
  </rcc>
  <rcc rId="575" sId="17">
    <oc r="E18">
      <f>E2-'P:\DSP\DSG\H1 2019\Ratios\[Quarterly Financial_nowy format_całosc_moje.xlsx]Wskaźniki '!E2</f>
    </oc>
    <nc r="E18"/>
  </rcc>
  <rcc rId="576" sId="17">
    <oc r="F18">
      <f>F2-'P:\DSP\DSG\H1 2019\Ratios\[Quarterly Financial_nowy format_całosc_moje.xlsx]Wskaźniki '!F2</f>
    </oc>
    <nc r="F18"/>
  </rcc>
  <rcc rId="577" sId="17">
    <oc r="G18">
      <f>G2-'P:\DSP\DSG\H1 2019\Ratios\[Quarterly Financial_nowy format_całosc_moje.xlsx]Wskaźniki '!G2</f>
    </oc>
    <nc r="G18"/>
  </rcc>
  <rcc rId="578" sId="17">
    <oc r="H18">
      <f>H2-'P:\DSP\DSG\H1 2019\Ratios\[Quarterly Financial_nowy format_całosc_moje.xlsx]Wskaźniki '!H2</f>
    </oc>
    <nc r="H18"/>
  </rcc>
  <rcc rId="579" sId="17">
    <oc r="I18">
      <f>I2-'P:\DSP\DSG\H1 2019\Ratios\[Quarterly Financial_nowy format_całosc_moje.xlsx]Wskaźniki '!I2</f>
    </oc>
    <nc r="I18"/>
  </rcc>
  <rcc rId="580" sId="17">
    <oc r="L18">
      <f>L2-'P:\DSP\DSG\H1 2019\Ratios\[Quarterly Financial_nowy format_całosc_moje.xlsx]Wskaźniki '!L2</f>
    </oc>
    <nc r="L18"/>
  </rcc>
  <rcc rId="581" sId="17">
    <oc r="M18">
      <f>M2-'P:\DSP\DSG\H1 2019\Ratios\[Quarterly Financial_nowy format_całosc_moje.xlsx]Wskaźniki '!M2</f>
    </oc>
    <nc r="M18"/>
  </rcc>
  <rcc rId="582" sId="17">
    <oc r="D19">
      <f>D3-'P:\DSP\DSG\H1 2019\Ratios\[Quarterly Financial_nowy format_całosc_moje.xlsx]Wskaźniki '!D3</f>
    </oc>
    <nc r="D19"/>
  </rcc>
  <rcc rId="583" sId="17">
    <oc r="E19">
      <f>E3-'P:\DSP\DSG\H1 2019\Ratios\[Quarterly Financial_nowy format_całosc_moje.xlsx]Wskaźniki '!E3</f>
    </oc>
    <nc r="E19"/>
  </rcc>
  <rcc rId="584" sId="17">
    <oc r="F19">
      <f>F3-'P:\DSP\DSG\H1 2019\Ratios\[Quarterly Financial_nowy format_całosc_moje.xlsx]Wskaźniki '!F3</f>
    </oc>
    <nc r="F19"/>
  </rcc>
  <rcc rId="585" sId="17">
    <oc r="G19">
      <f>G3-'P:\DSP\DSG\H1 2019\Ratios\[Quarterly Financial_nowy format_całosc_moje.xlsx]Wskaźniki '!G3</f>
    </oc>
    <nc r="G19"/>
  </rcc>
  <rcc rId="586" sId="17">
    <oc r="H19">
      <f>H3-'P:\DSP\DSG\H1 2019\Ratios\[Quarterly Financial_nowy format_całosc_moje.xlsx]Wskaźniki '!H3</f>
    </oc>
    <nc r="H19"/>
  </rcc>
  <rcc rId="587" sId="17">
    <oc r="I19">
      <f>I3-'P:\DSP\DSG\H1 2019\Ratios\[Quarterly Financial_nowy format_całosc_moje.xlsx]Wskaźniki '!I3</f>
    </oc>
    <nc r="I19"/>
  </rcc>
  <rcc rId="588" sId="17">
    <oc r="J19">
      <f>J3-'P:\DSP\DSG\H1 2019\Ratios\[Quarterly Financial_nowy format_całosc_moje.xlsx]Wskaźniki '!J3</f>
    </oc>
    <nc r="J19"/>
  </rcc>
  <rcc rId="589" sId="17">
    <oc r="K19">
      <f>K3-'P:\DSP\DSG\H1 2019\Ratios\[Quarterly Financial_nowy format_całosc_moje.xlsx]Wskaźniki '!K3</f>
    </oc>
    <nc r="K19"/>
  </rcc>
  <rcc rId="590" sId="17">
    <oc r="L19">
      <f>L3-'P:\DSP\DSG\H1 2019\Ratios\[Quarterly Financial_nowy format_całosc_moje.xlsx]Wskaźniki '!L3</f>
    </oc>
    <nc r="L19"/>
  </rcc>
  <rcc rId="591" sId="17">
    <oc r="M19">
      <f>M3-'P:\DSP\DSG\H1 2019\Ratios\[Quarterly Financial_nowy format_całosc_moje.xlsx]Wskaźniki '!M3</f>
    </oc>
    <nc r="M19"/>
  </rcc>
  <rcc rId="592" sId="17">
    <oc r="D20">
      <f>D4-'P:\DSP\DSG\H1 2019\Ratios\[Quarterly Financial_nowy format_całosc_moje.xlsx]Wskaźniki '!D4</f>
    </oc>
    <nc r="D20"/>
  </rcc>
  <rcc rId="593" sId="17">
    <oc r="E20">
      <f>E4-'P:\DSP\DSG\H1 2019\Ratios\[Quarterly Financial_nowy format_całosc_moje.xlsx]Wskaźniki '!E4</f>
    </oc>
    <nc r="E20"/>
  </rcc>
  <rcc rId="594" sId="17">
    <oc r="F20">
      <f>F4-'P:\DSP\DSG\H1 2019\Ratios\[Quarterly Financial_nowy format_całosc_moje.xlsx]Wskaźniki '!F4</f>
    </oc>
    <nc r="F20"/>
  </rcc>
  <rcc rId="595" sId="17">
    <oc r="G20">
      <f>G4-'P:\DSP\DSG\H1 2019\Ratios\[Quarterly Financial_nowy format_całosc_moje.xlsx]Wskaźniki '!G4</f>
    </oc>
    <nc r="G20"/>
  </rcc>
  <rcc rId="596" sId="17">
    <oc r="H20">
      <f>H4-'P:\DSP\DSG\H1 2019\Ratios\[Quarterly Financial_nowy format_całosc_moje.xlsx]Wskaźniki '!H4</f>
    </oc>
    <nc r="H20"/>
  </rcc>
  <rcc rId="597" sId="17">
    <oc r="I20">
      <f>I4-'P:\DSP\DSG\H1 2019\Ratios\[Quarterly Financial_nowy format_całosc_moje.xlsx]Wskaźniki '!I4</f>
    </oc>
    <nc r="I20"/>
  </rcc>
  <rcc rId="598" sId="17">
    <oc r="J20">
      <f>J4-'P:\DSP\DSG\H1 2019\Ratios\[Quarterly Financial_nowy format_całosc_moje.xlsx]Wskaźniki '!J4</f>
    </oc>
    <nc r="J20"/>
  </rcc>
  <rcc rId="599" sId="17">
    <oc r="K20">
      <f>K4-'P:\DSP\DSG\H1 2019\Ratios\[Quarterly Financial_nowy format_całosc_moje.xlsx]Wskaźniki '!K4</f>
    </oc>
    <nc r="K20"/>
  </rcc>
  <rcc rId="600" sId="17">
    <oc r="L20">
      <f>L4-'P:\DSP\DSG\H1 2019\Ratios\[Quarterly Financial_nowy format_całosc_moje.xlsx]Wskaźniki '!L4</f>
    </oc>
    <nc r="L20"/>
  </rcc>
  <rcc rId="601" sId="17">
    <oc r="M20">
      <f>M4-'P:\DSP\DSG\H1 2019\Ratios\[Quarterly Financial_nowy format_całosc_moje.xlsx]Wskaźniki '!M4</f>
    </oc>
    <nc r="M20"/>
  </rcc>
  <rcc rId="602" sId="17">
    <oc r="D21">
      <f>D5-'P:\DSP\DSG\H1 2019\Ratios\[Quarterly Financial_nowy format_całosc_moje.xlsx]Wskaźniki '!D5</f>
    </oc>
    <nc r="D21"/>
  </rcc>
  <rcc rId="603" sId="17">
    <oc r="E21">
      <f>E5-'P:\DSP\DSG\H1 2019\Ratios\[Quarterly Financial_nowy format_całosc_moje.xlsx]Wskaźniki '!E5</f>
    </oc>
    <nc r="E21"/>
  </rcc>
  <rcc rId="604" sId="17">
    <oc r="F21">
      <f>F5-'P:\DSP\DSG\H1 2019\Ratios\[Quarterly Financial_nowy format_całosc_moje.xlsx]Wskaźniki '!F5</f>
    </oc>
    <nc r="F21"/>
  </rcc>
  <rcc rId="605" sId="17">
    <oc r="G21">
      <f>G5-'P:\DSP\DSG\H1 2019\Ratios\[Quarterly Financial_nowy format_całosc_moje.xlsx]Wskaźniki '!G5</f>
    </oc>
    <nc r="G21"/>
  </rcc>
  <rcc rId="606" sId="17">
    <oc r="H21">
      <f>H5-'P:\DSP\DSG\H1 2019\Ratios\[Quarterly Financial_nowy format_całosc_moje.xlsx]Wskaźniki '!H5</f>
    </oc>
    <nc r="H21"/>
  </rcc>
  <rcc rId="607" sId="17">
    <oc r="I21">
      <f>I5-'P:\DSP\DSG\H1 2019\Ratios\[Quarterly Financial_nowy format_całosc_moje.xlsx]Wskaźniki '!I5</f>
    </oc>
    <nc r="I21"/>
  </rcc>
  <rcc rId="608" sId="17">
    <oc r="J21">
      <f>J5-'P:\DSP\DSG\H1 2019\Ratios\[Quarterly Financial_nowy format_całosc_moje.xlsx]Wskaźniki '!J5</f>
    </oc>
    <nc r="J21"/>
  </rcc>
  <rcc rId="609" sId="17">
    <oc r="K21">
      <f>K5-'P:\DSP\DSG\H1 2019\Ratios\[Quarterly Financial_nowy format_całosc_moje.xlsx]Wskaźniki '!K5</f>
    </oc>
    <nc r="K21"/>
  </rcc>
  <rcc rId="610" sId="17">
    <oc r="L21">
      <f>L5-'P:\DSP\DSG\H1 2019\Ratios\[Quarterly Financial_nowy format_całosc_moje.xlsx]Wskaźniki '!L5</f>
    </oc>
    <nc r="L21"/>
  </rcc>
  <rcc rId="611" sId="17">
    <oc r="M21">
      <f>M5-'P:\DSP\DSG\H1 2019\Ratios\[Quarterly Financial_nowy format_całosc_moje.xlsx]Wskaźniki '!M5</f>
    </oc>
    <nc r="M21"/>
  </rcc>
  <rcc rId="612" sId="17">
    <oc r="D22">
      <f>D6-'P:\DSP\DSG\H1 2019\Ratios\[Quarterly Financial_nowy format_całosc_moje.xlsx]Wskaźniki '!D6</f>
    </oc>
    <nc r="D22"/>
  </rcc>
  <rcc rId="613" sId="17">
    <oc r="E22">
      <f>E6-'P:\DSP\DSG\H1 2019\Ratios\[Quarterly Financial_nowy format_całosc_moje.xlsx]Wskaźniki '!E6</f>
    </oc>
    <nc r="E22"/>
  </rcc>
  <rcc rId="614" sId="17">
    <oc r="F22">
      <f>F6-'P:\DSP\DSG\H1 2019\Ratios\[Quarterly Financial_nowy format_całosc_moje.xlsx]Wskaźniki '!F6</f>
    </oc>
    <nc r="F22"/>
  </rcc>
  <rcc rId="615" sId="17">
    <oc r="G22">
      <f>G6-'P:\DSP\DSG\H1 2019\Ratios\[Quarterly Financial_nowy format_całosc_moje.xlsx]Wskaźniki '!G6</f>
    </oc>
    <nc r="G22"/>
  </rcc>
  <rcc rId="616" sId="17">
    <oc r="H22">
      <f>H6-'P:\DSP\DSG\H1 2019\Ratios\[Quarterly Financial_nowy format_całosc_moje.xlsx]Wskaźniki '!H6</f>
    </oc>
    <nc r="H22"/>
  </rcc>
  <rcc rId="617" sId="17">
    <oc r="I22">
      <f>I6-'P:\DSP\DSG\H1 2019\Ratios\[Quarterly Financial_nowy format_całosc_moje.xlsx]Wskaźniki '!I6</f>
    </oc>
    <nc r="I22"/>
  </rcc>
  <rcc rId="618" sId="17">
    <oc r="J22">
      <f>J6-'P:\DSP\DSG\H1 2019\Ratios\[Quarterly Financial_nowy format_całosc_moje.xlsx]Wskaźniki '!J6</f>
    </oc>
    <nc r="J22"/>
  </rcc>
  <rcc rId="619" sId="17">
    <oc r="K22">
      <f>K6-'P:\DSP\DSG\H1 2019\Ratios\[Quarterly Financial_nowy format_całosc_moje.xlsx]Wskaźniki '!K6</f>
    </oc>
    <nc r="K22"/>
  </rcc>
  <rcc rId="620" sId="17">
    <oc r="L22">
      <f>L6-'P:\DSP\DSG\H1 2019\Ratios\[Quarterly Financial_nowy format_całosc_moje.xlsx]Wskaźniki '!L6</f>
    </oc>
    <nc r="L22"/>
  </rcc>
  <rcc rId="621" sId="17">
    <oc r="M22">
      <f>M6-'P:\DSP\DSG\H1 2019\Ratios\[Quarterly Financial_nowy format_całosc_moje.xlsx]Wskaźniki '!M6</f>
    </oc>
    <nc r="M22"/>
  </rcc>
  <rcc rId="622" sId="17">
    <oc r="D23">
      <f>D7-'P:\DSP\DSG\H1 2019\Ratios\[Quarterly Financial_nowy format_całosc_moje.xlsx]Wskaźniki '!D7</f>
    </oc>
    <nc r="D23"/>
  </rcc>
  <rcc rId="623" sId="17">
    <oc r="E23">
      <f>E7-'P:\DSP\DSG\H1 2019\Ratios\[Quarterly Financial_nowy format_całosc_moje.xlsx]Wskaźniki '!E7</f>
    </oc>
    <nc r="E23"/>
  </rcc>
  <rcc rId="624" sId="17">
    <oc r="F23">
      <f>F7-'P:\DSP\DSG\H1 2019\Ratios\[Quarterly Financial_nowy format_całosc_moje.xlsx]Wskaźniki '!F7</f>
    </oc>
    <nc r="F23"/>
  </rcc>
  <rcc rId="625" sId="17">
    <oc r="G23">
      <f>G7-'P:\DSP\DSG\H1 2019\Ratios\[Quarterly Financial_nowy format_całosc_moje.xlsx]Wskaźniki '!G7</f>
    </oc>
    <nc r="G23"/>
  </rcc>
  <rcc rId="626" sId="17">
    <oc r="H23">
      <f>H7-'P:\DSP\DSG\H1 2019\Ratios\[Quarterly Financial_nowy format_całosc_moje.xlsx]Wskaźniki '!H7</f>
    </oc>
    <nc r="H23"/>
  </rcc>
  <rcc rId="627" sId="17">
    <oc r="I23">
      <f>I7-'P:\DSP\DSG\H1 2019\Ratios\[Quarterly Financial_nowy format_całosc_moje.xlsx]Wskaźniki '!I7</f>
    </oc>
    <nc r="I23"/>
  </rcc>
  <rcc rId="628" sId="17">
    <oc r="J23">
      <f>J7-'P:\DSP\DSG\H1 2019\Ratios\[Quarterly Financial_nowy format_całosc_moje.xlsx]Wskaźniki '!J7</f>
    </oc>
    <nc r="J23"/>
  </rcc>
  <rcc rId="629" sId="17">
    <oc r="K23">
      <f>K7-'P:\DSP\DSG\H1 2019\Ratios\[Quarterly Financial_nowy format_całosc_moje.xlsx]Wskaźniki '!K7</f>
    </oc>
    <nc r="K23"/>
  </rcc>
  <rcc rId="630" sId="17">
    <oc r="L23">
      <f>L7-'P:\DSP\DSG\H1 2019\Ratios\[Quarterly Financial_nowy format_całosc_moje.xlsx]Wskaźniki '!L7</f>
    </oc>
    <nc r="L23"/>
  </rcc>
  <rcc rId="631" sId="17">
    <oc r="M23">
      <f>M7-'P:\DSP\DSG\H1 2019\Ratios\[Quarterly Financial_nowy format_całosc_moje.xlsx]Wskaźniki '!M7</f>
    </oc>
    <nc r="M23"/>
  </rcc>
  <rcc rId="632" sId="17">
    <oc r="D24">
      <f>D8-'P:\DSP\DSG\H1 2019\Ratios\[Quarterly Financial_nowy format_całosc_moje.xlsx]Wskaźniki '!D8</f>
    </oc>
    <nc r="D24"/>
  </rcc>
  <rcc rId="633" sId="17">
    <oc r="E24">
      <f>E8-'P:\DSP\DSG\H1 2019\Ratios\[Quarterly Financial_nowy format_całosc_moje.xlsx]Wskaźniki '!E8</f>
    </oc>
    <nc r="E24"/>
  </rcc>
  <rcc rId="634" sId="17">
    <oc r="F24">
      <f>F8-'P:\DSP\DSG\H1 2019\Ratios\[Quarterly Financial_nowy format_całosc_moje.xlsx]Wskaźniki '!F8</f>
    </oc>
    <nc r="F24"/>
  </rcc>
  <rcc rId="635" sId="17">
    <oc r="G24">
      <f>G8-'P:\DSP\DSG\H1 2019\Ratios\[Quarterly Financial_nowy format_całosc_moje.xlsx]Wskaźniki '!G8</f>
    </oc>
    <nc r="G24"/>
  </rcc>
  <rcc rId="636" sId="17">
    <oc r="H24">
      <f>H8-'P:\DSP\DSG\H1 2019\Ratios\[Quarterly Financial_nowy format_całosc_moje.xlsx]Wskaźniki '!H8</f>
    </oc>
    <nc r="H24"/>
  </rcc>
  <rcc rId="637" sId="17">
    <oc r="I24">
      <f>I8-'P:\DSP\DSG\H1 2019\Ratios\[Quarterly Financial_nowy format_całosc_moje.xlsx]Wskaźniki '!I8</f>
    </oc>
    <nc r="I24"/>
  </rcc>
  <rcc rId="638" sId="17">
    <oc r="J24">
      <f>J8-'P:\DSP\DSG\H1 2019\Ratios\[Quarterly Financial_nowy format_całosc_moje.xlsx]Wskaźniki '!J8</f>
    </oc>
    <nc r="J24"/>
  </rcc>
  <rcc rId="639" sId="17">
    <oc r="K24">
      <f>K8-'P:\DSP\DSG\H1 2019\Ratios\[Quarterly Financial_nowy format_całosc_moje.xlsx]Wskaźniki '!K8</f>
    </oc>
    <nc r="K24"/>
  </rcc>
  <rcc rId="640" sId="17">
    <oc r="L24">
      <f>L8-'P:\DSP\DSG\H1 2019\Ratios\[Quarterly Financial_nowy format_całosc_moje.xlsx]Wskaźniki '!L8</f>
    </oc>
    <nc r="L24"/>
  </rcc>
  <rcc rId="641" sId="17">
    <oc r="M24">
      <f>M8-'P:\DSP\DSG\H1 2019\Ratios\[Quarterly Financial_nowy format_całosc_moje.xlsx]Wskaźniki '!M8</f>
    </oc>
    <nc r="M24"/>
  </rcc>
  <rcc rId="642" sId="17">
    <oc r="D25">
      <f>D9-'P:\DSP\DSG\H1 2019\Ratios\[Quarterly Financial_nowy format_całosc_moje.xlsx]Wskaźniki '!D9</f>
    </oc>
    <nc r="D25"/>
  </rcc>
  <rcc rId="643" sId="17">
    <oc r="E25">
      <f>E9-'P:\DSP\DSG\H1 2019\Ratios\[Quarterly Financial_nowy format_całosc_moje.xlsx]Wskaźniki '!E9</f>
    </oc>
    <nc r="E25"/>
  </rcc>
  <rcc rId="644" sId="17">
    <oc r="F25">
      <f>F9-'P:\DSP\DSG\H1 2019\Ratios\[Quarterly Financial_nowy format_całosc_moje.xlsx]Wskaźniki '!F9</f>
    </oc>
    <nc r="F25"/>
  </rcc>
  <rcc rId="645" sId="17">
    <oc r="G25">
      <f>G9-'P:\DSP\DSG\H1 2019\Ratios\[Quarterly Financial_nowy format_całosc_moje.xlsx]Wskaźniki '!G9</f>
    </oc>
    <nc r="G25"/>
  </rcc>
  <rcc rId="646" sId="17">
    <oc r="H25">
      <f>H9-'P:\DSP\DSG\H1 2019\Ratios\[Quarterly Financial_nowy format_całosc_moje.xlsx]Wskaźniki '!H9</f>
    </oc>
    <nc r="H25"/>
  </rcc>
  <rcc rId="647" sId="17">
    <oc r="I25">
      <f>I9-'P:\DSP\DSG\H1 2019\Ratios\[Quarterly Financial_nowy format_całosc_moje.xlsx]Wskaźniki '!I9</f>
    </oc>
    <nc r="I25"/>
  </rcc>
  <rcc rId="648" sId="17">
    <oc r="J25">
      <f>J9-'P:\DSP\DSG\H1 2019\Ratios\[Quarterly Financial_nowy format_całosc_moje.xlsx]Wskaźniki '!J9</f>
    </oc>
    <nc r="J25"/>
  </rcc>
  <rcc rId="649" sId="17">
    <oc r="K25">
      <f>K9-'P:\DSP\DSG\H1 2019\Ratios\[Quarterly Financial_nowy format_całosc_moje.xlsx]Wskaźniki '!K9</f>
    </oc>
    <nc r="K25"/>
  </rcc>
  <rcc rId="650" sId="17">
    <oc r="L25">
      <f>L9-'P:\DSP\DSG\H1 2019\Ratios\[Quarterly Financial_nowy format_całosc_moje.xlsx]Wskaźniki '!L9</f>
    </oc>
    <nc r="L25"/>
  </rcc>
  <rcc rId="651" sId="17">
    <oc r="M25">
      <f>M9-'P:\DSP\DSG\H1 2019\Ratios\[Quarterly Financial_nowy format_całosc_moje.xlsx]Wskaźniki '!M9</f>
    </oc>
    <nc r="M25"/>
  </rcc>
  <rcc rId="652" sId="17">
    <oc r="D26">
      <f>D10-'P:\DSP\DSG\H1 2019\Ratios\[Quarterly Financial_nowy format_całosc_moje.xlsx]Wskaźniki '!D10</f>
    </oc>
    <nc r="D26"/>
  </rcc>
  <rcc rId="653" sId="17">
    <oc r="E26">
      <f>E10-'P:\DSP\DSG\H1 2019\Ratios\[Quarterly Financial_nowy format_całosc_moje.xlsx]Wskaźniki '!E10</f>
    </oc>
    <nc r="E26"/>
  </rcc>
  <rcc rId="654" sId="17">
    <oc r="F26">
      <f>F10-'P:\DSP\DSG\H1 2019\Ratios\[Quarterly Financial_nowy format_całosc_moje.xlsx]Wskaźniki '!F10</f>
    </oc>
    <nc r="F26"/>
  </rcc>
  <rcc rId="655" sId="17">
    <oc r="G26">
      <f>G10-'P:\DSP\DSG\H1 2019\Ratios\[Quarterly Financial_nowy format_całosc_moje.xlsx]Wskaźniki '!G10</f>
    </oc>
    <nc r="G26"/>
  </rcc>
  <rcc rId="656" sId="17">
    <oc r="H26">
      <f>H10-'P:\DSP\DSG\H1 2019\Ratios\[Quarterly Financial_nowy format_całosc_moje.xlsx]Wskaźniki '!H10</f>
    </oc>
    <nc r="H26"/>
  </rcc>
  <rcc rId="657" sId="17">
    <oc r="I26">
      <f>I10-'P:\DSP\DSG\H1 2019\Ratios\[Quarterly Financial_nowy format_całosc_moje.xlsx]Wskaźniki '!I10</f>
    </oc>
    <nc r="I26"/>
  </rcc>
  <rcc rId="658" sId="17">
    <oc r="J26">
      <f>J10-'P:\DSP\DSG\H1 2019\Ratios\[Quarterly Financial_nowy format_całosc_moje.xlsx]Wskaźniki '!J10</f>
    </oc>
    <nc r="J26"/>
  </rcc>
  <rcc rId="659" sId="17">
    <oc r="K26">
      <f>K10-'P:\DSP\DSG\H1 2019\Ratios\[Quarterly Financial_nowy format_całosc_moje.xlsx]Wskaźniki '!K10</f>
    </oc>
    <nc r="K26"/>
  </rcc>
  <rcc rId="660" sId="17">
    <oc r="L26">
      <f>L10-'P:\DSP\DSG\H1 2019\Ratios\[Quarterly Financial_nowy format_całosc_moje.xlsx]Wskaźniki '!L10</f>
    </oc>
    <nc r="L26"/>
  </rcc>
  <rcc rId="661" sId="17">
    <oc r="M26">
      <f>M10-'P:\DSP\DSG\H1 2019\Ratios\[Quarterly Financial_nowy format_całosc_moje.xlsx]Wskaźniki '!M10</f>
    </oc>
    <nc r="M26"/>
  </rcc>
  <rcc rId="662" sId="17">
    <oc r="D27">
      <f>D11-'P:\DSP\DSG\H1 2019\Ratios\[Quarterly Financial_nowy format_całosc_moje.xlsx]Wskaźniki '!D11</f>
    </oc>
    <nc r="D27"/>
  </rcc>
  <rcc rId="663" sId="17">
    <oc r="E27">
      <f>E11-'P:\DSP\DSG\H1 2019\Ratios\[Quarterly Financial_nowy format_całosc_moje.xlsx]Wskaźniki '!E11</f>
    </oc>
    <nc r="E27"/>
  </rcc>
  <rcc rId="664" sId="17">
    <oc r="F27">
      <f>F11-'P:\DSP\DSG\H1 2019\Ratios\[Quarterly Financial_nowy format_całosc_moje.xlsx]Wskaźniki '!F11</f>
    </oc>
    <nc r="F27"/>
  </rcc>
  <rcc rId="665" sId="17">
    <oc r="G27">
      <f>G11-'P:\DSP\DSG\H1 2019\Ratios\[Quarterly Financial_nowy format_całosc_moje.xlsx]Wskaźniki '!G11</f>
    </oc>
    <nc r="G27"/>
  </rcc>
  <rcc rId="666" sId="17">
    <oc r="H27">
      <f>H11-'P:\DSP\DSG\H1 2019\Ratios\[Quarterly Financial_nowy format_całosc_moje.xlsx]Wskaźniki '!H11</f>
    </oc>
    <nc r="H27"/>
  </rcc>
  <rcc rId="667" sId="17">
    <oc r="I27">
      <f>I11-'P:\DSP\DSG\H1 2019\Ratios\[Quarterly Financial_nowy format_całosc_moje.xlsx]Wskaźniki '!I11</f>
    </oc>
    <nc r="I27"/>
  </rcc>
  <rcc rId="668" sId="17">
    <oc r="J27">
      <f>J11-'P:\DSP\DSG\H1 2019\Ratios\[Quarterly Financial_nowy format_całosc_moje.xlsx]Wskaźniki '!J11</f>
    </oc>
    <nc r="J27"/>
  </rcc>
  <rcc rId="669" sId="17">
    <oc r="K27">
      <f>K11-'P:\DSP\DSG\H1 2019\Ratios\[Quarterly Financial_nowy format_całosc_moje.xlsx]Wskaźniki '!K11</f>
    </oc>
    <nc r="K27"/>
  </rcc>
  <rcc rId="670" sId="17">
    <oc r="L27">
      <f>L11-'P:\DSP\DSG\H1 2019\Ratios\[Quarterly Financial_nowy format_całosc_moje.xlsx]Wskaźniki '!L11</f>
    </oc>
    <nc r="L27"/>
  </rcc>
  <rcc rId="671" sId="17">
    <oc r="M27">
      <f>M11-'P:\DSP\DSG\H1 2019\Ratios\[Quarterly Financial_nowy format_całosc_moje.xlsx]Wskaźniki '!M11</f>
    </oc>
    <nc r="M27"/>
  </rcc>
  <rcc rId="672" sId="17">
    <oc r="D28">
      <f>D12-'P:\DSP\DSG\H1 2019\Ratios\[Quarterly Financial_nowy format_całosc_moje.xlsx]Wskaźniki '!D12</f>
    </oc>
    <nc r="D28"/>
  </rcc>
  <rcc rId="673" sId="17">
    <oc r="E28">
      <f>E12-'P:\DSP\DSG\H1 2019\Ratios\[Quarterly Financial_nowy format_całosc_moje.xlsx]Wskaźniki '!E12</f>
    </oc>
    <nc r="E28"/>
  </rcc>
  <rcc rId="674" sId="17">
    <oc r="F28">
      <f>F12-'P:\DSP\DSG\H1 2019\Ratios\[Quarterly Financial_nowy format_całosc_moje.xlsx]Wskaźniki '!F12</f>
    </oc>
    <nc r="F28"/>
  </rcc>
  <rcc rId="675" sId="17">
    <oc r="G28">
      <f>G12-'P:\DSP\DSG\H1 2019\Ratios\[Quarterly Financial_nowy format_całosc_moje.xlsx]Wskaźniki '!G12</f>
    </oc>
    <nc r="G28"/>
  </rcc>
  <rcc rId="676" sId="17">
    <oc r="H28">
      <f>H12-'P:\DSP\DSG\H1 2019\Ratios\[Quarterly Financial_nowy format_całosc_moje.xlsx]Wskaźniki '!H12</f>
    </oc>
    <nc r="H28"/>
  </rcc>
  <rcc rId="677" sId="17">
    <oc r="I28">
      <f>I12-'P:\DSP\DSG\H1 2019\Ratios\[Quarterly Financial_nowy format_całosc_moje.xlsx]Wskaźniki '!I12</f>
    </oc>
    <nc r="I28"/>
  </rcc>
  <rcc rId="678" sId="17">
    <oc r="J28">
      <f>J12-'P:\DSP\DSG\H1 2019\Ratios\[Quarterly Financial_nowy format_całosc_moje.xlsx]Wskaźniki '!J12</f>
    </oc>
    <nc r="J28"/>
  </rcc>
  <rcc rId="679" sId="17">
    <oc r="K28">
      <f>K12-'P:\DSP\DSG\H1 2019\Ratios\[Quarterly Financial_nowy format_całosc_moje.xlsx]Wskaźniki '!K12</f>
    </oc>
    <nc r="K28"/>
  </rcc>
  <rcc rId="680" sId="17">
    <oc r="L28">
      <f>L12-'P:\DSP\DSG\H1 2019\Ratios\[Quarterly Financial_nowy format_całosc_moje.xlsx]Wskaźniki '!L12</f>
    </oc>
    <nc r="L28"/>
  </rcc>
  <rcc rId="681" sId="17">
    <oc r="M28">
      <f>M12-'P:\DSP\DSG\H1 2019\Ratios\[Quarterly Financial_nowy format_całosc_moje.xlsx]Wskaźniki '!M12</f>
    </oc>
    <nc r="M28"/>
  </rcc>
  <rcc rId="682" sId="17">
    <oc r="D29">
      <f>D13-'P:\DSP\DSG\H1 2019\Ratios\[Quarterly Financial_nowy format_całosc_moje.xlsx]Wskaźniki '!D13</f>
    </oc>
    <nc r="D29"/>
  </rcc>
  <rcc rId="683" sId="17">
    <oc r="E29">
      <f>E13-'P:\DSP\DSG\H1 2019\Ratios\[Quarterly Financial_nowy format_całosc_moje.xlsx]Wskaźniki '!E13</f>
    </oc>
    <nc r="E29"/>
  </rcc>
  <rcc rId="684" sId="17">
    <oc r="F29">
      <f>F13-'P:\DSP\DSG\H1 2019\Ratios\[Quarterly Financial_nowy format_całosc_moje.xlsx]Wskaźniki '!F13</f>
    </oc>
    <nc r="F29"/>
  </rcc>
  <rcc rId="685" sId="17">
    <oc r="G29">
      <f>G13-'P:\DSP\DSG\H1 2019\Ratios\[Quarterly Financial_nowy format_całosc_moje.xlsx]Wskaźniki '!G13</f>
    </oc>
    <nc r="G29"/>
  </rcc>
  <rcc rId="686" sId="17">
    <oc r="H29">
      <f>H13-'P:\DSP\DSG\H1 2019\Ratios\[Quarterly Financial_nowy format_całosc_moje.xlsx]Wskaźniki '!H13</f>
    </oc>
    <nc r="H29"/>
  </rcc>
  <rcc rId="687" sId="17">
    <oc r="I29">
      <f>I13-'P:\DSP\DSG\H1 2019\Ratios\[Quarterly Financial_nowy format_całosc_moje.xlsx]Wskaźniki '!I13</f>
    </oc>
    <nc r="I29"/>
  </rcc>
  <rcc rId="688" sId="17">
    <oc r="J29">
      <f>J13-'P:\DSP\DSG\H1 2019\Ratios\[Quarterly Financial_nowy format_całosc_moje.xlsx]Wskaźniki '!J13</f>
    </oc>
    <nc r="J29"/>
  </rcc>
  <rcc rId="689" sId="17">
    <oc r="K29">
      <f>K13-'P:\DSP\DSG\H1 2019\Ratios\[Quarterly Financial_nowy format_całosc_moje.xlsx]Wskaźniki '!K13</f>
    </oc>
    <nc r="K29"/>
  </rcc>
  <rcc rId="690" sId="17">
    <oc r="L29">
      <f>L13-'P:\DSP\DSG\H1 2019\Ratios\[Quarterly Financial_nowy format_całosc_moje.xlsx]Wskaźniki '!L13</f>
    </oc>
    <nc r="L29"/>
  </rcc>
  <rcc rId="691" sId="17">
    <oc r="M29">
      <f>M13-'P:\DSP\DSG\H1 2019\Ratios\[Quarterly Financial_nowy format_całosc_moje.xlsx]Wskaźniki '!M13</f>
    </oc>
    <nc r="M29"/>
  </rcc>
  <rcc rId="692" sId="17">
    <oc r="D30">
      <f>D14-'P:\DSP\DSG\H1 2019\Ratios\[Quarterly Financial_nowy format_całosc_moje.xlsx]Wskaźniki '!D14</f>
    </oc>
    <nc r="D30"/>
  </rcc>
  <rcc rId="693" sId="17">
    <oc r="E30">
      <f>E14-'P:\DSP\DSG\H1 2019\Ratios\[Quarterly Financial_nowy format_całosc_moje.xlsx]Wskaźniki '!E14</f>
    </oc>
    <nc r="E30"/>
  </rcc>
  <rcc rId="694" sId="17">
    <oc r="F30">
      <f>F14-'P:\DSP\DSG\H1 2019\Ratios\[Quarterly Financial_nowy format_całosc_moje.xlsx]Wskaźniki '!F14</f>
    </oc>
    <nc r="F30"/>
  </rcc>
  <rcc rId="695" sId="17">
    <oc r="G30">
      <f>G14-'P:\DSP\DSG\H1 2019\Ratios\[Quarterly Financial_nowy format_całosc_moje.xlsx]Wskaźniki '!G14</f>
    </oc>
    <nc r="G30"/>
  </rcc>
  <rcc rId="696" sId="17">
    <oc r="H30">
      <f>H14-'P:\DSP\DSG\H1 2019\Ratios\[Quarterly Financial_nowy format_całosc_moje.xlsx]Wskaźniki '!H14</f>
    </oc>
    <nc r="H30"/>
  </rcc>
  <rcc rId="697" sId="17">
    <oc r="I30">
      <f>I14-'P:\DSP\DSG\H1 2019\Ratios\[Quarterly Financial_nowy format_całosc_moje.xlsx]Wskaźniki '!I14</f>
    </oc>
    <nc r="I30"/>
  </rcc>
  <rcc rId="698" sId="17">
    <oc r="J30">
      <f>J14-'P:\DSP\DSG\H1 2019\Ratios\[Quarterly Financial_nowy format_całosc_moje.xlsx]Wskaźniki '!J14</f>
    </oc>
    <nc r="J30"/>
  </rcc>
  <rcc rId="699" sId="17">
    <oc r="K30">
      <f>K14-'P:\DSP\DSG\H1 2019\Ratios\[Quarterly Financial_nowy format_całosc_moje.xlsx]Wskaźniki '!K14</f>
    </oc>
    <nc r="K30"/>
  </rcc>
  <rcc rId="700" sId="17">
    <oc r="L30">
      <f>L14-'P:\DSP\DSG\H1 2019\Ratios\[Quarterly Financial_nowy format_całosc_moje.xlsx]Wskaźniki '!L14</f>
    </oc>
    <nc r="L30"/>
  </rcc>
  <rcc rId="701" sId="17">
    <oc r="M30">
      <f>M14-'P:\DSP\DSG\H1 2019\Ratios\[Quarterly Financial_nowy format_całosc_moje.xlsx]Wskaźniki '!M14</f>
    </oc>
    <nc r="M30"/>
  </rcc>
  <rcc rId="702" sId="17">
    <oc r="D31">
      <f>D15-'P:\DSP\DSG\H1 2019\Ratios\[Quarterly Financial_nowy format_całosc_moje.xlsx]Wskaźniki '!D15</f>
    </oc>
    <nc r="D31"/>
  </rcc>
  <rcc rId="703" sId="17">
    <oc r="E31">
      <f>E15-'P:\DSP\DSG\H1 2019\Ratios\[Quarterly Financial_nowy format_całosc_moje.xlsx]Wskaźniki '!E15</f>
    </oc>
    <nc r="E31"/>
  </rcc>
  <rcc rId="704" sId="17">
    <oc r="F31">
      <f>F15-'P:\DSP\DSG\H1 2019\Ratios\[Quarterly Financial_nowy format_całosc_moje.xlsx]Wskaźniki '!F15</f>
    </oc>
    <nc r="F31"/>
  </rcc>
  <rcc rId="705" sId="17">
    <oc r="G31">
      <f>G15-'P:\DSP\DSG\H1 2019\Ratios\[Quarterly Financial_nowy format_całosc_moje.xlsx]Wskaźniki '!G15</f>
    </oc>
    <nc r="G31"/>
  </rcc>
  <rcc rId="706" sId="17">
    <oc r="H31">
      <f>H15-'P:\DSP\DSG\H1 2019\Ratios\[Quarterly Financial_nowy format_całosc_moje.xlsx]Wskaźniki '!H15</f>
    </oc>
    <nc r="H31"/>
  </rcc>
  <rcc rId="707" sId="17">
    <oc r="I31">
      <f>I15-'P:\DSP\DSG\H1 2019\Ratios\[Quarterly Financial_nowy format_całosc_moje.xlsx]Wskaźniki '!I15</f>
    </oc>
    <nc r="I31"/>
  </rcc>
  <rcc rId="708" sId="17">
    <oc r="J31">
      <f>J15-'P:\DSP\DSG\H1 2019\Ratios\[Quarterly Financial_nowy format_całosc_moje.xlsx]Wskaźniki '!J15</f>
    </oc>
    <nc r="J31"/>
  </rcc>
  <rcc rId="709" sId="17">
    <oc r="K31">
      <f>K15-'P:\DSP\DSG\H1 2019\Ratios\[Quarterly Financial_nowy format_całosc_moje.xlsx]Wskaźniki '!K15</f>
    </oc>
    <nc r="K31"/>
  </rcc>
  <rcc rId="710" sId="17">
    <oc r="L31">
      <f>L15-'P:\DSP\DSG\H1 2019\Ratios\[Quarterly Financial_nowy format_całosc_moje.xlsx]Wskaźniki '!L15</f>
    </oc>
    <nc r="L31"/>
  </rcc>
  <rcc rId="711" sId="17">
    <oc r="M31">
      <f>M15-'P:\DSP\DSG\H1 2019\Ratios\[Quarterly Financial_nowy format_całosc_moje.xlsx]Wskaźniki '!M15</f>
    </oc>
    <nc r="M31"/>
  </rcc>
  <rcc rId="712" sId="17">
    <oc r="D32">
      <f>D16-'P:\DSP\DSG\H1 2019\Ratios\[Quarterly Financial_nowy format_całosc_moje.xlsx]Wskaźniki '!D16</f>
    </oc>
    <nc r="D32"/>
  </rcc>
  <rcc rId="713" sId="17">
    <oc r="E32">
      <f>E16-'P:\DSP\DSG\H1 2019\Ratios\[Quarterly Financial_nowy format_całosc_moje.xlsx]Wskaźniki '!E16</f>
    </oc>
    <nc r="E32"/>
  </rcc>
  <rcc rId="714" sId="17">
    <oc r="F32">
      <f>F16-'P:\DSP\DSG\H1 2019\Ratios\[Quarterly Financial_nowy format_całosc_moje.xlsx]Wskaźniki '!F16</f>
    </oc>
    <nc r="F32"/>
  </rcc>
  <rcc rId="715" sId="17">
    <oc r="G32">
      <f>G16-'P:\DSP\DSG\H1 2019\Ratios\[Quarterly Financial_nowy format_całosc_moje.xlsx]Wskaźniki '!G16</f>
    </oc>
    <nc r="G32"/>
  </rcc>
  <rcc rId="716" sId="17">
    <oc r="H32">
      <f>H16-'P:\DSP\DSG\H1 2019\Ratios\[Quarterly Financial_nowy format_całosc_moje.xlsx]Wskaźniki '!H16</f>
    </oc>
    <nc r="H32"/>
  </rcc>
  <rcc rId="717" sId="17">
    <oc r="I32">
      <f>I16-'P:\DSP\DSG\H1 2019\Ratios\[Quarterly Financial_nowy format_całosc_moje.xlsx]Wskaźniki '!I16</f>
    </oc>
    <nc r="I32"/>
  </rcc>
  <rcc rId="718" sId="17">
    <oc r="J32">
      <f>J16-'P:\DSP\DSG\H1 2019\Ratios\[Quarterly Financial_nowy format_całosc_moje.xlsx]Wskaźniki '!J16</f>
    </oc>
    <nc r="J32"/>
  </rcc>
  <rcc rId="719" sId="17">
    <oc r="K32">
      <f>K16-'P:\DSP\DSG\H1 2019\Ratios\[Quarterly Financial_nowy format_całosc_moje.xlsx]Wskaźniki '!K16</f>
    </oc>
    <nc r="K32"/>
  </rcc>
  <rcc rId="720" sId="17">
    <oc r="L32">
      <f>L16-'P:\DSP\DSG\H1 2019\Ratios\[Quarterly Financial_nowy format_całosc_moje.xlsx]Wskaźniki '!L16</f>
    </oc>
    <nc r="L32"/>
  </rcc>
  <rcc rId="721" sId="17">
    <oc r="M32">
      <f>M16-'P:\DSP\DSG\H1 2019\Ratios\[Quarterly Financial_nowy format_całosc_moje.xlsx]Wskaźniki '!M16</f>
    </oc>
    <nc r="M32"/>
  </rcc>
  <rcc rId="722" sId="17">
    <oc r="J18">
      <f>J2-'P:\DSP\DSG\H1 2019\Ratios\[Quarterly Financial_nowy format_całosc_moje.xlsx]Wskaźniki '!J2</f>
    </oc>
    <nc r="J18"/>
  </rcc>
  <rcc rId="723" sId="17" odxf="1" dxf="1">
    <oc r="K18">
      <f>K2-'P:\DSP\DSG\H1 2019\Ratios\[Quarterly Financial_nowy format_całosc_moje.xlsx]Wskaźniki '!K2</f>
    </oc>
    <nc r="K18"/>
    <ndxf>
      <fill>
        <patternFill patternType="none">
          <bgColor indexed="65"/>
        </patternFill>
      </fill>
    </ndxf>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4" customView="1" name="Z_12F8D032_8143_430B_8DFF_852E8796C402_.wvu.Cols" hidden="1" oldHidden="1">
    <oldFormula>'Przychody prowizyjne'!$L:$N</oldFormula>
  </rdn>
  <rcv guid="{12F8D032-8143-430B-8DFF-852E8796C402}" action="delete"/>
  <rdn rId="0" localSheetId="1" customView="1" name="Z_12F8D032_8143_430B_8DFF_852E8796C402_.wvu.Rows" hidden="1" oldHidden="1">
    <formula>'P&amp;L'!$34:$54</formula>
    <oldFormula>'P&amp;L'!$34:$54</oldFormula>
  </rdn>
  <rdn rId="0" localSheetId="2" customView="1" name="Z_12F8D032_8143_430B_8DFF_852E8796C402_.wvu.Rows" hidden="1" oldHidden="1">
    <formula>BS!$51:$68</formula>
    <oldFormula>BS!$51:$68</oldFormula>
  </rdn>
  <rdn rId="0" localSheetId="13" customView="1" name="Z_12F8D032_8143_430B_8DFF_852E8796C402_.wvu.Cols" hidden="1" oldHidden="1">
    <formula>'Aktywa i zobow. fin. do obrotu'!$L:$R</formula>
    <oldFormula>'Aktywa i zobow. fin. do obrotu'!$L:$R</oldFormula>
  </rdn>
  <rcv guid="{12F8D032-8143-430B-8DFF-852E8796C402}" action="add"/>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2F8D032-8143-430B-8DFF-852E8796C402}" action="delete"/>
  <rdn rId="0" localSheetId="1" customView="1" name="Z_12F8D032_8143_430B_8DFF_852E8796C402_.wvu.Rows" hidden="1" oldHidden="1">
    <formula>'P&amp;L'!$34:$54</formula>
    <oldFormula>'P&amp;L'!$34:$54</oldFormula>
  </rdn>
  <rdn rId="0" localSheetId="2" customView="1" name="Z_12F8D032_8143_430B_8DFF_852E8796C402_.wvu.Rows" hidden="1" oldHidden="1">
    <formula>BS!$51:$68</formula>
    <oldFormula>BS!$51:$68</oldFormula>
  </rdn>
  <rdn rId="0" localSheetId="13" customView="1" name="Z_12F8D032_8143_430B_8DFF_852E8796C402_.wvu.Cols" hidden="1" oldHidden="1">
    <formula>'Aktywa i zobow. fin. do obrotu'!$L:$R</formula>
    <oldFormula>'Aktywa i zobow. fin. do obrotu'!$L:$R</oldFormula>
  </rdn>
  <rcv guid="{12F8D032-8143-430B-8DFF-852E8796C402}"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A48DCEF_55E0_4204_8FFD_85C39608BE6D_.wvu.Rows" hidden="1" oldHidden="1">
    <formula>'P&amp;L'!$34:$54</formula>
  </rdn>
  <rdn rId="0" localSheetId="2" customView="1" name="Z_AA48DCEF_55E0_4204_8FFD_85C39608BE6D_.wvu.Rows" hidden="1" oldHidden="1">
    <formula>BS!$51:$68</formula>
  </rdn>
  <rdn rId="0" localSheetId="13" customView="1" name="Z_AA48DCEF_55E0_4204_8FFD_85C39608BE6D_.wvu.Cols" hidden="1" oldHidden="1">
    <formula>'Aktywa i zobow. fin. do obrotu'!$L:$R</formula>
  </rdn>
  <rcv guid="{AA48DCEF-55E0-4204-8FFD-85C39608BE6D}"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 sId="1" numFmtId="34">
    <oc r="L2">
      <f>L3+L4+L5</f>
    </oc>
    <nc r="L2">
      <v>2116449</v>
    </nc>
  </rcc>
  <rcc rId="19" sId="1" numFmtId="34">
    <oc r="L3">
      <f>'P:\GIELDA\2019\PÓŁROCZE 2019\[SAB PSR 2019.xlsx]PL skon'!$C$3</f>
    </oc>
    <nc r="L3">
      <v>1869671</v>
    </nc>
  </rcc>
  <rcc rId="20" sId="1" numFmtId="34">
    <oc r="L4">
      <f>'P:\GIELDA\2019\PÓŁROCZE 2019\[SAB PSR 2019.xlsx]PL skon'!$C$4</f>
    </oc>
    <nc r="L4">
      <v>199210</v>
    </nc>
  </rcc>
  <rcc rId="21" sId="1" numFmtId="34">
    <oc r="L5">
      <f>'P:\GIELDA\2019\PÓŁROCZE 2019\[SAB PSR 2019.xlsx]PL skon'!$C$5</f>
    </oc>
    <nc r="L5">
      <v>47568</v>
    </nc>
  </rcc>
  <rcc rId="22" sId="1" numFmtId="34">
    <oc r="L6">
      <f>'P:\GIELDA\2019\PÓŁROCZE 2019\[SAB PSR 2019.xlsx]PL skon'!$C$6</f>
    </oc>
    <nc r="L6">
      <v>-492917</v>
    </nc>
  </rcc>
  <rcc rId="23" sId="1" numFmtId="34">
    <oc r="L7">
      <f>L2+L6</f>
    </oc>
    <nc r="L7">
      <v>1623532</v>
    </nc>
  </rcc>
  <rcc rId="24" sId="1" numFmtId="34">
    <oc r="L8">
      <f>'P:\GIELDA\2019\PÓŁROCZE 2019\[SAB PSR 2019.xlsx]PL skon'!$C$8</f>
    </oc>
    <nc r="L8">
      <v>661065</v>
    </nc>
  </rcc>
  <rcc rId="25" sId="1" numFmtId="34">
    <oc r="L9">
      <f>'P:\GIELDA\2019\PÓŁROCZE 2019\[SAB PSR 2019.xlsx]PL skon'!$C$9</f>
    </oc>
    <nc r="L9">
      <v>-138708</v>
    </nc>
  </rcc>
  <rcc rId="26" sId="1" numFmtId="34">
    <oc r="L10">
      <f>L8+L9</f>
    </oc>
    <nc r="L10">
      <v>522357</v>
    </nc>
  </rcc>
  <rcc rId="27" sId="1" numFmtId="34">
    <oc r="L11">
      <f>'P:\GIELDA\2019\PÓŁROCZE 2019\[SAB PSR 2019.xlsx]PL skon'!$C$11</f>
    </oc>
    <nc r="L11">
      <v>96993</v>
    </nc>
  </rcc>
  <rcc rId="28" sId="1" numFmtId="34">
    <oc r="L12">
      <f>'P:\GIELDA\2019\PÓŁROCZE 2019\[SAB PSR 2019.xlsx]PL skon'!$C$13</f>
    </oc>
    <nc r="L12">
      <v>30201</v>
    </nc>
  </rcc>
  <rcc rId="29" sId="1" numFmtId="34">
    <oc r="L13">
      <f>'P:\GIELDA\2019\PÓŁROCZE 2019\[SAB PSR 2019.xlsx]PL skon'!$C$14</f>
    </oc>
    <nc r="L13">
      <v>61896</v>
    </nc>
  </rcc>
  <rcc rId="30" sId="1" numFmtId="34">
    <oc r="L15">
      <f>'P:\GIELDA\2019\PÓŁROCZE 2019\[SAB PSR 2019.xlsx]PL skon'!$C$15</f>
    </oc>
    <nc r="L15">
      <v>60831</v>
    </nc>
  </rcc>
  <rcc rId="31" sId="1" numFmtId="34">
    <oc r="L17">
      <f>'P:\GIELDA\2019\PÓŁROCZE 2019\[SAB PSR 2019.xlsx]PL skon'!$C$16</f>
    </oc>
    <nc r="L17">
      <v>-356558</v>
    </nc>
  </rcc>
  <rcc rId="32" sId="1" numFmtId="34">
    <oc r="L18">
      <f>L19+L20+L22+L21</f>
    </oc>
    <nc r="L18">
      <v>-1026680</v>
    </nc>
  </rcc>
  <rcc rId="33" sId="1" numFmtId="34">
    <oc r="L19">
      <f>'P:\GIELDA\2019\PÓŁROCZE 2019\[SAB PSR 2019.xlsx]PL skon'!$C$18</f>
    </oc>
    <nc r="L19">
      <v>-813201</v>
    </nc>
  </rcc>
  <rcc rId="34" sId="1" numFmtId="34">
    <oc r="L20">
      <f>'P:\GIELDA\2019\PÓŁROCZE 2019\[SAB PSR 2019.xlsx]PL skon'!$C$19</f>
    </oc>
    <nc r="L20">
      <v>-102806</v>
    </nc>
  </rcc>
  <rcc rId="35" sId="1" numFmtId="34">
    <oc r="L21">
      <f>'P:\GIELDA\2019\PÓŁROCZE 2019\[SAB PSR 2019.xlsx]PL skon'!$C$20</f>
    </oc>
    <nc r="L21">
      <v>-54412</v>
    </nc>
  </rcc>
  <rcc rId="36" sId="1" numFmtId="34">
    <oc r="L22">
      <f>'P:\GIELDA\2019\PÓŁROCZE 2019\[SAB PSR 2019.xlsx]PL skon'!$C$21</f>
    </oc>
    <nc r="L22">
      <v>-56261</v>
    </nc>
  </rcc>
  <rcc rId="37" sId="1" numFmtId="34">
    <oc r="L23">
      <f>'P:\GIELDA\2019\PÓŁROCZE 2019\[SAB PSR 2019.xlsx]PL skon'!$C$22</f>
    </oc>
    <nc r="L23">
      <v>15945</v>
    </nc>
  </rcc>
  <rcc rId="38" sId="1" numFmtId="34">
    <oc r="L24">
      <f>'P:\GIELDA\2019\PÓŁROCZE 2019\[SAB PSR 2019.xlsx]PL skon'!$C$23</f>
    </oc>
    <nc r="L24">
      <v>-140854</v>
    </nc>
  </rcc>
  <rcc rId="39" sId="1" numFmtId="34">
    <oc r="L25">
      <f>SUM(L7+L10+L11+L12+L13+L15+L17+L18+L14+L16,L23,L24)</f>
    </oc>
    <nc r="L25">
      <v>887663</v>
    </nc>
  </rcc>
  <rcc rId="40" sId="1" numFmtId="34">
    <oc r="L26">
      <f>'P:\GIELDA\2019\PÓŁROCZE 2019\[SAB PSR 2019.xlsx]PL skon'!$C$25</f>
    </oc>
    <nc r="L26">
      <v>-198989</v>
    </nc>
  </rcc>
  <rcc rId="41" sId="1" numFmtId="34">
    <oc r="L27">
      <f>L25+L26</f>
    </oc>
    <nc r="L27">
      <v>688674</v>
    </nc>
  </rcc>
  <rcc rId="42" sId="1" numFmtId="34">
    <oc r="L29">
      <f>'P:\GIELDA\2019\PÓŁROCZE 2019\[SAB PSR 2019.xlsx]PL skon'!$C$28</f>
    </oc>
    <nc r="L29">
      <v>607214</v>
    </nc>
  </rcc>
  <rcc rId="43" sId="1" numFmtId="34">
    <oc r="L30">
      <f>'P:\GIELDA\2019\PÓŁROCZE 2019\[SAB PSR 2019.xlsx]PL skon'!$C$29</f>
    </oc>
    <nc r="L30">
      <v>81460</v>
    </nc>
  </rcc>
  <rcc rId="44" sId="8" numFmtId="34">
    <oc r="L3">
      <f>'P:\GIELDA\2019\PÓŁROCZE 2019\[SAB PSR 2019.xlsx]nal od klientow'!$G$3</f>
    </oc>
    <nc r="L3">
      <v>59160302</v>
    </nc>
  </rcc>
  <rcc rId="45" sId="8" numFmtId="34">
    <oc r="L6">
      <f>'P:\GIELDA\2019\PÓŁROCZE 2019\[SAB PSR 2019.xlsx]nal od klientow'!$G$6</f>
    </oc>
    <nc r="L6">
      <v>8728789</v>
    </nc>
  </rcc>
  <rcc rId="46" sId="4" numFmtId="34">
    <oc r="L3">
      <f>'P:\GIELDA\2019\PÓŁROCZE 2019\[SAB PSR 2019.xlsx]noty rachunkowe'!$B$4</f>
    </oc>
    <nc r="L3">
      <v>81656</v>
    </nc>
  </rcc>
  <rcc rId="47" sId="4" numFmtId="34">
    <oc r="L4">
      <f>'P:\GIELDA\2019\PÓŁROCZE 2019\[SAB PSR 2019.xlsx]noty rachunkowe'!$B$7</f>
    </oc>
    <nc r="L4">
      <v>99012</v>
    </nc>
  </rcc>
  <rcc rId="48" sId="4" numFmtId="34">
    <oc r="L5">
      <f>'P:\GIELDA\2019\PÓŁROCZE 2019\[SAB PSR 2019.xlsx]noty rachunkowe'!$B$11</f>
    </oc>
    <nc r="L5">
      <v>16853</v>
    </nc>
  </rcc>
  <rcc rId="49" sId="4" numFmtId="34">
    <oc r="L6">
      <f>'P:\GIELDA\2019\PÓŁROCZE 2019\[SAB PSR 2019.xlsx]noty rachunkowe'!$B$6</f>
    </oc>
    <nc r="L6">
      <v>113794</v>
    </nc>
  </rcc>
  <rcc rId="50" sId="4" numFmtId="34">
    <oc r="L7">
      <f>'P:\GIELDA\2019\PÓŁROCZE 2019\[SAB PSR 2019.xlsx]noty rachunkowe'!$B$3</f>
    </oc>
    <nc r="L7">
      <v>155393</v>
    </nc>
  </rcc>
  <rcc rId="51" sId="4" numFmtId="34">
    <oc r="L8">
      <f>'P:\GIELDA\2019\KONSOLIDACJA\06 CZERWIEC\Dane do Analytical Review\prowizje\[prowizje 06 2019.xlsx]prowizje z SCB'!$Z$12/1000-K8</f>
    </oc>
    <nc r="L8">
      <v>95744</v>
    </nc>
  </rcc>
  <rcc rId="52" sId="4" numFmtId="34">
    <oc r="L9">
      <f>'P:\GIELDA\2019\PÓŁROCZE 2019\[SAB PSR 2019.xlsx]noty rachunkowe'!$B$10</f>
    </oc>
    <nc r="L9">
      <v>45249</v>
    </nc>
  </rcc>
  <rcc rId="53" sId="4" numFmtId="34">
    <oc r="L10">
      <f>'P:\GIELDA\2019\PÓŁROCZE 2019\[SAB PSR 2019.xlsx]noty rachunkowe'!$B$14</f>
    </oc>
    <nc r="L10">
      <v>1439</v>
    </nc>
  </rcc>
  <rcc rId="54" sId="4" numFmtId="34">
    <oc r="L11">
      <f>'P:\GIELDA\2019\PÓŁROCZE 2019\[SAB PSR 2019.xlsx]noty rachunkowe'!$B$5</f>
    </oc>
    <nc r="L11">
      <v>69875</v>
    </nc>
  </rcc>
  <rcc rId="55" sId="4" numFmtId="34">
    <oc r="L12">
      <f>'P:\GIELDA\2019\PÓŁROCZE 2019\[SAB PSR 2019.xlsx]noty rachunkowe'!$B$8</f>
    </oc>
    <nc r="L12">
      <v>57827</v>
    </nc>
  </rcc>
  <rcc rId="56" sId="4" numFmtId="34">
    <oc r="L13">
      <f>'P:\GIELDA\2019\PÓŁROCZE 2019\[SAB PSR 2019.xlsx]noty rachunkowe'!$B$9</f>
    </oc>
    <nc r="L13">
      <v>13005</v>
    </nc>
  </rcc>
  <rcc rId="57" sId="4" numFmtId="34">
    <oc r="L14">
      <f>'P:\GIELDA\2019\PÓŁROCZE 2019\[SAB PSR 2019.xlsx]noty rachunkowe'!$B$12</f>
    </oc>
    <nc r="L14">
      <v>5998</v>
    </nc>
  </rcc>
  <rcc rId="58" sId="4" numFmtId="34">
    <oc r="L15">
      <f>'P:\GIELDA\2019\PÓŁROCZE 2019\[SAB PSR 2019.xlsx]noty rachunkowe'!$B$13</f>
    </oc>
    <nc r="L15">
      <v>964</v>
    </nc>
  </rcc>
  <rcc rId="59" sId="4" numFmtId="34">
    <oc r="L16">
      <f>SUM(L3:L7,L9:L15)</f>
    </oc>
    <nc r="L16">
      <v>661065</v>
    </nc>
  </rcc>
  <rcc rId="60" sId="4" numFmtId="34">
    <oc r="L18">
      <f>'P:\GIELDA\2019\KONSOLIDACJA\06 CZERWIEC\Dane do Analytical Review\prowizje\[prowizje 06 2019.xlsx]prowizje z SCB'!$Z$33/1000-K18</f>
    </oc>
    <nc r="L18">
      <v>-281</v>
    </nc>
  </rcc>
  <rcc rId="61" sId="4" numFmtId="34">
    <oc r="L19">
      <f>'P:\GIELDA\2019\PÓŁROCZE 2019\[SAB PSR 2019.xlsx]noty rachunkowe'!$B$21</f>
    </oc>
    <nc r="L19">
      <v>-34245</v>
    </nc>
  </rcc>
  <rcc rId="62" sId="4" numFmtId="34">
    <oc r="L20">
      <f>-6757-K20</f>
    </oc>
    <nc r="L20">
      <v>-3858</v>
    </nc>
  </rcc>
  <rcc rId="63" sId="4" numFmtId="34">
    <oc r="L21">
      <f>'P:\GIELDA\2019\PÓŁROCZE 2019\[SAB PSR 2019.xlsx]noty rachunkowe'!$B$17</f>
    </oc>
    <nc r="L21">
      <v>-57297</v>
    </nc>
  </rcc>
  <rcc rId="64" sId="4" numFmtId="34">
    <oc r="L22">
      <f>'P:\GIELDA\2019\KONSOLIDACJA\06 CZERWIEC\Dane do Analytical Review\prowizje\[prowizje 06 2019.xlsx]prowizje z SCB'!$Z$40/1000-K22</f>
    </oc>
    <nc r="L22">
      <v>-46330</v>
    </nc>
  </rcc>
  <rcc rId="65" sId="4" numFmtId="34">
    <oc r="L23">
      <f>'P:\GIELDA\2019\PÓŁROCZE 2019\[SAB PSR 2019.xlsx]noty rachunkowe'!$B$20</f>
    </oc>
    <nc r="L23">
      <v>-10125</v>
    </nc>
  </rcc>
  <rcc rId="66" sId="4" numFmtId="34">
    <oc r="L24">
      <f>'P:\GIELDA\2019\PÓŁROCZE 2019\[SAB PSR 2019.xlsx]noty rachunkowe'!$B$19</f>
    </oc>
    <nc r="L24">
      <v>-1783</v>
    </nc>
  </rcc>
  <rcc rId="67" sId="4" numFmtId="34">
    <oc r="L25">
      <f>'P:\GIELDA\2019\PÓŁROCZE 2019\[SAB PSR 2019.xlsx]noty rachunkowe'!$B$24</f>
    </oc>
    <nc r="L25">
      <v>-1480</v>
    </nc>
  </rcc>
  <rcc rId="68" sId="4" numFmtId="34">
    <oc r="L26">
      <f>'P:\GIELDA\2019\PÓŁROCZE 2019\[SAB PSR 2019.xlsx]noty rachunkowe'!$B$22</f>
    </oc>
    <nc r="L26">
      <v>-5187</v>
    </nc>
  </rcc>
  <rcc rId="69" sId="4" numFmtId="34">
    <oc r="L27">
      <f>'P:\GIELDA\2019\PÓŁROCZE 2019\[SAB PSR 2019.xlsx]noty rachunkowe'!$B$18</f>
    </oc>
    <nc r="L27">
      <v>-2205</v>
    </nc>
  </rcc>
  <rcc rId="70" sId="4" numFmtId="34">
    <oc r="L28">
      <f>'P:\GIELDA\2019\PÓŁROCZE 2019\[SAB PSR 2019.xlsx]noty rachunkowe'!$B$23</f>
    </oc>
    <nc r="L28">
      <v>-7575</v>
    </nc>
  </rcc>
  <rcc rId="71" sId="4" numFmtId="34">
    <oc r="L29">
      <f>'P:\GIELDA\2019\KONSOLIDACJA\06 CZERWIEC\Dane do Analytical Review\prowizje\[prowizje 06 2019.xlsx]prowizje z SCB'!$Z$54/1000-K29</f>
    </oc>
    <nc r="L29">
      <v>-2153</v>
    </nc>
  </rcc>
  <rcc rId="72" sId="4" numFmtId="34">
    <oc r="L30">
      <f>-16377-L20</f>
    </oc>
    <nc r="L30">
      <v>-12519</v>
    </nc>
  </rcc>
  <rcc rId="73" sId="4" numFmtId="34">
    <oc r="L31">
      <f>SUM(L18:L21,L23:L30)</f>
    </oc>
    <nc r="L31">
      <v>-138708</v>
    </nc>
  </rcc>
  <rcc rId="74" sId="4" numFmtId="34">
    <oc r="L33">
      <f>SUM(L16,L31)</f>
    </oc>
    <nc r="L33">
      <v>522357</v>
    </nc>
  </rcc>
  <rcc rId="75" sId="4" numFmtId="34">
    <oc r="L37">
      <f>L3+L18</f>
    </oc>
    <nc r="L37">
      <v>81375</v>
    </nc>
  </rcc>
  <rcc rId="76" sId="4" numFmtId="34">
    <oc r="L38">
      <f>L4+L19</f>
    </oc>
    <nc r="L38">
      <v>64767</v>
    </nc>
  </rcc>
  <rcc rId="77" sId="4" numFmtId="34">
    <oc r="L39">
      <f>L5+L20</f>
    </oc>
    <nc r="L39">
      <v>12995</v>
    </nc>
  </rcc>
  <rcc rId="78" sId="4" numFmtId="34">
    <oc r="L40">
      <f>L6</f>
    </oc>
    <nc r="L40">
      <v>113794</v>
    </nc>
  </rcc>
  <rcc rId="79" sId="4" numFmtId="34">
    <oc r="L41">
      <f>L7+L21</f>
    </oc>
    <nc r="L41">
      <v>98096</v>
    </nc>
  </rcc>
  <rcc rId="80" sId="4" numFmtId="34">
    <oc r="L42">
      <f>L8+L22</f>
    </oc>
    <nc r="L42">
      <v>49414</v>
    </nc>
  </rcc>
  <rcc rId="81" sId="4" numFmtId="34">
    <oc r="L43">
      <f>L9+L23</f>
    </oc>
    <nc r="L43">
      <v>35124</v>
    </nc>
  </rcc>
  <rcc rId="82" sId="4" numFmtId="34">
    <oc r="L44">
      <f>L10+L27</f>
    </oc>
    <nc r="L44">
      <v>-766</v>
    </nc>
  </rcc>
  <rcc rId="83" sId="4" numFmtId="34">
    <oc r="L45">
      <f>L11+L25</f>
    </oc>
    <nc r="L45">
      <v>68395</v>
    </nc>
  </rcc>
  <rcc rId="84" sId="4" numFmtId="34">
    <oc r="L46">
      <f>L12+L26</f>
    </oc>
    <nc r="L46">
      <v>52640</v>
    </nc>
  </rcc>
  <rcc rId="85" sId="4" numFmtId="34">
    <oc r="L47">
      <f>L13+L24</f>
    </oc>
    <nc r="L47">
      <v>11222</v>
    </nc>
  </rcc>
  <rcc rId="86" sId="4" numFmtId="34">
    <oc r="L48">
      <f>L14+L28</f>
    </oc>
    <nc r="L48">
      <v>-1577</v>
    </nc>
  </rcc>
  <rcc rId="87" sId="4" numFmtId="34">
    <oc r="L49">
      <f>L15</f>
    </oc>
    <nc r="L49">
      <v>964</v>
    </nc>
  </rcc>
  <rcc rId="88" sId="4" numFmtId="34">
    <oc r="L50">
      <f>L30+L29</f>
    </oc>
    <nc r="L50">
      <v>-14672</v>
    </nc>
  </rcc>
  <rcc rId="89" sId="4" numFmtId="34">
    <oc r="L51">
      <f>SUM(L37:L41,L43:L50)</f>
    </oc>
    <nc r="L51">
      <v>522357</v>
    </nc>
  </rcc>
  <rcc rId="90" sId="4">
    <oc r="L54">
      <f>L36</f>
    </oc>
    <nc r="L54" t="inlineStr">
      <is>
        <t>II Q 2019</t>
      </is>
    </nc>
  </rcc>
  <rcc rId="91" sId="4" numFmtId="34">
    <oc r="L56">
      <f>L45/1000</f>
    </oc>
    <nc r="L56">
      <v>68</v>
    </nc>
  </rcc>
  <rcc rId="92" sId="4" numFmtId="34">
    <oc r="L57">
      <f>L44/1000</f>
    </oc>
    <nc r="L57">
      <v>-1</v>
    </nc>
  </rcc>
  <rcc rId="93" sId="4" numFmtId="34">
    <oc r="L58">
      <f>L47/1000</f>
    </oc>
    <nc r="L58">
      <v>11</v>
    </nc>
  </rcc>
  <rcc rId="94" sId="4" numFmtId="34">
    <oc r="L59">
      <f>L39/1000</f>
    </oc>
    <nc r="L59">
      <v>13</v>
    </nc>
  </rcc>
  <rcc rId="95" sId="4" numFmtId="34">
    <oc r="L60">
      <f>L37/1000</f>
    </oc>
    <nc r="L60">
      <v>81</v>
    </nc>
  </rcc>
  <rcc rId="96" sId="4" numFmtId="34">
    <oc r="L61">
      <f>L40/1000</f>
    </oc>
    <nc r="L61">
      <v>114</v>
    </nc>
  </rcc>
  <rcc rId="97" sId="4" numFmtId="34">
    <oc r="L62">
      <f>L41/1000</f>
    </oc>
    <nc r="L62">
      <v>98</v>
    </nc>
  </rcc>
  <rcc rId="98" sId="4" numFmtId="34">
    <oc r="L63">
      <f>(L38+L48)/1000</f>
    </oc>
    <nc r="L63">
      <v>63</v>
    </nc>
  </rcc>
  <rcc rId="99" sId="4" numFmtId="34">
    <oc r="L64">
      <f>L46/1000</f>
    </oc>
    <nc r="L64">
      <v>53</v>
    </nc>
  </rcc>
  <rcc rId="100" sId="4" numFmtId="34">
    <oc r="L65">
      <f>(L50+L43+L49)/1000+1</f>
    </oc>
    <nc r="L65">
      <v>22</v>
    </nc>
  </rcc>
  <rcc rId="101" sId="4" numFmtId="34">
    <oc r="L66">
      <f>SUM(L56:L65)</f>
    </oc>
    <nc r="L66">
      <v>522</v>
    </nc>
  </rcc>
  <rcc rId="102" sId="4" numFmtId="4">
    <oc r="L67">
      <f>'P&amp;L'!L10/1000</f>
    </oc>
    <nc r="L67">
      <v>522</v>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A48DCEF-55E0-4204-8FFD-85C39608BE6D}" action="delete"/>
  <rdn rId="0" localSheetId="1" customView="1" name="Z_AA48DCEF_55E0_4204_8FFD_85C39608BE6D_.wvu.Rows" hidden="1" oldHidden="1">
    <formula>'P&amp;L'!$34:$54</formula>
    <oldFormula>'P&amp;L'!$34:$54</oldFormula>
  </rdn>
  <rdn rId="0" localSheetId="2" customView="1" name="Z_AA48DCEF_55E0_4204_8FFD_85C39608BE6D_.wvu.Rows" hidden="1" oldHidden="1">
    <formula>BS!$51:$68</formula>
    <oldFormula>BS!$51:$68</oldFormula>
  </rdn>
  <rdn rId="0" localSheetId="13" customView="1" name="Z_AA48DCEF_55E0_4204_8FFD_85C39608BE6D_.wvu.Cols" hidden="1" oldHidden="1">
    <formula>'Aktywa i zobow. fin. do obrotu'!$L:$R</formula>
    <oldFormula>'Aktywa i zobow. fin. do obrotu'!$L:$R</oldFormula>
  </rdn>
  <rcv guid="{AA48DCEF-55E0-4204-8FFD-85C39608BE6D}"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 sId="2">
    <oc r="K1" t="inlineStr">
      <is>
        <t>31.12.2018</t>
      </is>
    </oc>
    <nc r="K1" t="inlineStr">
      <is>
        <t>31.12.2018 restated</t>
      </is>
    </nc>
  </rcc>
  <rcc rId="104" sId="2" numFmtId="19">
    <oc r="L1">
      <v>43555</v>
    </oc>
    <nc r="L1" t="inlineStr">
      <is>
        <t>31.03.2019 restated</t>
      </is>
    </nc>
  </rcc>
  <rdn rId="0" localSheetId="4" customView="1" name="Z_9AF4A83C_CF57_4B40_8A74_6A0EA6C2FE5C_.wvu.Rows" hidden="1" oldHidden="1">
    <oldFormula>'Przychody prowizyjne'!#REF!</oldFormula>
  </rdn>
  <rcv guid="{9AF4A83C-CF57-4B40-8A74-6A0EA6C2FE5C}" action="delete"/>
  <rdn rId="0" localSheetId="11" customView="1" name="Z_9AF4A83C_CF57_4B40_8A74_6A0EA6C2FE5C_.wvu.Cols" hidden="1" oldHidden="1">
    <formula>'Należn. i zob. od banków'!$L:$R</formula>
    <oldFormula>'Należn. i zob. od banków'!$L:$R</oldFormula>
  </rdn>
  <rdn rId="0" localSheetId="13" customView="1" name="Z_9AF4A83C_CF57_4B40_8A74_6A0EA6C2FE5C_.wvu.Cols" hidden="1" oldHidden="1">
    <formula>'Aktywa i zobow. fin. do obrotu'!$L:$R</formula>
    <oldFormula>'Aktywa i zobow. fin. do obrotu'!$L:$R</oldFormula>
  </rdn>
  <rcv guid="{9AF4A83C-CF57-4B40-8A74-6A0EA6C2FE5C}"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P33:P34">
    <dxf>
      <fill>
        <patternFill patternType="none">
          <bgColor auto="1"/>
        </patternFill>
      </fill>
    </dxf>
  </rfmt>
  <rcc rId="108" sId="5" numFmtId="34">
    <oc r="L33">
      <f>-202169-K33</f>
    </oc>
    <nc r="L33">
      <v>0</v>
    </nc>
  </rcc>
  <rfmt sheetId="5" sqref="L33">
    <dxf>
      <protection locked="0" hidden="1"/>
    </dxf>
  </rfmt>
  <rcmt sheetId="5" cell="L33" guid="{F6A65EBD-2408-4C88-9B07-1E6CEFD49867}" alwaysShow="1" author="Dziadczyk Marzena" oldLength="19" newLength="47"/>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 sId="5">
    <oc r="N33">
      <f>G33+H33+I33+J33</f>
    </oc>
    <nc r="N33"/>
  </rcc>
  <rcc rId="110" sId="5">
    <oc r="O33">
      <f>N33+M33</f>
    </oc>
    <nc r="O33"/>
  </rcc>
  <rcc rId="111" sId="5">
    <oc r="Q33">
      <v>126953</v>
    </oc>
    <nc r="Q33"/>
  </rcc>
  <rcc rId="112" sId="5">
    <oc r="R33">
      <f>Q33+P33</f>
    </oc>
    <nc r="R33"/>
  </rcc>
  <rcc rId="113" sId="5">
    <oc r="N34">
      <f>G34+H34+I34+J34</f>
    </oc>
    <nc r="N34"/>
  </rcc>
  <rcc rId="114" sId="5">
    <oc r="O34">
      <f>N34+M34</f>
    </oc>
    <nc r="O34"/>
  </rcc>
  <rcc rId="115" sId="5">
    <oc r="Q34">
      <v>84008</v>
    </oc>
    <nc r="Q34"/>
  </rcc>
  <rcc rId="116" sId="5">
    <oc r="R34">
      <f>Q34+P34</f>
    </oc>
    <nc r="R34"/>
  </rcc>
  <rfmt sheetId="5" sqref="P30" start="0" length="0">
    <dxf>
      <font>
        <b val="0"/>
        <sz val="9"/>
        <name val="Open Sans"/>
        <scheme val="none"/>
      </font>
    </dxf>
  </rfmt>
  <rfmt sheetId="5" sqref="P31" start="0" length="0">
    <dxf>
      <font>
        <sz val="9"/>
        <color theme="0" tint="-0.249977111117893"/>
        <name val="Open Sans"/>
        <scheme val="none"/>
      </font>
    </dxf>
  </rfmt>
  <rcc rId="117" sId="5" odxf="1" dxf="1">
    <oc r="P33">
      <f>C33+D33+E33+F33</f>
    </oc>
    <nc r="P33"/>
    <ndxf>
      <font>
        <sz val="9"/>
        <color theme="0"/>
        <name val="Open Sans"/>
        <scheme val="none"/>
      </font>
      <numFmt numFmtId="0" formatCode="General"/>
      <fill>
        <patternFill patternType="none">
          <bgColor indexed="65"/>
        </patternFill>
      </fill>
    </ndxf>
  </rcc>
  <rcc rId="118" sId="5" odxf="1" dxf="1">
    <oc r="P34">
      <f>C34+D34+E34+F34</f>
    </oc>
    <nc r="P34"/>
    <ndxf>
      <font>
        <sz val="9"/>
        <color theme="0"/>
        <name val="Open Sans"/>
        <scheme val="none"/>
      </font>
      <numFmt numFmtId="0" formatCode="General"/>
      <fill>
        <patternFill patternType="none">
          <bgColor indexed="65"/>
        </patternFill>
      </fill>
    </ndxf>
  </rcc>
  <rfmt sheetId="5" sqref="P35" start="0" length="0">
    <dxf>
      <font>
        <sz val="9"/>
        <color theme="0"/>
        <name val="Open Sans"/>
        <scheme val="none"/>
      </font>
    </dxf>
  </rfmt>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 sId="5" numFmtId="34">
    <nc r="N34">
      <v>1</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 sId="12">
    <oc r="B14">
      <f>'\\wro01scl\bzwbk\GIELDA\2017\III KWARTAŁ 2017\[IAS III 2017.xlsx]noty bilansowe'!$G$70</f>
    </oc>
    <nc r="B14" t="inlineStr">
      <is>
        <t xml:space="preserve">Equity securities </t>
      </is>
    </nc>
  </rcc>
  <rcc rId="121" sId="12" numFmtId="34">
    <oc r="D6">
      <f>'\\wro01scl\bzwbk\GIELDA\2017\PÓŁROCZE 2017\[SAB PSR 2017.xlsx]noty bilansowe'!$B$77</f>
    </oc>
    <nc r="D6">
      <v>293619</v>
    </nc>
  </rcc>
  <rcc rId="122" sId="12" numFmtId="34">
    <oc r="D7">
      <f>'\\wro01scl\bzwbk\GIELDA\2017\PÓŁROCZE 2017\[SAB PSR 2017.xlsx]noty bilansowe'!$B$78</f>
    </oc>
    <nc r="D7">
      <v>23403344</v>
    </nc>
  </rcc>
  <rcc rId="123" sId="12" numFmtId="34">
    <oc r="D11">
      <f>'\\wro01scl\bzwbk\GIELDA\2017\PÓŁROCZE 2017\[SAB PSR 2017.xlsx]noty bilansowe'!$B$82</f>
    </oc>
    <nc r="D11">
      <v>2149873</v>
    </nc>
  </rcc>
  <rcc rId="124" sId="12" numFmtId="34">
    <oc r="D16">
      <f>'\\wro01scl\bzwbk\GIELDA\2017\PÓŁROCZE 2017\[SAB PSR 2017.xlsx]noty bilansowe'!$B$85</f>
    </oc>
    <nc r="D16">
      <v>866032</v>
    </nc>
  </rcc>
  <rcc rId="125" sId="2" numFmtId="34">
    <oc r="M3">
      <f>'\\wro01scl\bzwbk\GIELDA\2019\PÓŁROCZE 2019\[SAB PSR 2019.xlsx]BS skon'!$D4</f>
    </oc>
    <nc r="M3">
      <v>6041063</v>
    </nc>
  </rcc>
  <rcc rId="126" sId="2" numFmtId="34">
    <oc r="M4">
      <f>'\\wro01scl\bzwbk\GIELDA\2019\PÓŁROCZE 2019\[SAB PSR 2019.xlsx]BS skon'!$D5</f>
    </oc>
    <nc r="M4">
      <v>2310836</v>
    </nc>
  </rcc>
  <rcc rId="127" sId="2" numFmtId="34">
    <oc r="M5">
      <f>'\\wro01scl\bzwbk\GIELDA\2019\PÓŁROCZE 2019\[SAB PSR 2019.xlsx]BS skon'!$D6+'\\wro01scl\bzwbk\GIELDA\2019\PÓŁROCZE 2019\[SAB PSR 2019.xlsx]BS skon'!$D7</f>
    </oc>
    <nc r="M5">
      <v>9184193</v>
    </nc>
  </rcc>
  <rcc rId="128" sId="2" numFmtId="34">
    <oc r="M7">
      <f>'\\wro01scl\bzwbk\GIELDA\2019\PÓŁROCZE 2019\[SAB PSR 2019.xlsx]BS skon'!$D9</f>
    </oc>
    <nc r="M7">
      <v>139051895</v>
    </nc>
  </rcc>
  <rcc rId="129" sId="2" numFmtId="34">
    <oc r="M8">
      <f>'\\wro01scl\bzwbk\GIELDA\2019\PÓŁROCZE 2019\[SAB PSR 2019.xlsx]BS skon'!$D10</f>
    </oc>
    <nc r="M8">
      <v>419535</v>
    </nc>
  </rcc>
  <rcc rId="130" sId="2" numFmtId="34">
    <oc r="M9">
      <f>'\\wro01scl\bzwbk\GIELDA\2019\PÓŁROCZE 2019\[SAB PSR 2019.xlsx]BS skon'!$D11</f>
    </oc>
    <nc r="M9">
      <v>1254273</v>
    </nc>
  </rcc>
  <rcc rId="131" sId="2" numFmtId="34">
    <oc r="M10">
      <f>'\\wro01scl\bzwbk\GIELDA\2019\PÓŁROCZE 2019\[SAB PSR 2019.xlsx]BS skon'!$D12</f>
    </oc>
    <nc r="M10">
      <v>537258</v>
    </nc>
  </rcc>
  <rcc rId="132" sId="2" numFmtId="34">
    <oc r="M13">
      <f>'\\wro01scl\bzwbk\GIELDA\2019\PÓŁROCZE 2019\[SAB PSR 2019.xlsx]BS skon'!$D14</f>
    </oc>
    <nc r="M13">
      <v>38179878</v>
    </nc>
  </rcc>
  <rcc rId="133" sId="2" numFmtId="34">
    <oc r="M14">
      <f>'\\wro01scl\bzwbk\GIELDA\2019\PÓŁROCZE 2019\[SAB PSR 2019.xlsx]BS skon'!$D15</f>
    </oc>
    <nc r="M14">
      <v>177035</v>
    </nc>
  </rcc>
  <rcc rId="134" sId="2" numFmtId="34">
    <oc r="M15">
      <f>'\\wro01scl\bzwbk\GIELDA\2019\PÓŁROCZE 2019\[SAB PSR 2019.xlsx]BS skon'!$D16</f>
    </oc>
    <nc r="M15">
      <v>807301</v>
    </nc>
  </rcc>
  <rcc rId="135" sId="2" numFmtId="34">
    <oc r="M16">
      <f>'\\wro01scl\bzwbk\GIELDA\2019\PÓŁROCZE 2019\[SAB PSR 2019.xlsx]BS skon'!$D17</f>
    </oc>
    <nc r="M16">
      <v>865227</v>
    </nc>
  </rcc>
  <rcc rId="136" sId="2" numFmtId="34">
    <oc r="M17">
      <f>'\\wro01scl\bzwbk\GIELDA\2019\PÓŁROCZE 2019\[SAB PSR 2019.xlsx]BS skon'!$D18</f>
    </oc>
    <nc r="M17">
      <v>742302</v>
    </nc>
  </rcc>
  <rcc rId="137" sId="2" numFmtId="34">
    <oc r="M18">
      <f>'\\wro01scl\bzwbk\GIELDA\2019\PÓŁROCZE 2019\[SAB PSR 2019.xlsx]BS skon'!$D19</f>
    </oc>
    <nc r="M18">
      <v>1712056</v>
    </nc>
  </rcc>
  <rcc rId="138" sId="2" numFmtId="34">
    <oc r="M19">
      <f>'\\wro01scl\bzwbk\GIELDA\2019\PÓŁROCZE 2019\[SAB PSR 2019.xlsx]BS skon'!$D20</f>
    </oc>
    <nc r="M19">
      <v>748294</v>
    </nc>
  </rcc>
  <rcc rId="139" sId="2" numFmtId="34">
    <oc r="M20">
      <f>'\\wro01scl\bzwbk\GIELDA\2019\PÓŁROCZE 2019\[SAB PSR 2019.xlsx]BS skon'!$D21</f>
    </oc>
    <nc r="M20">
      <v>922098</v>
    </nc>
  </rcc>
  <rcc rId="140" sId="2" numFmtId="34">
    <oc r="M22">
      <f>'\\wro01scl\bzwbk\GIELDA\2019\PÓŁROCZE 2019\[SAB PSR 2019.xlsx]BS skon'!$D$22</f>
    </oc>
    <nc r="M22">
      <v>1776340</v>
    </nc>
  </rcc>
  <rcc rId="141" sId="2" numFmtId="34">
    <oc r="M23">
      <f>'\\wro01scl\bzwbk\GIELDA\2019\PÓŁROCZE 2019\[SAB PSR 2019.xlsx]BS skon'!$D$23</f>
    </oc>
    <nc r="M23">
      <v>11044</v>
    </nc>
  </rcc>
  <rcc rId="142" sId="2" numFmtId="34">
    <oc r="M24">
      <f>'\\wro01scl\bzwbk\GIELDA\2019\PÓŁROCZE 2019\[SAB PSR 2019.xlsx]BS skon'!$D$24</f>
    </oc>
    <nc r="M24">
      <v>1085832</v>
    </nc>
  </rcc>
  <rcc rId="143" sId="2" numFmtId="34">
    <oc r="M27">
      <f>'\\wro01scl\bzwbk\GIELDA\2019\PÓŁROCZE 2019\[SAB PSR 2019.xlsx]BS skon'!$D27</f>
    </oc>
    <nc r="M27">
      <v>3456334</v>
    </nc>
  </rcc>
  <rcc rId="144" sId="2" numFmtId="34">
    <oc r="M28">
      <f>'\\wro01scl\bzwbk\GIELDA\2019\PÓŁROCZE 2019\[SAB PSR 2019.xlsx]BS skon'!$D28+'\\wro01scl\bzwbk\GIELDA\2019\PÓŁROCZE 2019\[SAB PSR 2019.xlsx]BS skon'!$D29</f>
    </oc>
    <nc r="M28">
      <v>2604236</v>
    </nc>
  </rcc>
  <rcc rId="145" sId="2" numFmtId="34">
    <oc r="M29">
      <f>'\\wro01scl\bzwbk\GIELDA\2019\PÓŁROCZE 2019\[SAB PSR 2019.xlsx]BS skon'!$D30</f>
    </oc>
    <nc r="M29">
      <v>149675448</v>
    </nc>
  </rcc>
  <rcc rId="146" sId="2" numFmtId="34">
    <oc r="M30">
      <f>'\\wro01scl\bzwbk\GIELDA\2019\PÓŁROCZE 2019\[SAB PSR 2019.xlsx]BS skon'!$D31</f>
    </oc>
    <nc r="M30">
      <v>7816340</v>
    </nc>
  </rcc>
  <rcc rId="147" sId="2" numFmtId="34">
    <oc r="M31">
      <f>'\\wro01scl\bzwbk\GIELDA\2019\PÓŁROCZE 2019\[SAB PSR 2019.xlsx]BS skon'!$D33</f>
    </oc>
    <nc r="M31">
      <v>9888731</v>
    </nc>
  </rcc>
  <rcc rId="148" sId="2" numFmtId="34">
    <oc r="M32">
      <f>'\\wro01scl\bzwbk\GIELDA\2019\PÓŁROCZE 2019\[SAB PSR 2019.xlsx]BS skon'!$D$34</f>
    </oc>
    <nc r="M32">
      <v>783653</v>
    </nc>
  </rcc>
  <rcc rId="149" sId="2" numFmtId="34">
    <oc r="M33">
      <f>'\\wro01scl\bzwbk\GIELDA\2019\PÓŁROCZE 2019\[SAB PSR 2019.xlsx]BS skon'!$D$32</f>
    </oc>
    <nc r="M33">
      <v>2627382</v>
    </nc>
  </rcc>
  <rcc rId="150" sId="2" numFmtId="34">
    <oc r="M34">
      <f>'\\wro01scl\bzwbk\GIELDA\2019\PÓŁROCZE 2019\[SAB PSR 2019.xlsx]BS skon'!$D$35</f>
    </oc>
    <nc r="M34">
      <v>164102</v>
    </nc>
  </rcc>
  <rcc rId="151" sId="2" numFmtId="34">
    <oc r="M35">
      <f>'\\wro01scl\bzwbk\GIELDA\2019\PÓŁROCZE 2019\[SAB PSR 2019.xlsx]BS skon'!$D$36</f>
    </oc>
    <nc r="M35">
      <v>54716</v>
    </nc>
  </rcc>
  <rcc rId="152" sId="2" numFmtId="34">
    <oc r="M36">
      <f>'\\wro01scl\bzwbk\GIELDA\2019\PÓŁROCZE 2019\[SAB PSR 2019.xlsx]BS skon'!$D$37</f>
    </oc>
    <nc r="M36">
      <v>179256</v>
    </nc>
  </rcc>
  <rcc rId="153" sId="2" numFmtId="34">
    <oc r="K37">
      <f>'\\wro01scl\bzwbk\GIELDA\2019\PÓŁROCZE 2019\[SAB PSR 2019.xlsx]BS skon'!$E$38</f>
    </oc>
    <nc r="K37">
      <v>2759072</v>
    </nc>
  </rcc>
  <rcc rId="154" sId="2" numFmtId="34">
    <oc r="M37">
      <f>'\\wro01scl\bzwbk\GIELDA\2019\PÓŁROCZE 2019\[SAB PSR 2019.xlsx]BS skon'!$D$38</f>
    </oc>
    <nc r="M37">
      <v>2976819</v>
    </nc>
  </rcc>
  <rcc rId="155" sId="2" numFmtId="34">
    <oc r="M41">
      <f>'\\wro01scl\bzwbk\GIELDA\2019\PÓŁROCZE 2019\[SAB PSR 2019.xlsx]BS skon'!$D$42</f>
    </oc>
    <nc r="M41">
      <v>1020883</v>
    </nc>
  </rcc>
  <rcc rId="156" sId="2" numFmtId="34">
    <oc r="K42">
      <f>'\\wro01scl\bzwbk\GIELDA\2019\PÓŁROCZE 2019\[SAB PSR 2019.xlsx]BS skon'!$E$43</f>
    </oc>
    <nc r="K42">
      <v>18911741</v>
    </nc>
  </rcc>
  <rcc rId="157" sId="2" numFmtId="34">
    <oc r="M42">
      <f>'\\wro01scl\bzwbk\GIELDA\2019\PÓŁROCZE 2019\[SAB PSR 2019.xlsx]BS skon'!$D$43</f>
    </oc>
    <nc r="M42">
      <v>20123479</v>
    </nc>
  </rcc>
  <rcc rId="158" sId="2" numFmtId="34">
    <oc r="M43">
      <f>'\\wro01scl\bzwbk\GIELDA\2019\PÓŁROCZE 2019\[SAB PSR 2019.xlsx]BS skon'!$D$44</f>
    </oc>
    <nc r="M43">
      <v>1213076</v>
    </nc>
  </rcc>
  <rcc rId="159" sId="2" numFmtId="34">
    <oc r="M44">
      <f>'\\wro01scl\bzwbk\GIELDA\2019\PÓŁROCZE 2019\[SAB PSR 2019.xlsx]BS skon'!$D$45</f>
    </oc>
    <nc r="M44">
      <v>886795</v>
    </nc>
  </rcc>
  <rcc rId="160" sId="2" numFmtId="34">
    <oc r="K45">
      <f>'\\wro01scl\bzwbk\GIELDA\2019\PÓŁROCZE 2019\[SAB PSR 2019.xlsx]BS skon'!$E$46</f>
    </oc>
    <nc r="K45">
      <v>2396784</v>
    </nc>
  </rcc>
  <rcc rId="161" sId="2" numFmtId="34">
    <oc r="M45">
      <f>'\\wro01scl\bzwbk\GIELDA\2019\PÓŁROCZE 2019\[SAB PSR 2019.xlsx]BS skon'!$D$46</f>
    </oc>
    <nc r="M45">
      <v>957901</v>
    </nc>
  </rcc>
  <rcc rId="162" sId="2" numFmtId="4">
    <oc r="M46">
      <f>'\\wro01scl\bzwbk\GIELDA\2019\PÓŁROCZE 2019\[SAB PSR 2019.xlsx]BS skon'!$D$47</f>
    </oc>
    <nc r="M46">
      <v>1397309</v>
    </nc>
  </rcc>
  <rcc rId="163" sId="6" numFmtId="34">
    <oc r="L3">
      <f>'\\wro01scl\bzwbk\GIELDA\2019\PÓŁROCZE 2019\[SAB PSR 2019.xlsx]noty rachunkowe'!$B$35</f>
    </oc>
    <nc r="L3">
      <v>38808</v>
    </nc>
  </rcc>
  <rcc rId="164" sId="6" numFmtId="34">
    <oc r="L7">
      <f>'\\wro01scl\bzwbk\GIELDA\2019\PÓŁROCZE 2019\[SAB PSR 2019.xlsx]noty rachunkowe'!$B$36</f>
    </oc>
    <nc r="L7">
      <v>-3102</v>
    </nc>
  </rcc>
  <rcc rId="165" sId="6" numFmtId="34">
    <oc r="L8">
      <f>'\\wro01scl\bzwbk\GIELDA\2019\PÓŁROCZE 2019\[SAB PSR 2019.xlsx]noty rachunkowe'!$B$37</f>
    </oc>
    <nc r="L8">
      <v>-3039</v>
    </nc>
  </rcc>
  <rcc rId="166" sId="6" numFmtId="34">
    <oc r="L9">
      <f>'\\wro01scl\bzwbk\GIELDA\2019\PÓŁROCZE 2019\[SAB PSR 2019.xlsx]noty rachunkowe'!$B$38</f>
    </oc>
    <nc r="L9">
      <v>-2466</v>
    </nc>
  </rcc>
  <rcc rId="167" sId="7" numFmtId="34">
    <oc r="L2">
      <f>'\\wro01scl\bzwbk\GIELDA\2019\PÓŁROCZE 2019\[SAB PSR 2019.xlsx]noty rachunkowe'!$B$47</f>
    </oc>
    <nc r="L2">
      <v>-8</v>
    </nc>
  </rcc>
  <rcc rId="168" sId="7" numFmtId="34">
    <oc r="L3">
      <f>'\\wro01scl\bzwbk\GIELDA\2019\PÓŁROCZE 2019\[SAB PSR 2019.xlsx]noty rachunkowe'!$B$48</f>
    </oc>
    <nc r="L3">
      <v>0</v>
    </nc>
  </rcc>
  <rcc rId="169" sId="7" numFmtId="34">
    <oc r="L4">
      <f>'\\wro01scl\bzwbk\GIELDA\2019\PÓŁROCZE 2019\[SAB PSR 2019.xlsx]noty rachunkowe'!$B$49</f>
    </oc>
    <nc r="L4">
      <v>17618</v>
    </nc>
  </rcc>
  <rcc rId="170" sId="7" numFmtId="34">
    <oc r="L5">
      <f>'\\wro01scl\bzwbk\GIELDA\2019\PÓŁROCZE 2019\[SAB PSR 2019.xlsx]noty rachunkowe'!$B$50</f>
    </oc>
    <nc r="L5">
      <v>58110</v>
    </nc>
  </rcc>
  <rcc rId="171" sId="7" numFmtId="34">
    <oc r="L10">
      <f>'\\wro01scl\bzwbk\GIELDA\2019\PÓŁROCZE 2019\[SAB PSR 2019.xlsx]noty rachunkowe'!$B$52</f>
    </oc>
    <nc r="L10">
      <v>11595</v>
    </nc>
  </rcc>
  <rcc rId="172" sId="7" numFmtId="34">
    <oc r="L11">
      <f>'\\wro01scl\bzwbk\GIELDA\2019\PÓŁROCZE 2019\[SAB PSR 2019.xlsx]noty rachunkowe'!$B$53</f>
    </oc>
    <nc r="L11">
      <v>3786</v>
    </nc>
  </rcc>
  <rcc rId="173" sId="14" numFmtId="34">
    <oc r="L3">
      <f>'\\wro01scl\bzwbk\GIELDA\2019\PÓŁROCZE 2019\[SAB PSR 2019.xlsx]noty rachunkowe'!$B$60</f>
    </oc>
    <nc r="L3">
      <v>8543</v>
    </nc>
  </rcc>
  <rcc rId="174" sId="14" numFmtId="34">
    <oc r="L5">
      <f>'\\wro01scl\bzwbk\GIELDA\2019\PÓŁROCZE 2019\[SAB PSR 2019.xlsx]noty rachunkowe'!$B$61</f>
    </oc>
    <nc r="L5">
      <v>474</v>
    </nc>
  </rcc>
  <rcc rId="175" sId="14" numFmtId="34">
    <oc r="L6">
      <f>'\\wro01scl\bzwbk\GIELDA\2019\PÓŁROCZE 2019\[SAB PSR 2019.xlsx]noty rachunkowe'!$B$62</f>
    </oc>
    <nc r="L6">
      <v>5068</v>
    </nc>
  </rcc>
  <rcc rId="176" sId="14" numFmtId="34">
    <oc r="L7">
      <f>'\\wro01scl\bzwbk\GIELDA\2019\PÓŁROCZE 2019\[SAB PSR 2019.xlsx]noty rachunkowe'!$B$63</f>
    </oc>
    <nc r="L7">
      <v>14134</v>
    </nc>
  </rcc>
  <rcc rId="177" sId="14" numFmtId="34">
    <oc r="L8">
      <f>'\\wro01scl\bzwbk\GIELDA\2019\PÓŁROCZE 2019\[SAB PSR 2019.xlsx]noty rachunkowe'!$B$64</f>
    </oc>
    <nc r="L8">
      <v>198</v>
    </nc>
  </rcc>
  <rcc rId="178" sId="14" numFmtId="34">
    <oc r="L9">
      <f>'\\wro01scl\bzwbk\GIELDA\2019\PÓŁROCZE 2019\[SAB PSR 2019.xlsx]noty rachunkowe'!$B$65</f>
    </oc>
    <nc r="L9">
      <v>10231</v>
    </nc>
  </rcc>
  <rcc rId="179" sId="14" numFmtId="34">
    <oc r="L10">
      <f>'\\wro01scl\bzwbk\GIELDA\2019\PÓŁROCZE 2019\[SAB PSR 2019.xlsx]noty rachunkowe'!$B$66</f>
    </oc>
    <nc r="L10">
      <v>14665</v>
    </nc>
  </rcc>
  <rcc rId="180" sId="14" numFmtId="34">
    <oc r="L11">
      <f>'\\wro01scl\bzwbk\GIELDA\2019\PÓŁROCZE 2019\[SAB PSR 2019.xlsx]noty rachunkowe'!$B$67</f>
    </oc>
    <nc r="L11">
      <v>60831</v>
    </nc>
  </rcc>
  <rcc rId="181" sId="14" numFmtId="4">
    <oc r="K14">
      <f>'\\wro01scl\bzwbk\GIELDA\2019\PÓŁROCZE 2019\[SAB PSR 2019.xlsx]noty rachunkowe'!$H$68</f>
    </oc>
    <nc r="K14">
      <v>34870</v>
    </nc>
  </rcc>
  <rcc rId="182" sId="14" numFmtId="4">
    <oc r="L14">
      <f>'\\wro01scl\bzwbk\GIELDA\2019\PÓŁROCZE 2019\[SAB PSR 2019.xlsx]noty rachunkowe'!$B$68</f>
    </oc>
    <nc r="L14">
      <v>60831</v>
    </nc>
  </rcc>
  <rcc rId="183" sId="15" numFmtId="34">
    <oc r="L3">
      <f>'\\wro01scl\bzwbk\GIELDA\2019\PÓŁROCZE 2019\[SAB PSR 2019.xlsx]noty rachunkowe'!$B$112</f>
    </oc>
    <nc r="L3">
      <v>-15704</v>
    </nc>
  </rcc>
  <rcc rId="184" sId="15" numFmtId="34">
    <oc r="L4">
      <f>'\\wro01scl\bzwbk\GIELDA\2019\PÓŁROCZE 2019\[SAB PSR 2019.xlsx]noty rachunkowe'!$B$113</f>
    </oc>
    <nc r="L4">
      <v>-17460</v>
    </nc>
  </rcc>
  <rcc rId="185" sId="15" numFmtId="34">
    <oc r="L5">
      <f>'\\wro01scl\bzwbk\GIELDA\2019\PÓŁROCZE 2019\[SAB PSR 2019.xlsx]noty rachunkowe'!$B$114</f>
    </oc>
    <nc r="L5">
      <v>-718</v>
    </nc>
  </rcc>
  <rcc rId="186" sId="15" numFmtId="34">
    <oc r="L6">
      <f>'\\wro01scl\bzwbk\GIELDA\2019\PÓŁROCZE 2019\[SAB PSR 2019.xlsx]noty rachunkowe'!$B$115</f>
    </oc>
    <nc r="L6">
      <v>-367</v>
    </nc>
  </rcc>
  <rcc rId="187" sId="15" numFmtId="34">
    <oc r="L7">
      <f>'\\wro01scl\bzwbk\GIELDA\2019\PÓŁROCZE 2019\[SAB PSR 2019.xlsx]noty rachunkowe'!$B$116</f>
    </oc>
    <nc r="L7">
      <v>-599</v>
    </nc>
  </rcc>
  <rcc rId="188" sId="15" numFmtId="34">
    <oc r="L8">
      <f>'\\wro01scl\bzwbk\GIELDA\2019\PÓŁROCZE 2019\[SAB PSR 2019.xlsx]noty rachunkowe'!$B$117</f>
    </oc>
    <nc r="L8">
      <v>-2229</v>
    </nc>
  </rcc>
  <rcc rId="189" sId="15" numFmtId="34">
    <oc r="L9">
      <f>'\\wro01scl\bzwbk\GIELDA\2019\PÓŁROCZE 2019\[SAB PSR 2019.xlsx]noty rachunkowe'!$B$118</f>
    </oc>
    <nc r="L9">
      <v>-10663</v>
    </nc>
  </rcc>
  <rcc rId="190" sId="15" numFmtId="34">
    <oc r="L10">
      <f>'\\wro01scl\bzwbk\GIELDA\2019\PÓŁROCZE 2019\[SAB PSR 2019.xlsx]noty rachunkowe'!$B$119</f>
    </oc>
    <nc r="L10">
      <v>-8521</v>
    </nc>
  </rcc>
  <rcc rId="191" sId="9" numFmtId="34">
    <oc r="D4">
      <f>'\\wro01scl\bzwbk\GIELDA\2019\PÓŁROCZE 2019\[SAB PSR 2019.xlsx]rezerwy na należności'!$D59</f>
    </oc>
    <nc r="D4">
      <v>-67</v>
    </nc>
  </rcc>
  <rcc rId="192" sId="9" numFmtId="34">
    <oc r="F4">
      <f>'\\wro01scl\bzwbk\GIELDA\2019\PÓŁROCZE 2019\[SAB PSR 2019.xlsx]rezerwy na należności'!$B59</f>
    </oc>
    <nc r="F4">
      <v>-2</v>
    </nc>
  </rcc>
  <rcc rId="193" sId="9" numFmtId="34">
    <oc r="D5">
      <f>'\\wro01scl\bzwbk\GIELDA\2019\PÓŁROCZE 2019\[SAB PSR 2019.xlsx]rezerwy na należności'!$D60</f>
    </oc>
    <nc r="D5">
      <v>0</v>
    </nc>
  </rcc>
  <rcc rId="194" sId="9" numFmtId="34">
    <oc r="F5">
      <f>'\\wro01scl\bzwbk\GIELDA\2019\PÓŁROCZE 2019\[SAB PSR 2019.xlsx]rezerwy na należności'!$B60</f>
    </oc>
    <nc r="F5">
      <v>0</v>
    </nc>
  </rcc>
  <rcc rId="195" sId="9" numFmtId="34">
    <oc r="D6">
      <f>'\\wro01scl\bzwbk\GIELDA\2019\PÓŁROCZE 2019\[SAB PSR 2019.xlsx]rezerwy na należności'!$D61</f>
    </oc>
    <nc r="D6">
      <v>0</v>
    </nc>
  </rcc>
  <rcc rId="196" sId="9" numFmtId="34">
    <oc r="F6">
      <f>'\\wro01scl\bzwbk\GIELDA\2019\PÓŁROCZE 2019\[SAB PSR 2019.xlsx]rezerwy na należności'!$B61</f>
    </oc>
    <nc r="F6">
      <v>0</v>
    </nc>
  </rcc>
  <rcc rId="197" sId="9" numFmtId="34">
    <oc r="D7">
      <f>'\\wro01scl\bzwbk\GIELDA\2019\PÓŁROCZE 2019\[SAB PSR 2019.xlsx]rezerwy na należności'!$D62</f>
    </oc>
    <nc r="D7">
      <v>0</v>
    </nc>
  </rcc>
  <rcc rId="198" sId="9" numFmtId="34">
    <oc r="F7">
      <f>'\\wro01scl\bzwbk\GIELDA\2019\PÓŁROCZE 2019\[SAB PSR 2019.xlsx]rezerwy na należności'!$B62</f>
    </oc>
    <nc r="F7">
      <v>0</v>
    </nc>
  </rcc>
  <rcc rId="199" sId="9" numFmtId="34">
    <oc r="D9">
      <f>'\\wro01scl\bzwbk\GIELDA\2019\PÓŁROCZE 2019\[SAB PSR 2019.xlsx]rezerwy na należności'!$D64</f>
    </oc>
    <nc r="D9">
      <v>-7543</v>
    </nc>
  </rcc>
  <rcc rId="200" sId="9" numFmtId="34">
    <oc r="F9">
      <f>'\\wro01scl\bzwbk\GIELDA\2019\PÓŁROCZE 2019\[SAB PSR 2019.xlsx]rezerwy na należności'!$B64</f>
    </oc>
    <nc r="F9">
      <v>-30146</v>
    </nc>
  </rcc>
  <rcc rId="201" sId="9" numFmtId="34">
    <oc r="D10">
      <f>'\\wro01scl\bzwbk\GIELDA\2019\PÓŁROCZE 2019\[SAB PSR 2019.xlsx]rezerwy na należności'!$D65</f>
    </oc>
    <nc r="D10">
      <v>1240</v>
    </nc>
  </rcc>
  <rcc rId="202" sId="9" numFmtId="34">
    <oc r="F10">
      <f>'\\wro01scl\bzwbk\GIELDA\2019\PÓŁROCZE 2019\[SAB PSR 2019.xlsx]rezerwy na należności'!$B65</f>
    </oc>
    <nc r="F10">
      <v>-199036</v>
    </nc>
  </rcc>
  <rcc rId="203" sId="9" numFmtId="34">
    <oc r="D11">
      <f>'\\wro01scl\bzwbk\GIELDA\2019\PÓŁROCZE 2019\[SAB PSR 2019.xlsx]rezerwy na należności'!$D66</f>
    </oc>
    <nc r="D11">
      <v>-263794</v>
    </nc>
  </rcc>
  <rcc rId="204" sId="9" numFmtId="34">
    <oc r="F11">
      <f>'\\wro01scl\bzwbk\GIELDA\2019\PÓŁROCZE 2019\[SAB PSR 2019.xlsx]rezerwy na należności'!$B66</f>
    </oc>
    <nc r="F11">
      <v>-148220</v>
    </nc>
  </rcc>
  <rcc rId="205" sId="9" numFmtId="34">
    <oc r="D12">
      <f>'\\wro01scl\bzwbk\GIELDA\2019\PÓŁROCZE 2019\[SAB PSR 2019.xlsx]rezerwy na należności'!$D67</f>
    </oc>
    <nc r="D12">
      <v>9477</v>
    </nc>
  </rcc>
  <rcc rId="206" sId="9" numFmtId="34">
    <oc r="F12">
      <f>'\\wro01scl\bzwbk\GIELDA\2019\PÓŁROCZE 2019\[SAB PSR 2019.xlsx]rezerwy na należności'!$B67</f>
    </oc>
    <nc r="F12">
      <v>10445</v>
    </nc>
  </rcc>
  <rcc rId="207" sId="9" numFmtId="34">
    <oc r="D14">
      <f>'\\wro01scl\bzwbk\GIELDA\2019\PÓŁROCZE 2019\[SAB PSR 2019.xlsx]rezerwy na należności'!$D69</f>
    </oc>
    <nc r="D14">
      <v>0</v>
    </nc>
  </rcc>
  <rcc rId="208" sId="9" numFmtId="34">
    <oc r="F14">
      <f>'\\wro01scl\bzwbk\GIELDA\2019\PÓŁROCZE 2019\[SAB PSR 2019.xlsx]rezerwy na należności'!$B69</f>
    </oc>
    <nc r="F14">
      <v>0</v>
    </nc>
  </rcc>
  <rcc rId="209" sId="9" numFmtId="34">
    <oc r="D15">
      <f>'\\wro01scl\bzwbk\GIELDA\2019\PÓŁROCZE 2019\[SAB PSR 2019.xlsx]rezerwy na należności'!$D70</f>
    </oc>
    <nc r="D15">
      <v>0</v>
    </nc>
  </rcc>
  <rcc rId="210" sId="9" numFmtId="34">
    <oc r="F15">
      <f>'\\wro01scl\bzwbk\GIELDA\2019\PÓŁROCZE 2019\[SAB PSR 2019.xlsx]rezerwy na należności'!$B70</f>
    </oc>
    <nc r="F15">
      <v>0</v>
    </nc>
  </rcc>
  <rcc rId="211" sId="9" numFmtId="34">
    <oc r="D16">
      <f>'\\wro01scl\bzwbk\GIELDA\2019\PÓŁROCZE 2019\[SAB PSR 2019.xlsx]rezerwy na należności'!$D71</f>
    </oc>
    <nc r="D16">
      <v>-1272</v>
    </nc>
  </rcc>
  <rcc rId="212" sId="9" numFmtId="34">
    <oc r="F16">
      <f>'\\wro01scl\bzwbk\GIELDA\2019\PÓŁROCZE 2019\[SAB PSR 2019.xlsx]rezerwy na należności'!$B71</f>
    </oc>
    <nc r="F16">
      <v>-5847</v>
    </nc>
  </rcc>
  <rcc rId="213" sId="9" numFmtId="34">
    <oc r="D17">
      <f>'\\wro01scl\bzwbk\GIELDA\2019\PÓŁROCZE 2019\[SAB PSR 2019.xlsx]rezerwy na należności'!$D72</f>
    </oc>
    <nc r="D17">
      <v>0</v>
    </nc>
  </rcc>
  <rcc rId="214" sId="9" numFmtId="34">
    <oc r="F17">
      <f>'\\wro01scl\bzwbk\GIELDA\2019\PÓŁROCZE 2019\[SAB PSR 2019.xlsx]rezerwy na należności'!$B72</f>
    </oc>
    <nc r="F17">
      <v>0</v>
    </nc>
  </rcc>
  <rcc rId="215" sId="9" numFmtId="34">
    <oc r="D19">
      <f>'\\wro01scl\bzwbk\GIELDA\2019\PÓŁROCZE 2019\[SAB PSR 2019.xlsx]rezerwy na należności'!$D74</f>
    </oc>
    <nc r="D19">
      <v>1976</v>
    </nc>
  </rcc>
  <rcc rId="216" sId="9" numFmtId="34">
    <oc r="F19">
      <f>'\\wro01scl\bzwbk\GIELDA\2019\PÓŁROCZE 2019\[SAB PSR 2019.xlsx]rezerwy na należności'!$B74</f>
    </oc>
    <nc r="F19">
      <v>13299</v>
    </nc>
  </rcc>
  <rcc rId="217" sId="9" numFmtId="34">
    <oc r="D20">
      <f>'\\wro01scl\bzwbk\GIELDA\2019\PÓŁROCZE 2019\[SAB PSR 2019.xlsx]rezerwy na należności'!$D75</f>
    </oc>
    <nc r="D20">
      <v>3344</v>
    </nc>
  </rcc>
  <rcc rId="218" sId="9" numFmtId="34">
    <oc r="F20">
      <f>'\\wro01scl\bzwbk\GIELDA\2019\PÓŁROCZE 2019\[SAB PSR 2019.xlsx]rezerwy na należności'!$B75</f>
    </oc>
    <nc r="F20">
      <v>388</v>
    </nc>
  </rcc>
  <rcc rId="219" sId="9" numFmtId="34">
    <oc r="D21">
      <f>'\\wro01scl\bzwbk\GIELDA\2019\PÓŁROCZE 2019\[SAB PSR 2019.xlsx]rezerwy na należności'!$D76</f>
    </oc>
    <nc r="D21">
      <v>-1237</v>
    </nc>
  </rcc>
  <rcc rId="220" sId="9" numFmtId="34">
    <oc r="F21">
      <f>'\\wro01scl\bzwbk\GIELDA\2019\PÓŁROCZE 2019\[SAB PSR 2019.xlsx]rezerwy na należności'!$B76</f>
    </oc>
    <nc r="F21">
      <v>2561</v>
    </nc>
  </rcc>
  <rcc rId="221" sId="9" numFmtId="34">
    <oc r="D22">
      <f>'\\wro01scl\bzwbk\GIELDA\2019\PÓŁROCZE 2019\[SAB PSR 2019.xlsx]rezerwy na należności'!$D77</f>
    </oc>
    <nc r="D22">
      <v>0</v>
    </nc>
  </rcc>
  <rcc rId="222" sId="9" numFmtId="34">
    <oc r="F22">
      <f>'\\wro01scl\bzwbk\GIELDA\2019\PÓŁROCZE 2019\[SAB PSR 2019.xlsx]rezerwy na należności'!$B77</f>
    </oc>
    <nc r="F22">
      <v>0</v>
    </nc>
  </rcc>
  <rcc rId="223" sId="10" numFmtId="34">
    <oc r="L4">
      <f>'\\wro01scl\bzwbk\GIELDA\2019\PÓŁROCZE 2019\[SAB PSR 2019.xlsx]noty bilansowe'!$B$74</f>
    </oc>
    <nc r="L4">
      <v>31668319</v>
    </nc>
  </rcc>
  <rcc rId="224" sId="10" numFmtId="34">
    <oc r="L5">
      <f>'\\wro01scl\bzwbk\GIELDA\2019\PÓŁROCZE 2019\[SAB PSR 2019.xlsx]noty bilansowe'!$B$75</f>
    </oc>
    <nc r="L5">
      <v>58652428</v>
    </nc>
  </rcc>
  <rcc rId="225" sId="10" numFmtId="34">
    <oc r="L6">
      <f>'\\wro01scl\bzwbk\GIELDA\2019\PÓŁROCZE 2019\[SAB PSR 2019.xlsx]noty bilansowe'!$B$76</f>
    </oc>
    <nc r="L6">
      <v>176139</v>
    </nc>
  </rcc>
  <rcc rId="226" sId="10" numFmtId="34">
    <oc r="L8">
      <f>'\\wro01scl\bzwbk\GIELDA\2019\PÓŁROCZE 2019\[SAB PSR 2019.xlsx]noty bilansowe'!$B$79</f>
    </oc>
    <nc r="L8">
      <v>25428773</v>
    </nc>
  </rcc>
  <rcc rId="227" sId="10" numFmtId="34">
    <oc r="L9">
      <f>'\\wro01scl\bzwbk\GIELDA\2019\PÓŁROCZE 2019\[SAB PSR 2019.xlsx]noty bilansowe'!$B$78</f>
    </oc>
    <nc r="L9">
      <v>23503813</v>
    </nc>
  </rcc>
  <rcc rId="228" sId="10" numFmtId="34">
    <oc r="L10">
      <f>'\\wro01scl\bzwbk\GIELDA\2019\PÓŁROCZE 2019\[SAB PSR 2019.xlsx]noty bilansowe'!$B$80</f>
    </oc>
    <nc r="L10">
      <v>4739342</v>
    </nc>
  </rcc>
  <rcc rId="229" sId="10" numFmtId="34">
    <oc r="L12">
      <f>'\\wro01scl\bzwbk\GIELDA\2019\PÓŁROCZE 2019\[SAB PSR 2019.xlsx]noty bilansowe'!$B$81</f>
    </oc>
    <nc r="L12">
      <v>1010180</v>
    </nc>
  </rcc>
  <rcc rId="230" sId="10" numFmtId="34">
    <oc r="L14">
      <f>'\\wro01scl\bzwbk\GIELDA\2019\PÓŁROCZE 2019\[SAB PSR 2019.xlsx]noty bilansowe'!$B$84</f>
    </oc>
    <nc r="L14">
      <v>3431396</v>
    </nc>
  </rcc>
  <rcc rId="231" sId="10" numFmtId="34">
    <oc r="L15">
      <f>'\\wro01scl\bzwbk\GIELDA\2019\PÓŁROCZE 2019\[SAB PSR 2019.xlsx]noty bilansowe'!$B$83</f>
    </oc>
    <nc r="L15">
      <v>1065014</v>
    </nc>
  </rcc>
  <rcc rId="232" sId="10" numFmtId="34">
    <oc r="L16">
      <f>'\\wro01scl\bzwbk\GIELDA\2019\PÓŁROCZE 2019\[SAB PSR 2019.xlsx]noty bilansowe'!$B$85</f>
    </oc>
    <nc r="L16">
      <v>44</v>
    </nc>
  </rcc>
  <rcc rId="233" sId="12" numFmtId="34">
    <oc r="L7">
      <f>'\\wro01scl\bzwbk\GIELDA\2019\PÓŁROCZE 2019\[SAB PSR 2019.xlsx]inwestycyjne aktywa'!$B$4</f>
    </oc>
    <nc r="L7">
      <v>34219503</v>
    </nc>
  </rcc>
  <rcc rId="234" sId="12" numFmtId="34">
    <oc r="L9">
      <f>'\\wro01scl\bzwbk\GIELDA\2019\PÓŁROCZE 2019\[SAB PSR 2019.xlsx]inwestycyjne aktywa'!$B$6</f>
    </oc>
    <nc r="L9">
      <v>1939700</v>
    </nc>
  </rcc>
  <rcc rId="235" sId="12" numFmtId="34">
    <oc r="L11">
      <f>'\\wro01scl\bzwbk\GIELDA\2019\PÓŁROCZE 2019\[SAB PSR 2019.xlsx]inwestycyjne aktywa'!$B$8</f>
    </oc>
    <nc r="L11">
      <v>2020675</v>
    </nc>
  </rcc>
  <rcc rId="236" sId="12" numFmtId="34">
    <oc r="L12">
      <f>'\\wro01scl\bzwbk\GIELDA\2019\PÓŁROCZE 2019\[SAB PSR 2019.xlsx]inwestycyjne aktywa'!$B$9</f>
    </oc>
    <nc r="L12">
      <v>177035</v>
    </nc>
  </rcc>
  <rcc rId="237" sId="12" numFmtId="34">
    <oc r="L15">
      <f>'\\wro01scl\bzwbk\GIELDA\2019\PÓŁROCZE 2019\[SAB PSR 2019.xlsx]inwestycyjne aktywa'!$B$11</f>
    </oc>
    <nc r="L15">
      <v>13997</v>
    </nc>
  </rcc>
  <rcc rId="238" sId="12" numFmtId="34">
    <oc r="L16">
      <f>'\\wro01scl\bzwbk\GIELDA\2019\PÓŁROCZE 2019\[SAB PSR 2019.xlsx]inwestycyjne aktywa'!$B$12</f>
    </oc>
    <nc r="L16">
      <v>793304</v>
    </nc>
  </rcc>
  <rcc rId="239" sId="13" numFmtId="34">
    <oc r="L3">
      <f>'\\wro01scl\bzwbk\GIELDA\2019\PÓŁROCZE 2019\[SAB PSR 2019.xlsx]do obrotu'!$B$4</f>
    </oc>
    <nc r="L3">
      <v>723495</v>
    </nc>
  </rcc>
  <rcc rId="240" sId="13" numFmtId="34">
    <oc r="L4">
      <f>'\\wro01scl\bzwbk\GIELDA\2019\PÓŁROCZE 2019\[SAB PSR 2019.xlsx]do obrotu'!$B$5</f>
    </oc>
    <nc r="L4">
      <v>3148</v>
    </nc>
  </rcc>
  <rcc rId="241" sId="13" numFmtId="34">
    <oc r="L5">
      <f>'\\wro01scl\bzwbk\GIELDA\2019\PÓŁROCZE 2019\[SAB PSR 2019.xlsx]do obrotu'!$B$6</f>
    </oc>
    <nc r="L5">
      <v>610071</v>
    </nc>
  </rcc>
  <rcc rId="242" sId="13" numFmtId="34">
    <oc r="L9">
      <f>'\\wro01scl\bzwbk\GIELDA\2019\PÓŁROCZE 2019\[SAB PSR 2019.xlsx]do obrotu'!$B$10</f>
    </oc>
    <nc r="L9">
      <v>7716115</v>
    </nc>
  </rcc>
  <rcc rId="243" sId="13" numFmtId="34">
    <oc r="L11">
      <f>'\\wro01scl\bzwbk\GIELDA\2019\PÓŁROCZE 2019\[SAB PSR 2019.xlsx]do obrotu'!$B$12</f>
    </oc>
    <nc r="L11">
      <v>4788</v>
    </nc>
  </rcc>
  <rcc rId="244" sId="13" numFmtId="34">
    <oc r="L12">
      <f>'\\wro01scl\bzwbk\GIELDA\2019\PÓŁROCZE 2019\[SAB PSR 2019.xlsx]do obrotu'!$B$13</f>
    </oc>
    <nc r="L12">
      <v>31170</v>
    </nc>
  </rcc>
  <rcc rId="245" sId="13" numFmtId="34">
    <oc r="L26">
      <f>'\\wro01scl\bzwbk\GIELDA\2019\PÓŁROCZE 2019\[SAB PSR 2019.xlsx]do obrotu'!$C$4</f>
    </oc>
    <nc r="L26">
      <v>695089</v>
    </nc>
  </rcc>
  <rcc rId="246" sId="13" numFmtId="34">
    <oc r="L27">
      <f>'\\wro01scl\bzwbk\GIELDA\2019\PÓŁROCZE 2019\[SAB PSR 2019.xlsx]do obrotu'!$C$5</f>
    </oc>
    <nc r="L27">
      <v>3148</v>
    </nc>
  </rcc>
  <rcc rId="247" sId="13" numFmtId="34">
    <oc r="L28">
      <f>'\\wro01scl\bzwbk\GIELDA\2019\PÓŁROCZE 2019\[SAB PSR 2019.xlsx]do obrotu'!$C$6</f>
    </oc>
    <nc r="L28">
      <v>703224</v>
    </nc>
  </rcc>
  <rcc rId="248" sId="13" numFmtId="34">
    <oc r="L29">
      <f>'\\wro01scl\bzwbk\GIELDA\2019\PÓŁROCZE 2019\[SAB PSR 2019.xlsx]do obrotu'!$C$14</f>
    </oc>
    <nc r="L29">
      <v>319981</v>
    </nc>
  </rcc>
  <rcc rId="249" sId="13" numFmtId="34">
    <oc r="L17">
      <f>'\\wro01scl\bzwbk\GIELDA\2019\PÓŁROCZE 2019\[SAB PSR 2019.xlsx]pochodne zabezpieczające'!$B$3</f>
    </oc>
    <nc r="L17">
      <v>1241</v>
    </nc>
  </rcc>
  <rcc rId="250" sId="13" numFmtId="34">
    <oc r="L18">
      <f>'\\wro01scl\bzwbk\GIELDA\2019\PÓŁROCZE 2019\[SAB PSR 2019.xlsx]pochodne zabezpieczające'!$B$4</f>
    </oc>
    <nc r="L18">
      <v>94165</v>
    </nc>
  </rcc>
  <rcc rId="251" sId="13" numFmtId="34">
    <oc r="L34">
      <f>'\\wro01scl\bzwbk\GIELDA\2019\PÓŁROCZE 2019\[SAB PSR 2019.xlsx]pochodne zabezpieczające'!$C$3</f>
    </oc>
    <nc r="L34">
      <v>172234</v>
    </nc>
  </rcc>
  <rcc rId="252" sId="13" numFmtId="34">
    <oc r="L35">
      <f>'\\wro01scl\bzwbk\GIELDA\2019\PÓŁROCZE 2019\[SAB PSR 2019.xlsx]pochodne zabezpieczające'!$C$4</f>
    </oc>
    <nc r="L35">
      <v>710560</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8607FAE-2A59-4D53-B2DF-BA3ED8250BA3}" name="Dowżycka Agnieszka" id="-96004135" dateTime="2019-07-22T17:11:12"/>
</user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61.bin"/><Relationship Id="rId3" Type="http://schemas.openxmlformats.org/officeDocument/2006/relationships/printerSettings" Target="../printerSettings/printerSettings56.bin"/><Relationship Id="rId7" Type="http://schemas.openxmlformats.org/officeDocument/2006/relationships/printerSettings" Target="../printerSettings/printerSettings60.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9.bin"/><Relationship Id="rId3" Type="http://schemas.openxmlformats.org/officeDocument/2006/relationships/printerSettings" Target="../printerSettings/printerSettings74.bin"/><Relationship Id="rId7" Type="http://schemas.openxmlformats.org/officeDocument/2006/relationships/printerSettings" Target="../printerSettings/printerSettings78.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12" Type="http://schemas.openxmlformats.org/officeDocument/2006/relationships/printerSettings" Target="../printerSettings/printerSettings24.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showGridLines="0" tabSelected="1" zoomScaleNormal="100" zoomScaleSheetLayoutView="100" workbookViewId="0">
      <selection activeCell="N70" sqref="N70"/>
    </sheetView>
  </sheetViews>
  <sheetFormatPr defaultColWidth="9.140625" defaultRowHeight="14.25"/>
  <cols>
    <col min="1" max="1" width="51.140625" style="6" customWidth="1"/>
    <col min="2" max="2" width="42.5703125" style="6" customWidth="1"/>
    <col min="3" max="11" width="13.140625" style="6" customWidth="1"/>
    <col min="12" max="12" width="14.5703125" style="38" customWidth="1"/>
    <col min="13" max="13" width="14.42578125" style="38" bestFit="1" customWidth="1"/>
    <col min="14" max="14" width="9.140625" style="38"/>
    <col min="15" max="15" width="22.5703125" style="38" customWidth="1"/>
    <col min="16" max="27" width="9.140625" style="38"/>
    <col min="28" max="16384" width="9.140625" style="6"/>
  </cols>
  <sheetData>
    <row r="1" spans="1:13" ht="17.25" customHeight="1" thickBot="1">
      <c r="A1" s="4" t="s">
        <v>87</v>
      </c>
      <c r="B1" s="4" t="s">
        <v>0</v>
      </c>
      <c r="C1" s="5" t="s">
        <v>115</v>
      </c>
      <c r="D1" s="5" t="s">
        <v>111</v>
      </c>
      <c r="E1" s="5" t="s">
        <v>116</v>
      </c>
      <c r="F1" s="5" t="s">
        <v>117</v>
      </c>
      <c r="G1" s="5" t="s">
        <v>118</v>
      </c>
      <c r="H1" s="5" t="s">
        <v>136</v>
      </c>
      <c r="I1" s="5" t="s">
        <v>137</v>
      </c>
      <c r="J1" s="5" t="s">
        <v>146</v>
      </c>
      <c r="K1" s="5" t="s">
        <v>157</v>
      </c>
      <c r="L1" s="5" t="s">
        <v>636</v>
      </c>
      <c r="M1" s="38" t="s">
        <v>147</v>
      </c>
    </row>
    <row r="2" spans="1:13" ht="31.5" customHeight="1">
      <c r="A2" s="7" t="s">
        <v>151</v>
      </c>
      <c r="B2" s="8" t="s">
        <v>152</v>
      </c>
      <c r="C2" s="9">
        <v>1559802</v>
      </c>
      <c r="D2" s="9">
        <v>1620968</v>
      </c>
      <c r="E2" s="9">
        <v>1663808</v>
      </c>
      <c r="F2" s="9">
        <v>1684729</v>
      </c>
      <c r="G2" s="9">
        <f>G3+G4+G5</f>
        <v>1688501</v>
      </c>
      <c r="H2" s="9">
        <f>H3+H4+H5</f>
        <v>1736743</v>
      </c>
      <c r="I2" s="9">
        <v>1805709</v>
      </c>
      <c r="J2" s="9">
        <v>1982843</v>
      </c>
      <c r="K2" s="9">
        <f>K3+K4+K5</f>
        <v>2081699</v>
      </c>
      <c r="L2" s="9">
        <v>2116449</v>
      </c>
      <c r="M2" s="38">
        <v>-3149254</v>
      </c>
    </row>
    <row r="3" spans="1:13" ht="28.5" customHeight="1">
      <c r="A3" s="10" t="s">
        <v>119</v>
      </c>
      <c r="B3" s="10" t="s">
        <v>123</v>
      </c>
      <c r="C3" s="11">
        <v>0</v>
      </c>
      <c r="D3" s="11">
        <v>0</v>
      </c>
      <c r="E3" s="11">
        <v>0</v>
      </c>
      <c r="F3" s="11">
        <v>0</v>
      </c>
      <c r="G3" s="11">
        <v>1487943</v>
      </c>
      <c r="H3" s="11">
        <v>1537794</v>
      </c>
      <c r="I3" s="11">
        <v>1584506</v>
      </c>
      <c r="J3" s="11">
        <v>1734889</v>
      </c>
      <c r="K3" s="11">
        <v>1821282</v>
      </c>
      <c r="L3" s="11">
        <v>1869671</v>
      </c>
    </row>
    <row r="4" spans="1:13" ht="28.5" customHeight="1">
      <c r="A4" s="10" t="s">
        <v>120</v>
      </c>
      <c r="B4" s="10" t="s">
        <v>124</v>
      </c>
      <c r="C4" s="11">
        <v>0</v>
      </c>
      <c r="D4" s="11">
        <v>0</v>
      </c>
      <c r="E4" s="11">
        <v>0</v>
      </c>
      <c r="F4" s="11">
        <v>0</v>
      </c>
      <c r="G4" s="11">
        <v>163239</v>
      </c>
      <c r="H4" s="11">
        <v>174832</v>
      </c>
      <c r="I4" s="11">
        <v>189226</v>
      </c>
      <c r="J4" s="11">
        <v>206081</v>
      </c>
      <c r="K4" s="11">
        <v>209674</v>
      </c>
      <c r="L4" s="11">
        <v>199210</v>
      </c>
    </row>
    <row r="5" spans="1:13" ht="28.5" customHeight="1">
      <c r="A5" s="10" t="s">
        <v>121</v>
      </c>
      <c r="B5" s="10" t="s">
        <v>122</v>
      </c>
      <c r="C5" s="11">
        <v>0</v>
      </c>
      <c r="D5" s="11">
        <v>0</v>
      </c>
      <c r="E5" s="11">
        <v>0</v>
      </c>
      <c r="F5" s="11">
        <v>0</v>
      </c>
      <c r="G5" s="11">
        <v>37319</v>
      </c>
      <c r="H5" s="11">
        <v>24117</v>
      </c>
      <c r="I5" s="11">
        <v>31977</v>
      </c>
      <c r="J5" s="11">
        <v>41873</v>
      </c>
      <c r="K5" s="11">
        <v>50743</v>
      </c>
      <c r="L5" s="11">
        <v>47568</v>
      </c>
    </row>
    <row r="6" spans="1:13" ht="15" customHeight="1">
      <c r="A6" s="12" t="s">
        <v>88</v>
      </c>
      <c r="B6" s="13" t="s">
        <v>50</v>
      </c>
      <c r="C6" s="11">
        <v>-305806</v>
      </c>
      <c r="D6" s="11">
        <v>-318481</v>
      </c>
      <c r="E6" s="11">
        <v>-322842</v>
      </c>
      <c r="F6" s="11">
        <v>-305281</v>
      </c>
      <c r="G6" s="11">
        <v>-298675</v>
      </c>
      <c r="H6" s="11">
        <v>-340536</v>
      </c>
      <c r="I6" s="11">
        <v>-383490</v>
      </c>
      <c r="J6" s="11">
        <v>-448690</v>
      </c>
      <c r="K6" s="11">
        <v>-473099</v>
      </c>
      <c r="L6" s="11">
        <v>-492917</v>
      </c>
    </row>
    <row r="7" spans="1:13" ht="15" customHeight="1">
      <c r="A7" s="14" t="s">
        <v>89</v>
      </c>
      <c r="B7" s="15" t="s">
        <v>1</v>
      </c>
      <c r="C7" s="16">
        <f t="shared" ref="C7:K7" si="0">C2+C6</f>
        <v>1253996</v>
      </c>
      <c r="D7" s="16">
        <f t="shared" si="0"/>
        <v>1302487</v>
      </c>
      <c r="E7" s="16">
        <f t="shared" si="0"/>
        <v>1340966</v>
      </c>
      <c r="F7" s="16">
        <f t="shared" si="0"/>
        <v>1379448</v>
      </c>
      <c r="G7" s="16">
        <f t="shared" si="0"/>
        <v>1389826</v>
      </c>
      <c r="H7" s="16">
        <f t="shared" si="0"/>
        <v>1396207</v>
      </c>
      <c r="I7" s="16">
        <f t="shared" si="0"/>
        <v>1422219</v>
      </c>
      <c r="J7" s="16">
        <f t="shared" si="0"/>
        <v>1534153</v>
      </c>
      <c r="K7" s="16">
        <f t="shared" si="0"/>
        <v>1608600</v>
      </c>
      <c r="L7" s="16">
        <v>1623532</v>
      </c>
      <c r="M7" s="38">
        <f>H7+I7+J7+G7</f>
        <v>5742405</v>
      </c>
    </row>
    <row r="8" spans="1:13" ht="15" customHeight="1">
      <c r="A8" s="12" t="s">
        <v>90</v>
      </c>
      <c r="B8" s="13" t="s">
        <v>2</v>
      </c>
      <c r="C8" s="11">
        <v>571025</v>
      </c>
      <c r="D8" s="11">
        <v>607881</v>
      </c>
      <c r="E8" s="11">
        <v>654490</v>
      </c>
      <c r="F8" s="11">
        <v>642813</v>
      </c>
      <c r="G8" s="11">
        <v>603973</v>
      </c>
      <c r="H8" s="11">
        <v>649627</v>
      </c>
      <c r="I8" s="11">
        <v>608742</v>
      </c>
      <c r="J8" s="11">
        <v>664230</v>
      </c>
      <c r="K8" s="11">
        <v>629803</v>
      </c>
      <c r="L8" s="11">
        <v>661065</v>
      </c>
    </row>
    <row r="9" spans="1:13" ht="15" customHeight="1">
      <c r="A9" s="12" t="s">
        <v>91</v>
      </c>
      <c r="B9" s="13" t="s">
        <v>3</v>
      </c>
      <c r="C9" s="11">
        <v>-95832</v>
      </c>
      <c r="D9" s="11">
        <v>-112239</v>
      </c>
      <c r="E9" s="11">
        <v>-127585</v>
      </c>
      <c r="F9" s="11">
        <v>-127427</v>
      </c>
      <c r="G9" s="11">
        <v>-88859</v>
      </c>
      <c r="H9" s="11">
        <v>-119867</v>
      </c>
      <c r="I9" s="11">
        <v>-93092</v>
      </c>
      <c r="J9" s="11">
        <v>-166952</v>
      </c>
      <c r="K9" s="11">
        <v>-109741</v>
      </c>
      <c r="L9" s="11">
        <v>-138708</v>
      </c>
    </row>
    <row r="10" spans="1:13" ht="15" customHeight="1">
      <c r="A10" s="14" t="s">
        <v>55</v>
      </c>
      <c r="B10" s="15" t="s">
        <v>4</v>
      </c>
      <c r="C10" s="16">
        <f>C8+C9</f>
        <v>475193</v>
      </c>
      <c r="D10" s="16">
        <f>D8+D9</f>
        <v>495642</v>
      </c>
      <c r="E10" s="16">
        <f>E8+E9</f>
        <v>526905</v>
      </c>
      <c r="F10" s="16">
        <v>515386</v>
      </c>
      <c r="G10" s="16">
        <f>SUM(G8:G9)</f>
        <v>515114</v>
      </c>
      <c r="H10" s="16">
        <f>SUM(H8:H9)</f>
        <v>529760</v>
      </c>
      <c r="I10" s="16">
        <f>SUM(I8:I9)</f>
        <v>515650</v>
      </c>
      <c r="J10" s="16">
        <f>J8+J9</f>
        <v>497278</v>
      </c>
      <c r="K10" s="16">
        <f>K8+K9</f>
        <v>520062</v>
      </c>
      <c r="L10" s="16">
        <v>522357</v>
      </c>
    </row>
    <row r="11" spans="1:13" ht="15" customHeight="1">
      <c r="A11" s="12" t="s">
        <v>92</v>
      </c>
      <c r="B11" s="13" t="s">
        <v>5</v>
      </c>
      <c r="C11" s="11">
        <v>345</v>
      </c>
      <c r="D11" s="11">
        <v>75579</v>
      </c>
      <c r="E11" s="11">
        <v>712</v>
      </c>
      <c r="F11" s="11">
        <v>180</v>
      </c>
      <c r="G11" s="11">
        <v>185</v>
      </c>
      <c r="H11" s="11">
        <v>98323</v>
      </c>
      <c r="I11" s="11">
        <v>1353</v>
      </c>
      <c r="J11" s="11">
        <v>255</v>
      </c>
      <c r="K11" s="11">
        <v>247</v>
      </c>
      <c r="L11" s="11">
        <v>96993</v>
      </c>
    </row>
    <row r="12" spans="1:13" ht="15" customHeight="1">
      <c r="A12" s="12" t="s">
        <v>93</v>
      </c>
      <c r="B12" s="13" t="s">
        <v>6</v>
      </c>
      <c r="C12" s="11">
        <v>55858</v>
      </c>
      <c r="D12" s="11">
        <v>36228</v>
      </c>
      <c r="E12" s="11">
        <v>55567</v>
      </c>
      <c r="F12" s="11">
        <v>47321</v>
      </c>
      <c r="G12" s="11">
        <f>-1083</f>
        <v>-1083</v>
      </c>
      <c r="H12" s="11">
        <v>69249</v>
      </c>
      <c r="I12" s="11">
        <v>60451</v>
      </c>
      <c r="J12" s="11">
        <v>15922</v>
      </c>
      <c r="K12" s="11">
        <v>48432</v>
      </c>
      <c r="L12" s="11">
        <v>30201</v>
      </c>
      <c r="M12" s="38">
        <v>144539</v>
      </c>
    </row>
    <row r="13" spans="1:13" ht="15" customHeight="1">
      <c r="A13" s="12" t="s">
        <v>94</v>
      </c>
      <c r="B13" s="13" t="s">
        <v>7</v>
      </c>
      <c r="C13" s="11">
        <v>17177</v>
      </c>
      <c r="D13" s="11">
        <v>10770</v>
      </c>
      <c r="E13" s="11">
        <v>3962</v>
      </c>
      <c r="F13" s="11">
        <v>15593</v>
      </c>
      <c r="G13" s="11">
        <v>3927</v>
      </c>
      <c r="H13" s="11">
        <v>16900</v>
      </c>
      <c r="I13" s="11">
        <v>29449</v>
      </c>
      <c r="J13" s="11">
        <v>-12796</v>
      </c>
      <c r="K13" s="11">
        <v>32855</v>
      </c>
      <c r="L13" s="11">
        <v>61896</v>
      </c>
      <c r="M13" s="38">
        <v>37480</v>
      </c>
    </row>
    <row r="14" spans="1:13" ht="15" customHeight="1">
      <c r="A14" s="12" t="s">
        <v>109</v>
      </c>
      <c r="B14" s="13" t="s">
        <v>54</v>
      </c>
      <c r="C14" s="11">
        <v>3757</v>
      </c>
      <c r="D14" s="11">
        <v>0</v>
      </c>
      <c r="E14" s="11">
        <v>0</v>
      </c>
      <c r="F14" s="11">
        <v>0</v>
      </c>
      <c r="G14" s="11">
        <v>-65</v>
      </c>
      <c r="H14" s="11">
        <v>0</v>
      </c>
      <c r="I14" s="11">
        <v>0</v>
      </c>
      <c r="J14" s="11">
        <v>0</v>
      </c>
      <c r="K14" s="11">
        <v>0</v>
      </c>
      <c r="L14" s="11">
        <v>0</v>
      </c>
    </row>
    <row r="15" spans="1:13" ht="15" customHeight="1">
      <c r="A15" s="12" t="s">
        <v>95</v>
      </c>
      <c r="B15" s="13" t="s">
        <v>8</v>
      </c>
      <c r="C15" s="11">
        <v>42340</v>
      </c>
      <c r="D15" s="11">
        <v>32204</v>
      </c>
      <c r="E15" s="11">
        <v>23671</v>
      </c>
      <c r="F15" s="11">
        <v>52372</v>
      </c>
      <c r="G15" s="11">
        <f>77448</f>
        <v>77448</v>
      </c>
      <c r="H15" s="11">
        <v>76421</v>
      </c>
      <c r="I15" s="11">
        <v>25814</v>
      </c>
      <c r="J15" s="11">
        <v>34159</v>
      </c>
      <c r="K15" s="11">
        <v>34870</v>
      </c>
      <c r="L15" s="11">
        <v>60831</v>
      </c>
    </row>
    <row r="16" spans="1:13" ht="15" customHeight="1">
      <c r="A16" s="12" t="s">
        <v>155</v>
      </c>
      <c r="B16" s="13" t="s">
        <v>156</v>
      </c>
      <c r="C16" s="11"/>
      <c r="D16" s="11"/>
      <c r="E16" s="11"/>
      <c r="F16" s="11"/>
      <c r="G16" s="11">
        <v>0</v>
      </c>
      <c r="H16" s="11">
        <v>0</v>
      </c>
      <c r="I16" s="11">
        <v>0</v>
      </c>
      <c r="J16" s="11">
        <f>387733+31562</f>
        <v>419295</v>
      </c>
      <c r="K16" s="11">
        <v>0</v>
      </c>
      <c r="L16" s="11">
        <v>0</v>
      </c>
    </row>
    <row r="17" spans="1:27" ht="15" customHeight="1">
      <c r="A17" s="12" t="s">
        <v>139</v>
      </c>
      <c r="B17" s="13" t="s">
        <v>9</v>
      </c>
      <c r="C17" s="11">
        <v>-145512</v>
      </c>
      <c r="D17" s="11">
        <v>-100366</v>
      </c>
      <c r="E17" s="11">
        <v>-231653</v>
      </c>
      <c r="F17" s="11">
        <v>-212942</v>
      </c>
      <c r="G17" s="11">
        <f>-203364</f>
        <v>-203364</v>
      </c>
      <c r="H17" s="11">
        <v>-257876</v>
      </c>
      <c r="I17" s="11">
        <v>-253665</v>
      </c>
      <c r="J17" s="11">
        <v>-370163</v>
      </c>
      <c r="K17" s="11">
        <v>-262688</v>
      </c>
      <c r="L17" s="11">
        <v>-356558</v>
      </c>
    </row>
    <row r="18" spans="1:27" ht="15" customHeight="1">
      <c r="A18" s="12" t="s">
        <v>336</v>
      </c>
      <c r="B18" s="13" t="s">
        <v>10</v>
      </c>
      <c r="C18" s="11">
        <f>SUM(C19:C22)</f>
        <v>-865972</v>
      </c>
      <c r="D18" s="11">
        <f>SUM(D19:D22)</f>
        <v>-828582</v>
      </c>
      <c r="E18" s="11">
        <v>-807694</v>
      </c>
      <c r="F18" s="11">
        <v>-870166</v>
      </c>
      <c r="G18" s="11">
        <v>-971151</v>
      </c>
      <c r="H18" s="11">
        <v>-915827</v>
      </c>
      <c r="I18" s="11">
        <v>-916628</v>
      </c>
      <c r="J18" s="11">
        <f>J19+J20+J22</f>
        <v>-965363</v>
      </c>
      <c r="K18" s="11">
        <f>K19+K20+K22+K21</f>
        <v>-1238833</v>
      </c>
      <c r="L18" s="11">
        <v>-1026680</v>
      </c>
    </row>
    <row r="19" spans="1:27" s="20" customFormat="1" ht="15" customHeight="1">
      <c r="A19" s="17" t="s">
        <v>140</v>
      </c>
      <c r="B19" s="18" t="s">
        <v>141</v>
      </c>
      <c r="C19" s="19">
        <v>-763710</v>
      </c>
      <c r="D19" s="19">
        <v>-734087</v>
      </c>
      <c r="E19" s="19">
        <v>-686366</v>
      </c>
      <c r="F19" s="19">
        <v>-755269</v>
      </c>
      <c r="G19" s="19">
        <v>-862454</v>
      </c>
      <c r="H19" s="19">
        <v>-751413</v>
      </c>
      <c r="I19" s="19">
        <v>-800454</v>
      </c>
      <c r="J19" s="19">
        <v>-828437</v>
      </c>
      <c r="K19" s="19">
        <v>-1056859</v>
      </c>
      <c r="L19" s="19">
        <v>-813201</v>
      </c>
      <c r="M19" s="39"/>
      <c r="N19" s="39"/>
      <c r="O19" s="39"/>
      <c r="P19" s="39"/>
      <c r="Q19" s="39"/>
      <c r="R19" s="39"/>
      <c r="S19" s="39"/>
      <c r="T19" s="39"/>
      <c r="U19" s="39"/>
      <c r="V19" s="39"/>
      <c r="W19" s="39"/>
      <c r="X19" s="39"/>
      <c r="Y19" s="39"/>
      <c r="Z19" s="39"/>
      <c r="AA19" s="39"/>
    </row>
    <row r="20" spans="1:27" s="20" customFormat="1" ht="24.75" customHeight="1">
      <c r="A20" s="17" t="s">
        <v>162</v>
      </c>
      <c r="B20" s="18" t="s">
        <v>11</v>
      </c>
      <c r="C20" s="19">
        <v>-74269</v>
      </c>
      <c r="D20" s="19">
        <v>-77840</v>
      </c>
      <c r="E20" s="19">
        <v>-82167</v>
      </c>
      <c r="F20" s="19">
        <v>-84657</v>
      </c>
      <c r="G20" s="19">
        <v>-82536</v>
      </c>
      <c r="H20" s="19">
        <v>-79866</v>
      </c>
      <c r="I20" s="19">
        <v>-82093</v>
      </c>
      <c r="J20" s="19">
        <v>-88975</v>
      </c>
      <c r="K20" s="19">
        <f>-99583</f>
        <v>-99583</v>
      </c>
      <c r="L20" s="19">
        <v>-102806</v>
      </c>
      <c r="M20" s="39"/>
      <c r="N20" s="39"/>
      <c r="O20" s="39"/>
      <c r="P20" s="39"/>
      <c r="Q20" s="39"/>
      <c r="R20" s="39"/>
      <c r="S20" s="39"/>
      <c r="T20" s="39"/>
      <c r="U20" s="39"/>
      <c r="V20" s="39"/>
      <c r="W20" s="39"/>
      <c r="X20" s="39"/>
      <c r="Y20" s="39"/>
      <c r="Z20" s="39"/>
      <c r="AA20" s="39"/>
    </row>
    <row r="21" spans="1:27" s="20" customFormat="1" ht="15" customHeight="1">
      <c r="A21" s="17" t="s">
        <v>163</v>
      </c>
      <c r="B21" s="18" t="s">
        <v>164</v>
      </c>
      <c r="C21" s="19"/>
      <c r="D21" s="19"/>
      <c r="E21" s="19"/>
      <c r="F21" s="19"/>
      <c r="G21" s="19">
        <v>0</v>
      </c>
      <c r="H21" s="19">
        <v>0</v>
      </c>
      <c r="I21" s="19">
        <v>0</v>
      </c>
      <c r="J21" s="19">
        <v>0</v>
      </c>
      <c r="K21" s="19">
        <v>-52998</v>
      </c>
      <c r="L21" s="19">
        <v>-54412</v>
      </c>
      <c r="M21" s="39"/>
      <c r="N21" s="39"/>
      <c r="O21" s="39"/>
      <c r="P21" s="39"/>
      <c r="Q21" s="39"/>
      <c r="R21" s="39"/>
      <c r="S21" s="39"/>
      <c r="T21" s="39"/>
      <c r="U21" s="39"/>
      <c r="V21" s="39"/>
      <c r="W21" s="39"/>
      <c r="X21" s="39"/>
      <c r="Y21" s="39"/>
      <c r="Z21" s="39"/>
      <c r="AA21" s="39"/>
    </row>
    <row r="22" spans="1:27" s="20" customFormat="1" ht="15" customHeight="1">
      <c r="A22" s="17" t="s">
        <v>60</v>
      </c>
      <c r="B22" s="18" t="s">
        <v>12</v>
      </c>
      <c r="C22" s="19">
        <v>-27993</v>
      </c>
      <c r="D22" s="19">
        <v>-16655</v>
      </c>
      <c r="E22" s="19">
        <v>-39161</v>
      </c>
      <c r="F22" s="19">
        <v>-30240</v>
      </c>
      <c r="G22" s="19">
        <v>-26161</v>
      </c>
      <c r="H22" s="19">
        <v>-84548</v>
      </c>
      <c r="I22" s="19">
        <v>-34081</v>
      </c>
      <c r="J22" s="19">
        <v>-47951</v>
      </c>
      <c r="K22" s="19">
        <v>-29393</v>
      </c>
      <c r="L22" s="19">
        <v>-56261</v>
      </c>
      <c r="M22" s="39"/>
      <c r="N22" s="39"/>
      <c r="O22" s="39"/>
      <c r="P22" s="39"/>
      <c r="Q22" s="39"/>
      <c r="R22" s="39"/>
      <c r="S22" s="39"/>
      <c r="T22" s="39"/>
      <c r="U22" s="39"/>
      <c r="V22" s="39"/>
      <c r="W22" s="39"/>
      <c r="X22" s="39"/>
      <c r="Y22" s="39"/>
      <c r="Z22" s="39"/>
      <c r="AA22" s="39"/>
    </row>
    <row r="23" spans="1:27" ht="32.25" customHeight="1">
      <c r="A23" s="12" t="s">
        <v>110</v>
      </c>
      <c r="B23" s="13" t="s">
        <v>51</v>
      </c>
      <c r="C23" s="11">
        <v>8655</v>
      </c>
      <c r="D23" s="11">
        <v>15157</v>
      </c>
      <c r="E23" s="11">
        <v>14734</v>
      </c>
      <c r="F23" s="11">
        <v>19718</v>
      </c>
      <c r="G23" s="11">
        <v>10998</v>
      </c>
      <c r="H23" s="11">
        <v>14504</v>
      </c>
      <c r="I23" s="11">
        <v>16752</v>
      </c>
      <c r="J23" s="11">
        <v>20413</v>
      </c>
      <c r="K23" s="11">
        <v>14338</v>
      </c>
      <c r="L23" s="11">
        <v>15945</v>
      </c>
    </row>
    <row r="24" spans="1:27" ht="15" customHeight="1">
      <c r="A24" s="21" t="s">
        <v>101</v>
      </c>
      <c r="B24" s="21" t="s">
        <v>102</v>
      </c>
      <c r="C24" s="22">
        <v>-105809</v>
      </c>
      <c r="D24" s="22">
        <v>-105123</v>
      </c>
      <c r="E24" s="22">
        <v>-105892</v>
      </c>
      <c r="F24" s="22">
        <v>-106991</v>
      </c>
      <c r="G24" s="22">
        <v>-106478</v>
      </c>
      <c r="H24" s="22">
        <v>-112071</v>
      </c>
      <c r="I24" s="22">
        <v>-115052</v>
      </c>
      <c r="J24" s="22">
        <v>-132729</v>
      </c>
      <c r="K24" s="22">
        <v>-142013</v>
      </c>
      <c r="L24" s="22">
        <v>-140854</v>
      </c>
    </row>
    <row r="25" spans="1:27" ht="15" customHeight="1">
      <c r="A25" s="14" t="s">
        <v>96</v>
      </c>
      <c r="B25" s="15" t="s">
        <v>13</v>
      </c>
      <c r="C25" s="16">
        <f t="shared" ref="C25:K25" si="1">SUM(C7+C10+C11+C12+C13+C15+C17+C18+C14+C16,C23,C24)</f>
        <v>740028</v>
      </c>
      <c r="D25" s="16">
        <f t="shared" si="1"/>
        <v>933996</v>
      </c>
      <c r="E25" s="16">
        <f t="shared" si="1"/>
        <v>821278</v>
      </c>
      <c r="F25" s="16">
        <f t="shared" si="1"/>
        <v>839919</v>
      </c>
      <c r="G25" s="16">
        <f t="shared" si="1"/>
        <v>715357</v>
      </c>
      <c r="H25" s="16">
        <f t="shared" si="1"/>
        <v>915590</v>
      </c>
      <c r="I25" s="16">
        <f t="shared" si="1"/>
        <v>786343</v>
      </c>
      <c r="J25" s="16">
        <f t="shared" si="1"/>
        <v>1040424</v>
      </c>
      <c r="K25" s="16">
        <f t="shared" si="1"/>
        <v>615870</v>
      </c>
      <c r="L25" s="16">
        <v>887663</v>
      </c>
      <c r="M25" s="38" t="e">
        <f>#REF!+#REF!+#REF!+SUM(#REF!)+#REF!+#REF!+#REF!+#REF!+#REF!+#REF!</f>
        <v>#REF!</v>
      </c>
    </row>
    <row r="26" spans="1:27" ht="15" customHeight="1">
      <c r="A26" s="23" t="s">
        <v>97</v>
      </c>
      <c r="B26" s="24" t="s">
        <v>14</v>
      </c>
      <c r="C26" s="22">
        <v>-212812</v>
      </c>
      <c r="D26" s="22">
        <v>-199737</v>
      </c>
      <c r="E26" s="22">
        <v>-188610</v>
      </c>
      <c r="F26" s="22">
        <v>-215548</v>
      </c>
      <c r="G26" s="22">
        <v>-180987</v>
      </c>
      <c r="H26" s="22">
        <v>-176520</v>
      </c>
      <c r="I26" s="22">
        <v>-201320</v>
      </c>
      <c r="J26" s="22">
        <v>-168312</v>
      </c>
      <c r="K26" s="22">
        <v>-191634</v>
      </c>
      <c r="L26" s="22">
        <v>-198989</v>
      </c>
    </row>
    <row r="27" spans="1:27" ht="15" customHeight="1">
      <c r="A27" s="7" t="s">
        <v>98</v>
      </c>
      <c r="B27" s="8" t="s">
        <v>52</v>
      </c>
      <c r="C27" s="9">
        <f t="shared" ref="C27:K27" si="2">C25+C26</f>
        <v>527216</v>
      </c>
      <c r="D27" s="9">
        <f t="shared" si="2"/>
        <v>734259</v>
      </c>
      <c r="E27" s="9">
        <f t="shared" si="2"/>
        <v>632668</v>
      </c>
      <c r="F27" s="9">
        <f t="shared" si="2"/>
        <v>624371</v>
      </c>
      <c r="G27" s="9">
        <f t="shared" si="2"/>
        <v>534370</v>
      </c>
      <c r="H27" s="9">
        <f t="shared" si="2"/>
        <v>739070</v>
      </c>
      <c r="I27" s="9">
        <f t="shared" si="2"/>
        <v>585023</v>
      </c>
      <c r="J27" s="9">
        <f t="shared" si="2"/>
        <v>872112</v>
      </c>
      <c r="K27" s="9">
        <f t="shared" si="2"/>
        <v>424236</v>
      </c>
      <c r="L27" s="9">
        <v>688674</v>
      </c>
      <c r="M27" s="38">
        <v>-215548</v>
      </c>
    </row>
    <row r="28" spans="1:27" ht="15" customHeight="1">
      <c r="A28" s="21" t="s">
        <v>99</v>
      </c>
      <c r="B28" s="21" t="s">
        <v>53</v>
      </c>
      <c r="C28" s="22"/>
      <c r="D28" s="22"/>
      <c r="E28" s="22"/>
      <c r="F28" s="22"/>
      <c r="G28" s="22"/>
      <c r="H28" s="22"/>
      <c r="I28" s="22"/>
      <c r="J28" s="22"/>
      <c r="K28" s="22"/>
      <c r="L28" s="22"/>
    </row>
    <row r="29" spans="1:27" ht="15" customHeight="1">
      <c r="A29" s="12" t="s">
        <v>138</v>
      </c>
      <c r="B29" s="13" t="s">
        <v>142</v>
      </c>
      <c r="C29" s="11">
        <v>453044</v>
      </c>
      <c r="D29" s="11">
        <v>651111</v>
      </c>
      <c r="E29" s="11">
        <v>559908</v>
      </c>
      <c r="F29" s="11">
        <v>548991</v>
      </c>
      <c r="G29" s="11">
        <f>438734+2165</f>
        <v>440899</v>
      </c>
      <c r="H29" s="11">
        <v>651285</v>
      </c>
      <c r="I29" s="11">
        <v>505929</v>
      </c>
      <c r="J29" s="11">
        <f>767109+31562</f>
        <v>798671</v>
      </c>
      <c r="K29" s="11">
        <v>350687</v>
      </c>
      <c r="L29" s="11">
        <v>607214</v>
      </c>
    </row>
    <row r="30" spans="1:27" ht="15" customHeight="1">
      <c r="A30" s="25" t="s">
        <v>100</v>
      </c>
      <c r="B30" s="25" t="s">
        <v>15</v>
      </c>
      <c r="C30" s="53">
        <v>74172</v>
      </c>
      <c r="D30" s="53">
        <v>83148</v>
      </c>
      <c r="E30" s="53">
        <v>72760</v>
      </c>
      <c r="F30" s="53">
        <v>75380</v>
      </c>
      <c r="G30" s="53">
        <v>93471</v>
      </c>
      <c r="H30" s="53">
        <v>87785</v>
      </c>
      <c r="I30" s="53">
        <v>79094</v>
      </c>
      <c r="J30" s="53">
        <v>73441</v>
      </c>
      <c r="K30" s="53">
        <v>73549</v>
      </c>
      <c r="L30" s="53">
        <v>81460</v>
      </c>
    </row>
    <row r="31" spans="1:27" s="38" customFormat="1" ht="17.25" customHeight="1">
      <c r="C31" s="38">
        <v>0</v>
      </c>
      <c r="D31" s="38">
        <v>0</v>
      </c>
      <c r="E31" s="38">
        <v>0</v>
      </c>
      <c r="F31" s="38">
        <v>0</v>
      </c>
      <c r="G31" s="38">
        <f>G27-G29-G30</f>
        <v>0</v>
      </c>
      <c r="H31" s="38">
        <f>H27-H29-H30</f>
        <v>0</v>
      </c>
      <c r="I31" s="38">
        <f>I29+I30-I27</f>
        <v>0</v>
      </c>
      <c r="J31" s="38">
        <f>J29+J30-J27</f>
        <v>0</v>
      </c>
      <c r="K31" s="38">
        <f>K29+K30-K27</f>
        <v>0</v>
      </c>
    </row>
    <row r="32" spans="1:27" s="38" customFormat="1">
      <c r="G32" s="38">
        <f>BS!H45</f>
        <v>440899</v>
      </c>
    </row>
    <row r="33" spans="2:9" s="38" customFormat="1">
      <c r="G33" s="38">
        <v>2165</v>
      </c>
      <c r="H33" s="38">
        <v>16332</v>
      </c>
      <c r="I33" s="38">
        <v>10481</v>
      </c>
    </row>
    <row r="34" spans="2:9" s="38" customFormat="1" hidden="1">
      <c r="B34" s="38" t="s">
        <v>148</v>
      </c>
      <c r="C34" s="38">
        <v>11551</v>
      </c>
      <c r="D34" s="38">
        <v>12943</v>
      </c>
      <c r="E34" s="38">
        <v>12967</v>
      </c>
      <c r="F34" s="38">
        <f>13144</f>
        <v>13144</v>
      </c>
      <c r="G34" s="316" t="e">
        <f>#REF!-BS!K45</f>
        <v>#REF!</v>
      </c>
      <c r="H34" s="38">
        <v>15033</v>
      </c>
      <c r="I34" s="38">
        <v>15189</v>
      </c>
    </row>
    <row r="35" spans="2:9" s="38" customFormat="1" hidden="1">
      <c r="G35" s="38">
        <v>18519</v>
      </c>
    </row>
    <row r="36" spans="2:9" s="38" customFormat="1" hidden="1">
      <c r="G36" s="38">
        <v>3927</v>
      </c>
    </row>
    <row r="37" spans="2:9" s="38" customFormat="1" hidden="1"/>
    <row r="38" spans="2:9" s="38" customFormat="1" hidden="1"/>
    <row r="39" spans="2:9" s="38" customFormat="1" hidden="1"/>
    <row r="40" spans="2:9" s="38" customFormat="1" hidden="1">
      <c r="I40" s="38">
        <v>189226</v>
      </c>
    </row>
    <row r="41" spans="2:9" s="38" customFormat="1" hidden="1">
      <c r="I41" s="38">
        <v>31977</v>
      </c>
    </row>
    <row r="42" spans="2:9" s="38" customFormat="1" hidden="1">
      <c r="I42" s="38">
        <v>-383490</v>
      </c>
    </row>
    <row r="43" spans="2:9" s="38" customFormat="1" hidden="1">
      <c r="I43" s="38">
        <f>I38+I42</f>
        <v>-383490</v>
      </c>
    </row>
    <row r="44" spans="2:9" s="38" customFormat="1" hidden="1">
      <c r="I44" s="38">
        <v>608742</v>
      </c>
    </row>
    <row r="45" spans="2:9" s="38" customFormat="1" hidden="1">
      <c r="I45" s="38">
        <v>-93092</v>
      </c>
    </row>
    <row r="46" spans="2:9" s="38" customFormat="1" ht="18.600000000000001" hidden="1" customHeight="1">
      <c r="I46" s="38">
        <f>SUM(I44:I45)</f>
        <v>515650</v>
      </c>
    </row>
    <row r="47" spans="2:9" s="38" customFormat="1" hidden="1">
      <c r="I47" s="38">
        <v>1353</v>
      </c>
    </row>
    <row r="48" spans="2:9" s="38" customFormat="1" hidden="1">
      <c r="I48" s="38">
        <v>57830</v>
      </c>
    </row>
    <row r="49" spans="3:11" s="38" customFormat="1" hidden="1">
      <c r="I49" s="38">
        <v>29449</v>
      </c>
    </row>
    <row r="50" spans="3:11" s="38" customFormat="1" hidden="1">
      <c r="I50" s="38">
        <v>0</v>
      </c>
    </row>
    <row r="51" spans="3:11" s="38" customFormat="1" hidden="1">
      <c r="I51" s="38">
        <v>25814</v>
      </c>
    </row>
    <row r="52" spans="3:11" s="38" customFormat="1" hidden="1">
      <c r="I52" s="38">
        <v>0</v>
      </c>
    </row>
    <row r="53" spans="3:11" s="38" customFormat="1" hidden="1">
      <c r="I53" s="38">
        <v>-251044</v>
      </c>
    </row>
    <row r="54" spans="3:11" s="38" customFormat="1" hidden="1">
      <c r="I54" s="38">
        <v>-916628</v>
      </c>
    </row>
    <row r="55" spans="3:11" s="38" customFormat="1">
      <c r="C55" s="38">
        <f t="shared" ref="C55:K55" si="3">SUM(C10:C16)+C7</f>
        <v>1848666</v>
      </c>
      <c r="D55" s="38">
        <f t="shared" si="3"/>
        <v>1952910</v>
      </c>
      <c r="E55" s="38">
        <f t="shared" si="3"/>
        <v>1951783</v>
      </c>
      <c r="F55" s="38">
        <f t="shared" si="3"/>
        <v>2010300</v>
      </c>
      <c r="G55" s="38">
        <f t="shared" si="3"/>
        <v>1985352</v>
      </c>
      <c r="H55" s="38">
        <f t="shared" si="3"/>
        <v>2186860</v>
      </c>
      <c r="I55" s="38">
        <f t="shared" si="3"/>
        <v>2054936</v>
      </c>
      <c r="J55" s="38">
        <f t="shared" si="3"/>
        <v>2488266</v>
      </c>
      <c r="K55" s="38">
        <f t="shared" si="3"/>
        <v>2245066</v>
      </c>
    </row>
    <row r="56" spans="3:11" s="38" customFormat="1">
      <c r="I56" s="38">
        <v>-82093</v>
      </c>
    </row>
    <row r="57" spans="3:11" s="38" customFormat="1">
      <c r="C57" s="38">
        <f>C29</f>
        <v>453044</v>
      </c>
      <c r="D57" s="38">
        <f t="shared" ref="D57:J57" si="4">D29</f>
        <v>651111</v>
      </c>
      <c r="E57" s="38">
        <f t="shared" si="4"/>
        <v>559908</v>
      </c>
      <c r="F57" s="38">
        <f t="shared" si="4"/>
        <v>548991</v>
      </c>
      <c r="G57" s="38">
        <f t="shared" si="4"/>
        <v>440899</v>
      </c>
      <c r="H57" s="38">
        <f t="shared" si="4"/>
        <v>651285</v>
      </c>
      <c r="I57" s="38">
        <f t="shared" si="4"/>
        <v>505929</v>
      </c>
      <c r="J57" s="38">
        <f t="shared" si="4"/>
        <v>798671</v>
      </c>
      <c r="K57" s="38">
        <f>K29</f>
        <v>350687</v>
      </c>
    </row>
    <row r="58" spans="3:11" s="38" customFormat="1">
      <c r="I58" s="38">
        <v>16752</v>
      </c>
    </row>
    <row r="59" spans="3:11" s="38" customFormat="1"/>
    <row r="60" spans="3:11" s="38" customFormat="1">
      <c r="I60" s="38">
        <v>-115052</v>
      </c>
    </row>
    <row r="61" spans="3:11" s="38" customFormat="1">
      <c r="I61" s="38">
        <f>SUM(I43+I46+I47+I48+I49+I51+I53+I54+I50+I52,I58,I60)</f>
        <v>-1019366</v>
      </c>
    </row>
    <row r="62" spans="3:11" s="38" customFormat="1"/>
    <row r="63" spans="3:11" s="38" customFormat="1">
      <c r="I63" s="38">
        <v>-201319.71102270001</v>
      </c>
    </row>
    <row r="64" spans="3:11" s="38" customFormat="1"/>
    <row r="65" spans="9:9" s="38" customFormat="1">
      <c r="I65" s="38">
        <f>I61+I63</f>
        <v>-1220685.7110227</v>
      </c>
    </row>
    <row r="66" spans="9:9" s="38" customFormat="1"/>
    <row r="67" spans="9:9" s="38" customFormat="1"/>
    <row r="68" spans="9:9" s="38" customFormat="1">
      <c r="I68" s="38">
        <v>505929</v>
      </c>
    </row>
    <row r="69" spans="9:9" s="38" customFormat="1">
      <c r="I69" s="38">
        <v>79094</v>
      </c>
    </row>
    <row r="70" spans="9:9" s="38" customFormat="1">
      <c r="I70" s="38">
        <f>I68+I69-I65</f>
        <v>1805708.7110227</v>
      </c>
    </row>
    <row r="71" spans="9:9" s="38" customFormat="1"/>
    <row r="72" spans="9:9" s="38" customFormat="1">
      <c r="I72" s="38">
        <v>10481</v>
      </c>
    </row>
    <row r="73" spans="9:9" s="38" customFormat="1"/>
    <row r="74" spans="9:9" s="38" customFormat="1">
      <c r="I74" s="38">
        <v>15189</v>
      </c>
    </row>
    <row r="75" spans="9:9" s="38" customFormat="1"/>
    <row r="76" spans="9:9" s="38" customFormat="1"/>
  </sheetData>
  <customSheetViews>
    <customSheetView guid="{AA48DCEF-55E0-4204-8FFD-85C39608BE6D}" showGridLines="0" hiddenRows="1">
      <selection activeCell="N70" sqref="N70"/>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12F8D032-8143-430B-8DFF-852E8796C402}" scale="60" showGridLines="0" hiddenRows="1">
      <selection activeCell="C29" sqref="C29"/>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9AF4A83C-CF57-4B40-8A74-6A0EA6C2FE5C}" scale="76" showGridLines="0">
      <selection activeCell="N30" sqref="N30"/>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scale="66" showGridLines="0" topLeftCell="B13">
      <selection activeCell="M11" sqref="M11"/>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scale="76" showGridLines="0">
      <selection activeCell="M2" sqref="M2"/>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99D69CD-4B7E-42BC-9944-5BD922EB798C}" showGridLines="0">
      <selection activeCell="C1" sqref="C1"/>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EB23FC34-EB9F-4A12-8CA9-C3B8F6F151C1}" scale="60" showPageBreaks="1" showGridLines="0" printArea="1" hiddenColumns="1" topLeftCell="B1">
      <selection activeCell="C3" sqref="C3"/>
      <pageMargins left="0.78740157480314965" right="0.78740157480314965" top="0.98425196850393704" bottom="0.98425196850393704" header="0.51181102362204722" footer="0.51181102362204722"/>
      <pageSetup paperSize="9" scale="44" orientation="landscape" r:id="rId7"/>
      <headerFooter alignWithMargins="0"/>
    </customSheetView>
    <customSheetView guid="{6587DC74-DEB6-4452-A434-417A9595CDDC}" scale="70" showGridLines="0" hiddenRows="1" hiddenColumns="1" topLeftCell="A22">
      <selection activeCell="D58" sqref="D58"/>
      <pageMargins left="0.78740157480314965" right="0.78740157480314965" top="0.98425196850393704" bottom="0.98425196850393704" header="0.51181102362204722" footer="0.51181102362204722"/>
      <pageSetup paperSize="9" scale="44" orientation="landscape" r:id="rId8"/>
      <headerFooter alignWithMargins="0"/>
    </customSheetView>
    <customSheetView guid="{52EFF634-6180-488B-AC31-853256997E5C}" scale="60" showGridLines="0" hiddenColumns="1">
      <selection activeCell="A29" sqref="A29"/>
      <pageMargins left="0.78740157480314965" right="0.78740157480314965" top="0.98425196850393704" bottom="0.98425196850393704" header="0.51181102362204722" footer="0.51181102362204722"/>
      <pageSetup paperSize="9" scale="44" orientation="landscape" r:id="rId9"/>
      <headerFooter alignWithMargins="0"/>
    </customSheetView>
    <customSheetView guid="{57267270-6A97-4850-9DB6-FE6B399379AA}" scale="76" showGridLines="0">
      <selection activeCell="M5" sqref="M5"/>
      <pageMargins left="0.78740157480314965" right="0.78740157480314965" top="0.98425196850393704" bottom="0.98425196850393704" header="0.51181102362204722" footer="0.51181102362204722"/>
      <pageSetup paperSize="9" scale="44" orientation="landscape" r:id="rId10"/>
      <headerFooter alignWithMargins="0"/>
    </customSheetView>
    <customSheetView guid="{25FAB884-5E17-4008-8139-33D910C7DEFE}" scale="91" showGridLines="0">
      <selection activeCell="J11" sqref="J11"/>
      <pageMargins left="0.78740157480314965" right="0.78740157480314965" top="0.98425196850393704" bottom="0.98425196850393704" header="0.51181102362204722" footer="0.51181102362204722"/>
      <pageSetup paperSize="9" scale="44" orientation="landscape" r:id="rId11"/>
      <headerFooter alignWithMargins="0"/>
    </customSheetView>
  </customSheetViews>
  <pageMargins left="0.78740157480314965" right="0.78740157480314965" top="0.98425196850393704" bottom="0.98425196850393704" header="0.51181102362204722" footer="0.51181102362204722"/>
  <pageSetup paperSize="9" scale="44" orientation="landscape" r:id="rId1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0"/>
  <sheetViews>
    <sheetView showGridLines="0" topLeftCell="B1" workbookViewId="0">
      <selection activeCell="G22" sqref="G22"/>
    </sheetView>
  </sheetViews>
  <sheetFormatPr defaultRowHeight="15"/>
  <cols>
    <col min="1" max="1" width="43" customWidth="1"/>
    <col min="2" max="2" width="31.28515625" customWidth="1"/>
    <col min="3" max="10" width="13.5703125" customWidth="1"/>
    <col min="11" max="11" width="12.42578125" style="227" customWidth="1"/>
    <col min="12" max="12" width="12.42578125" customWidth="1"/>
  </cols>
  <sheetData>
    <row r="2" spans="1:12" ht="15.75" thickBot="1">
      <c r="A2" s="74" t="s">
        <v>74</v>
      </c>
      <c r="B2" s="74" t="s">
        <v>29</v>
      </c>
      <c r="C2" s="81" t="s">
        <v>167</v>
      </c>
      <c r="D2" s="81" t="s">
        <v>168</v>
      </c>
      <c r="E2" s="81" t="s">
        <v>169</v>
      </c>
      <c r="F2" s="81" t="s">
        <v>170</v>
      </c>
      <c r="G2" s="81" t="s">
        <v>171</v>
      </c>
      <c r="H2" s="81" t="s">
        <v>172</v>
      </c>
      <c r="I2" s="81" t="s">
        <v>173</v>
      </c>
      <c r="J2" s="81" t="s">
        <v>174</v>
      </c>
      <c r="K2" s="234">
        <v>43555</v>
      </c>
      <c r="L2" s="234">
        <v>43646</v>
      </c>
    </row>
    <row r="3" spans="1:12" s="2" customFormat="1">
      <c r="A3" s="57" t="s">
        <v>312</v>
      </c>
      <c r="B3" s="57" t="s">
        <v>182</v>
      </c>
      <c r="C3" s="238">
        <f t="shared" ref="C3:K3" si="0">SUM(C4:C6)</f>
        <v>64290407</v>
      </c>
      <c r="D3" s="238">
        <f t="shared" si="0"/>
        <v>64704439</v>
      </c>
      <c r="E3" s="238">
        <f t="shared" si="0"/>
        <v>64467644</v>
      </c>
      <c r="F3" s="238">
        <f t="shared" si="0"/>
        <v>64987719</v>
      </c>
      <c r="G3" s="238">
        <f t="shared" si="0"/>
        <v>66073674</v>
      </c>
      <c r="H3" s="238">
        <f t="shared" si="0"/>
        <v>70021925</v>
      </c>
      <c r="I3" s="238">
        <f t="shared" si="0"/>
        <v>72689830</v>
      </c>
      <c r="J3" s="238">
        <f t="shared" si="0"/>
        <v>88211366</v>
      </c>
      <c r="K3" s="239">
        <f t="shared" si="0"/>
        <v>89183307</v>
      </c>
      <c r="L3" s="239">
        <f t="shared" ref="L3" si="1">SUM(L4:L6)</f>
        <v>90496886</v>
      </c>
    </row>
    <row r="4" spans="1:12">
      <c r="A4" s="76" t="s">
        <v>313</v>
      </c>
      <c r="B4" s="76" t="s">
        <v>183</v>
      </c>
      <c r="C4" s="80">
        <v>24166929</v>
      </c>
      <c r="D4" s="80">
        <v>23302583</v>
      </c>
      <c r="E4" s="80">
        <v>22826976</v>
      </c>
      <c r="F4" s="80">
        <v>21911544</v>
      </c>
      <c r="G4" s="80">
        <v>22422629</v>
      </c>
      <c r="H4" s="80">
        <v>25414208</v>
      </c>
      <c r="I4" s="80">
        <v>27585917</v>
      </c>
      <c r="J4" s="80">
        <v>32715078</v>
      </c>
      <c r="K4" s="236">
        <v>31969865</v>
      </c>
      <c r="L4" s="236">
        <v>31668319</v>
      </c>
    </row>
    <row r="5" spans="1:12">
      <c r="A5" s="76" t="s">
        <v>314</v>
      </c>
      <c r="B5" s="76" t="s">
        <v>184</v>
      </c>
      <c r="C5" s="80">
        <v>39939251</v>
      </c>
      <c r="D5" s="80">
        <v>41246523</v>
      </c>
      <c r="E5" s="80">
        <v>41468506</v>
      </c>
      <c r="F5" s="80">
        <v>42948226</v>
      </c>
      <c r="G5" s="80">
        <v>43484513</v>
      </c>
      <c r="H5" s="80">
        <v>44418447</v>
      </c>
      <c r="I5" s="80">
        <v>44943839</v>
      </c>
      <c r="J5" s="80">
        <v>55308995</v>
      </c>
      <c r="K5" s="236">
        <v>57018431</v>
      </c>
      <c r="L5" s="236">
        <v>58652428</v>
      </c>
    </row>
    <row r="6" spans="1:12">
      <c r="A6" s="76" t="s">
        <v>249</v>
      </c>
      <c r="B6" s="76" t="s">
        <v>186</v>
      </c>
      <c r="C6" s="80">
        <v>184227</v>
      </c>
      <c r="D6" s="80">
        <v>155333</v>
      </c>
      <c r="E6" s="80">
        <v>172162</v>
      </c>
      <c r="F6" s="80">
        <v>127949</v>
      </c>
      <c r="G6" s="80">
        <v>166532</v>
      </c>
      <c r="H6" s="80">
        <v>189270</v>
      </c>
      <c r="I6" s="80">
        <v>160074</v>
      </c>
      <c r="J6" s="80">
        <v>187293</v>
      </c>
      <c r="K6" s="236">
        <v>195011</v>
      </c>
      <c r="L6" s="236">
        <v>176139</v>
      </c>
    </row>
    <row r="7" spans="1:12">
      <c r="A7" s="75" t="s">
        <v>315</v>
      </c>
      <c r="B7" s="75" t="s">
        <v>187</v>
      </c>
      <c r="C7" s="79">
        <f t="shared" ref="C7:K7" si="2">C8+C9+C10+C11+C12</f>
        <v>40057684</v>
      </c>
      <c r="D7" s="79">
        <f t="shared" si="2"/>
        <v>39623549</v>
      </c>
      <c r="E7" s="79">
        <f t="shared" si="2"/>
        <v>41377787</v>
      </c>
      <c r="F7" s="79">
        <f t="shared" si="2"/>
        <v>42170092</v>
      </c>
      <c r="G7" s="79">
        <f t="shared" si="2"/>
        <v>42883938</v>
      </c>
      <c r="H7" s="79">
        <f t="shared" si="2"/>
        <v>46928557</v>
      </c>
      <c r="I7" s="79">
        <f t="shared" si="2"/>
        <v>47487051</v>
      </c>
      <c r="J7" s="79">
        <f t="shared" si="2"/>
        <v>57493542</v>
      </c>
      <c r="K7" s="235">
        <f t="shared" si="2"/>
        <v>54023921</v>
      </c>
      <c r="L7" s="235">
        <f t="shared" ref="L7" si="3">L8+L9+L10+L11+L12</f>
        <v>54682108</v>
      </c>
    </row>
    <row r="8" spans="1:12">
      <c r="A8" s="76" t="s">
        <v>314</v>
      </c>
      <c r="B8" s="76" t="s">
        <v>184</v>
      </c>
      <c r="C8" s="80">
        <v>16291067</v>
      </c>
      <c r="D8" s="80">
        <v>16351904</v>
      </c>
      <c r="E8" s="80">
        <v>17380088</v>
      </c>
      <c r="F8" s="80">
        <v>20481778</v>
      </c>
      <c r="G8" s="80">
        <v>18959388</v>
      </c>
      <c r="H8" s="80">
        <v>19066669</v>
      </c>
      <c r="I8" s="80">
        <v>19886405</v>
      </c>
      <c r="J8" s="80">
        <v>27274603</v>
      </c>
      <c r="K8" s="236">
        <v>25645926</v>
      </c>
      <c r="L8" s="236">
        <v>25428773</v>
      </c>
    </row>
    <row r="9" spans="1:12">
      <c r="A9" s="76" t="s">
        <v>313</v>
      </c>
      <c r="B9" s="76" t="s">
        <v>183</v>
      </c>
      <c r="C9" s="80">
        <v>19197466</v>
      </c>
      <c r="D9" s="80">
        <v>18941033</v>
      </c>
      <c r="E9" s="80">
        <v>19519392</v>
      </c>
      <c r="F9" s="80">
        <v>17486056</v>
      </c>
      <c r="G9" s="80">
        <v>19366894</v>
      </c>
      <c r="H9" s="80">
        <v>22805832</v>
      </c>
      <c r="I9" s="80">
        <v>23023715</v>
      </c>
      <c r="J9" s="80">
        <v>24690631</v>
      </c>
      <c r="K9" s="236">
        <v>22830997</v>
      </c>
      <c r="L9" s="236">
        <v>23503813</v>
      </c>
    </row>
    <row r="10" spans="1:12">
      <c r="A10" s="76" t="s">
        <v>316</v>
      </c>
      <c r="B10" s="76" t="s">
        <v>188</v>
      </c>
      <c r="C10" s="80">
        <v>3891725</v>
      </c>
      <c r="D10" s="80">
        <v>3576636</v>
      </c>
      <c r="E10" s="80">
        <v>3723683</v>
      </c>
      <c r="F10" s="80">
        <v>3552388</v>
      </c>
      <c r="G10" s="80">
        <v>3736007</v>
      </c>
      <c r="H10" s="80">
        <v>4122912</v>
      </c>
      <c r="I10" s="80">
        <v>3800738</v>
      </c>
      <c r="J10" s="80">
        <v>4751949</v>
      </c>
      <c r="K10" s="236">
        <v>4693277</v>
      </c>
      <c r="L10" s="236">
        <v>4739342</v>
      </c>
    </row>
    <row r="11" spans="1:12">
      <c r="A11" s="76" t="s">
        <v>317</v>
      </c>
      <c r="B11" s="76" t="s">
        <v>185</v>
      </c>
      <c r="C11" s="80">
        <v>0</v>
      </c>
      <c r="D11" s="80">
        <v>0</v>
      </c>
      <c r="E11" s="80">
        <v>0</v>
      </c>
      <c r="F11" s="80">
        <v>0</v>
      </c>
      <c r="G11" s="80">
        <v>0</v>
      </c>
      <c r="H11" s="80">
        <v>0</v>
      </c>
      <c r="I11" s="80">
        <v>0</v>
      </c>
      <c r="J11" s="80">
        <v>0</v>
      </c>
      <c r="K11" s="236">
        <v>0</v>
      </c>
      <c r="L11" s="236">
        <v>0</v>
      </c>
    </row>
    <row r="12" spans="1:12">
      <c r="A12" s="76" t="s">
        <v>249</v>
      </c>
      <c r="B12" s="76" t="s">
        <v>186</v>
      </c>
      <c r="C12" s="80">
        <v>677426</v>
      </c>
      <c r="D12" s="80">
        <v>753976</v>
      </c>
      <c r="E12" s="80">
        <v>754624</v>
      </c>
      <c r="F12" s="80">
        <v>649870</v>
      </c>
      <c r="G12" s="80">
        <v>821649</v>
      </c>
      <c r="H12" s="80">
        <v>933144</v>
      </c>
      <c r="I12" s="80">
        <v>776193</v>
      </c>
      <c r="J12" s="80">
        <v>776359</v>
      </c>
      <c r="K12" s="236">
        <v>853721</v>
      </c>
      <c r="L12" s="236">
        <v>1010180</v>
      </c>
    </row>
    <row r="13" spans="1:12">
      <c r="A13" s="75" t="s">
        <v>318</v>
      </c>
      <c r="B13" s="75" t="s">
        <v>189</v>
      </c>
      <c r="C13" s="79">
        <f t="shared" ref="C13:K13" si="4">SUM(C14:C16)</f>
        <v>4104350</v>
      </c>
      <c r="D13" s="79">
        <f t="shared" si="4"/>
        <v>4783171</v>
      </c>
      <c r="E13" s="79">
        <f t="shared" si="4"/>
        <v>5177348</v>
      </c>
      <c r="F13" s="79">
        <f t="shared" si="4"/>
        <v>4323324</v>
      </c>
      <c r="G13" s="79">
        <f t="shared" si="4"/>
        <v>4618970</v>
      </c>
      <c r="H13" s="79">
        <f t="shared" si="4"/>
        <v>5073833</v>
      </c>
      <c r="I13" s="79">
        <f t="shared" si="4"/>
        <v>4452307</v>
      </c>
      <c r="J13" s="79">
        <f t="shared" si="4"/>
        <v>3911750</v>
      </c>
      <c r="K13" s="235">
        <f t="shared" si="4"/>
        <v>4538626</v>
      </c>
      <c r="L13" s="235">
        <f t="shared" ref="L13" si="5">SUM(L14:L16)</f>
        <v>4496454</v>
      </c>
    </row>
    <row r="14" spans="1:12">
      <c r="A14" s="76" t="s">
        <v>314</v>
      </c>
      <c r="B14" s="76" t="s">
        <v>184</v>
      </c>
      <c r="C14" s="80">
        <v>1746282</v>
      </c>
      <c r="D14" s="80">
        <v>1865859</v>
      </c>
      <c r="E14" s="80">
        <v>2166942</v>
      </c>
      <c r="F14" s="80">
        <v>2233410</v>
      </c>
      <c r="G14" s="80">
        <v>1998912</v>
      </c>
      <c r="H14" s="80">
        <v>2088270</v>
      </c>
      <c r="I14" s="80">
        <v>2246004</v>
      </c>
      <c r="J14" s="80">
        <v>2617635</v>
      </c>
      <c r="K14" s="236">
        <v>3282514</v>
      </c>
      <c r="L14" s="236">
        <v>3431396</v>
      </c>
    </row>
    <row r="15" spans="1:12">
      <c r="A15" s="76" t="s">
        <v>313</v>
      </c>
      <c r="B15" s="76" t="s">
        <v>183</v>
      </c>
      <c r="C15" s="80">
        <v>2354035</v>
      </c>
      <c r="D15" s="80">
        <v>2888521</v>
      </c>
      <c r="E15" s="80">
        <v>3006372</v>
      </c>
      <c r="F15" s="80">
        <v>2085917</v>
      </c>
      <c r="G15" s="80">
        <v>2616059</v>
      </c>
      <c r="H15" s="80">
        <v>2981535</v>
      </c>
      <c r="I15" s="80">
        <v>2202288</v>
      </c>
      <c r="J15" s="80">
        <v>1290086</v>
      </c>
      <c r="K15" s="236">
        <v>1255923</v>
      </c>
      <c r="L15" s="236">
        <v>1065014</v>
      </c>
    </row>
    <row r="16" spans="1:12">
      <c r="A16" s="76" t="s">
        <v>249</v>
      </c>
      <c r="B16" s="76" t="s">
        <v>186</v>
      </c>
      <c r="C16" s="80">
        <v>4033</v>
      </c>
      <c r="D16" s="80">
        <v>28791</v>
      </c>
      <c r="E16" s="80">
        <v>4034</v>
      </c>
      <c r="F16" s="80">
        <v>3997</v>
      </c>
      <c r="G16" s="80">
        <v>3999</v>
      </c>
      <c r="H16" s="80">
        <v>4028</v>
      </c>
      <c r="I16" s="80">
        <v>4015</v>
      </c>
      <c r="J16" s="80">
        <v>4029</v>
      </c>
      <c r="K16" s="236">
        <v>189</v>
      </c>
      <c r="L16" s="236">
        <v>44</v>
      </c>
    </row>
    <row r="17" spans="1:12">
      <c r="A17" s="77" t="s">
        <v>58</v>
      </c>
      <c r="B17" s="77" t="s">
        <v>190</v>
      </c>
      <c r="C17" s="78">
        <f t="shared" ref="C17:K17" si="6">C3+C7+C13</f>
        <v>108452441</v>
      </c>
      <c r="D17" s="78">
        <f t="shared" si="6"/>
        <v>109111159</v>
      </c>
      <c r="E17" s="78">
        <f t="shared" si="6"/>
        <v>111022779</v>
      </c>
      <c r="F17" s="78">
        <f t="shared" si="6"/>
        <v>111481135</v>
      </c>
      <c r="G17" s="78">
        <f t="shared" si="6"/>
        <v>113576582</v>
      </c>
      <c r="H17" s="78">
        <f t="shared" si="6"/>
        <v>122024315</v>
      </c>
      <c r="I17" s="78">
        <f t="shared" si="6"/>
        <v>124629188</v>
      </c>
      <c r="J17" s="78">
        <f t="shared" si="6"/>
        <v>149616658</v>
      </c>
      <c r="K17" s="237">
        <f t="shared" si="6"/>
        <v>147745854</v>
      </c>
      <c r="L17" s="237">
        <f t="shared" ref="L17" si="7">L3+L7+L13</f>
        <v>149675448</v>
      </c>
    </row>
    <row r="19" spans="1:12">
      <c r="B19" s="337"/>
      <c r="C19" s="335"/>
      <c r="D19" s="335"/>
      <c r="E19" s="335"/>
      <c r="F19" s="335"/>
      <c r="G19" s="335"/>
      <c r="H19" s="335"/>
      <c r="I19" s="335"/>
      <c r="J19" s="335"/>
      <c r="K19" s="335"/>
      <c r="L19" s="335"/>
    </row>
    <row r="20" spans="1:12">
      <c r="C20" s="336"/>
      <c r="D20" s="336"/>
      <c r="E20" s="336"/>
      <c r="F20" s="336"/>
      <c r="G20" s="336"/>
      <c r="H20" s="336"/>
      <c r="I20" s="336"/>
      <c r="J20" s="336"/>
      <c r="K20" s="336"/>
      <c r="L20" s="336"/>
    </row>
  </sheetData>
  <customSheetViews>
    <customSheetView guid="{AA48DCEF-55E0-4204-8FFD-85C39608BE6D}" showGridLines="0" topLeftCell="B1">
      <selection activeCell="G22" sqref="G22"/>
      <pageMargins left="0.7" right="0.7" top="0.75" bottom="0.75" header="0.3" footer="0.3"/>
      <pageSetup paperSize="9" orientation="portrait" r:id="rId1"/>
    </customSheetView>
    <customSheetView guid="{12F8D032-8143-430B-8DFF-852E8796C402}" showGridLines="0" topLeftCell="B1">
      <selection activeCell="G22" sqref="G22"/>
      <pageMargins left="0.7" right="0.7" top="0.75" bottom="0.75" header="0.3" footer="0.3"/>
      <pageSetup paperSize="9" orientation="portrait" r:id="rId2"/>
    </customSheetView>
    <customSheetView guid="{9AF4A83C-CF57-4B40-8A74-6A0EA6C2FE5C}">
      <selection activeCell="K21" sqref="K21"/>
      <pageMargins left="0.7" right="0.7" top="0.75" bottom="0.75" header="0.3" footer="0.3"/>
    </customSheetView>
    <customSheetView guid="{687A4863-1825-4D63-B732-E76682E6DE4F}" showGridLines="0" topLeftCell="B13">
      <selection activeCell="B19" sqref="A19:XFD20"/>
      <pageMargins left="0.7" right="0.7" top="0.75" bottom="0.75" header="0.3" footer="0.3"/>
      <pageSetup paperSize="9" orientation="portrait" r:id="rId3"/>
    </customSheetView>
    <customSheetView guid="{8DA78CF1-615A-4626-9893-6751995631A4}" topLeftCell="B1">
      <selection activeCell="I24" sqref="I24"/>
      <pageMargins left="0.7" right="0.7" top="0.75" bottom="0.75" header="0.3" footer="0.3"/>
    </customSheetView>
    <customSheetView guid="{899D69CD-4B7E-42BC-9944-5BD922EB798C}">
      <selection activeCell="C38" sqref="C38"/>
      <pageMargins left="0.7" right="0.7" top="0.75" bottom="0.75" header="0.3" footer="0.3"/>
    </customSheetView>
    <customSheetView guid="{57267270-6A97-4850-9DB6-FE6B399379AA}">
      <selection activeCell="G31" sqref="G31"/>
      <pageMargins left="0.7" right="0.7" top="0.75" bottom="0.75" header="0.3" footer="0.3"/>
    </customSheetView>
    <customSheetView guid="{25FAB884-5E17-4008-8139-33D910C7DEFE}" showGridLines="0">
      <selection activeCell="K14" sqref="K14:K16"/>
      <pageMargins left="0.7" right="0.7" top="0.75" bottom="0.75" header="0.3" footer="0.3"/>
    </customSheetView>
  </customSheetViews>
  <pageMargins left="0.7" right="0.7" top="0.75" bottom="0.75" header="0.3" footer="0.3"/>
  <pageSetup paperSize="9" orientation="portrait"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7"/>
  <sheetViews>
    <sheetView showGridLines="0" workbookViewId="0">
      <pane xSplit="2" ySplit="1" topLeftCell="C2" activePane="bottomRight" state="frozen"/>
      <selection pane="topRight" activeCell="C1" sqref="C1"/>
      <selection pane="bottomLeft" activeCell="A2" sqref="A2"/>
      <selection pane="bottomRight" activeCell="D26" sqref="D26"/>
    </sheetView>
  </sheetViews>
  <sheetFormatPr defaultColWidth="9.140625" defaultRowHeight="12.75"/>
  <cols>
    <col min="1" max="2" width="30.7109375" style="117" customWidth="1"/>
    <col min="3" max="12" width="15.7109375" style="117" customWidth="1"/>
    <col min="13" max="18" width="9.140625" style="117" customWidth="1"/>
    <col min="19" max="16384" width="9.140625" style="117"/>
  </cols>
  <sheetData>
    <row r="1" spans="1:18" ht="36.6" customHeight="1" thickBot="1">
      <c r="A1" s="74" t="s">
        <v>62</v>
      </c>
      <c r="B1" s="74" t="s">
        <v>17</v>
      </c>
      <c r="C1" s="167">
        <v>42825</v>
      </c>
      <c r="D1" s="167">
        <v>42916</v>
      </c>
      <c r="E1" s="167">
        <v>43008</v>
      </c>
      <c r="F1" s="167">
        <v>43100</v>
      </c>
      <c r="G1" s="167">
        <v>43190</v>
      </c>
      <c r="H1" s="167">
        <v>43281</v>
      </c>
      <c r="I1" s="167">
        <v>43373</v>
      </c>
      <c r="J1" s="167">
        <v>43465</v>
      </c>
      <c r="K1" s="167">
        <v>43555</v>
      </c>
      <c r="L1" s="167">
        <v>43646</v>
      </c>
      <c r="M1" s="168"/>
      <c r="N1" s="168"/>
      <c r="O1" s="168"/>
      <c r="P1" s="168"/>
      <c r="Q1" s="168"/>
      <c r="R1" s="168"/>
    </row>
    <row r="2" spans="1:18" ht="15" customHeight="1">
      <c r="A2" s="169" t="s">
        <v>417</v>
      </c>
      <c r="B2" s="170" t="s">
        <v>420</v>
      </c>
      <c r="C2" s="171">
        <v>619378</v>
      </c>
      <c r="D2" s="171">
        <v>7534</v>
      </c>
      <c r="E2" s="171">
        <v>504264</v>
      </c>
      <c r="F2" s="171">
        <v>850541</v>
      </c>
      <c r="G2" s="171">
        <v>356604</v>
      </c>
      <c r="H2" s="171">
        <v>10134</v>
      </c>
      <c r="I2" s="171">
        <v>138554</v>
      </c>
      <c r="J2" s="171">
        <v>1159923</v>
      </c>
      <c r="K2" s="171">
        <v>107319</v>
      </c>
      <c r="L2" s="369">
        <v>322868</v>
      </c>
    </row>
    <row r="3" spans="1:18" ht="15" customHeight="1">
      <c r="A3" s="169" t="s">
        <v>418</v>
      </c>
      <c r="B3" s="170" t="s">
        <v>421</v>
      </c>
      <c r="C3" s="171">
        <v>1998736</v>
      </c>
      <c r="D3" s="171">
        <v>1863219</v>
      </c>
      <c r="E3" s="171">
        <v>1674779</v>
      </c>
      <c r="F3" s="171">
        <v>1285933</v>
      </c>
      <c r="G3" s="171">
        <v>1453995</v>
      </c>
      <c r="H3" s="171">
        <v>1694468</v>
      </c>
      <c r="I3" s="171">
        <v>1605492</v>
      </c>
      <c r="J3" s="171">
        <v>1776358</v>
      </c>
      <c r="K3" s="171">
        <v>1593325</v>
      </c>
      <c r="L3" s="369">
        <v>1988052</v>
      </c>
    </row>
    <row r="4" spans="1:18" s="1" customFormat="1" ht="15" customHeight="1">
      <c r="A4" s="172" t="s">
        <v>310</v>
      </c>
      <c r="B4" s="173" t="s">
        <v>180</v>
      </c>
      <c r="C4" s="174">
        <f>SUM(C2:C3)</f>
        <v>2618114</v>
      </c>
      <c r="D4" s="174">
        <f t="shared" ref="D4:L4" si="0">SUM(D2:D3)</f>
        <v>1870753</v>
      </c>
      <c r="E4" s="174">
        <f t="shared" si="0"/>
        <v>2179043</v>
      </c>
      <c r="F4" s="174">
        <f t="shared" si="0"/>
        <v>2136474</v>
      </c>
      <c r="G4" s="174">
        <f t="shared" si="0"/>
        <v>1810599</v>
      </c>
      <c r="H4" s="174">
        <f t="shared" si="0"/>
        <v>1704602</v>
      </c>
      <c r="I4" s="174">
        <f t="shared" si="0"/>
        <v>1744046</v>
      </c>
      <c r="J4" s="174">
        <f t="shared" si="0"/>
        <v>2936281</v>
      </c>
      <c r="K4" s="174">
        <f t="shared" si="0"/>
        <v>1700644</v>
      </c>
      <c r="L4" s="239">
        <f t="shared" si="0"/>
        <v>2310920</v>
      </c>
    </row>
    <row r="5" spans="1:18" ht="15" customHeight="1">
      <c r="A5" s="169" t="s">
        <v>419</v>
      </c>
      <c r="B5" s="170" t="s">
        <v>422</v>
      </c>
      <c r="C5" s="171">
        <v>0</v>
      </c>
      <c r="D5" s="171">
        <v>0</v>
      </c>
      <c r="E5" s="171">
        <v>0</v>
      </c>
      <c r="F5" s="171">
        <v>0</v>
      </c>
      <c r="G5" s="171">
        <v>0</v>
      </c>
      <c r="H5" s="171">
        <v>-67</v>
      </c>
      <c r="I5" s="171">
        <v>-71</v>
      </c>
      <c r="J5" s="171">
        <v>-67</v>
      </c>
      <c r="K5" s="171">
        <v>-67</v>
      </c>
      <c r="L5" s="369">
        <v>-84</v>
      </c>
    </row>
    <row r="6" spans="1:18" s="1" customFormat="1">
      <c r="A6" s="111" t="s">
        <v>58</v>
      </c>
      <c r="B6" s="111" t="s">
        <v>43</v>
      </c>
      <c r="C6" s="112">
        <f>SUM(C4:C5)</f>
        <v>2618114</v>
      </c>
      <c r="D6" s="112">
        <f t="shared" ref="D6:L6" si="1">SUM(D4:D5)</f>
        <v>1870753</v>
      </c>
      <c r="E6" s="112">
        <f t="shared" si="1"/>
        <v>2179043</v>
      </c>
      <c r="F6" s="112">
        <f t="shared" si="1"/>
        <v>2136474</v>
      </c>
      <c r="G6" s="112">
        <f t="shared" si="1"/>
        <v>1810599</v>
      </c>
      <c r="H6" s="112">
        <f t="shared" si="1"/>
        <v>1704535</v>
      </c>
      <c r="I6" s="112">
        <f t="shared" si="1"/>
        <v>1743975</v>
      </c>
      <c r="J6" s="112">
        <f t="shared" si="1"/>
        <v>2936214</v>
      </c>
      <c r="K6" s="112">
        <f t="shared" si="1"/>
        <v>1700577</v>
      </c>
      <c r="L6" s="61">
        <f t="shared" si="1"/>
        <v>2310836</v>
      </c>
    </row>
    <row r="7" spans="1:18" s="178" customFormat="1" ht="15" customHeight="1">
      <c r="A7" s="175"/>
      <c r="B7" s="176"/>
      <c r="C7" s="177"/>
      <c r="D7" s="177"/>
      <c r="E7" s="177"/>
      <c r="F7" s="177"/>
      <c r="G7" s="177"/>
      <c r="H7" s="177"/>
      <c r="I7" s="177"/>
      <c r="J7" s="177"/>
      <c r="K7" s="177"/>
      <c r="L7" s="370"/>
    </row>
    <row r="8" spans="1:18" ht="23.25" customHeight="1" thickBot="1">
      <c r="A8" s="74" t="s">
        <v>73</v>
      </c>
      <c r="B8" s="74" t="s">
        <v>27</v>
      </c>
      <c r="C8" s="167">
        <f>C1</f>
        <v>42825</v>
      </c>
      <c r="D8" s="167">
        <f t="shared" ref="D8:L8" si="2">D1</f>
        <v>42916</v>
      </c>
      <c r="E8" s="167">
        <f t="shared" si="2"/>
        <v>43008</v>
      </c>
      <c r="F8" s="167">
        <f t="shared" si="2"/>
        <v>43100</v>
      </c>
      <c r="G8" s="167">
        <f t="shared" si="2"/>
        <v>43190</v>
      </c>
      <c r="H8" s="167">
        <f t="shared" si="2"/>
        <v>43281</v>
      </c>
      <c r="I8" s="167">
        <f t="shared" si="2"/>
        <v>43373</v>
      </c>
      <c r="J8" s="167">
        <f t="shared" si="2"/>
        <v>43465</v>
      </c>
      <c r="K8" s="167">
        <f t="shared" si="2"/>
        <v>43555</v>
      </c>
      <c r="L8" s="371">
        <f t="shared" si="2"/>
        <v>43646</v>
      </c>
      <c r="M8" s="168"/>
      <c r="N8" s="168"/>
      <c r="O8" s="168"/>
      <c r="P8" s="168"/>
      <c r="Q8" s="168"/>
      <c r="R8" s="168"/>
    </row>
    <row r="9" spans="1:18" ht="15" customHeight="1">
      <c r="A9" s="169" t="s">
        <v>423</v>
      </c>
      <c r="B9" s="170" t="s">
        <v>425</v>
      </c>
      <c r="C9" s="171">
        <v>48352</v>
      </c>
      <c r="D9" s="171">
        <v>85606</v>
      </c>
      <c r="E9" s="171">
        <v>83774</v>
      </c>
      <c r="F9" s="171">
        <v>64023</v>
      </c>
      <c r="G9" s="171">
        <v>646732</v>
      </c>
      <c r="H9" s="171">
        <v>203110</v>
      </c>
      <c r="I9" s="171">
        <v>162144</v>
      </c>
      <c r="J9" s="171">
        <v>144906</v>
      </c>
      <c r="K9" s="171">
        <v>173553</v>
      </c>
      <c r="L9" s="369">
        <v>459178</v>
      </c>
    </row>
    <row r="10" spans="1:18" ht="15" customHeight="1">
      <c r="A10" s="169" t="s">
        <v>424</v>
      </c>
      <c r="B10" s="170" t="s">
        <v>426</v>
      </c>
      <c r="C10" s="171">
        <v>2015734</v>
      </c>
      <c r="D10" s="171">
        <v>1899123</v>
      </c>
      <c r="E10" s="171">
        <v>2003051</v>
      </c>
      <c r="F10" s="171">
        <v>1994759</v>
      </c>
      <c r="G10" s="171">
        <v>1778399</v>
      </c>
      <c r="H10" s="171">
        <v>1946265</v>
      </c>
      <c r="I10" s="171">
        <v>2322750</v>
      </c>
      <c r="J10" s="171">
        <v>1733724</v>
      </c>
      <c r="K10" s="171">
        <v>1743771</v>
      </c>
      <c r="L10" s="369">
        <v>2003749</v>
      </c>
    </row>
    <row r="11" spans="1:18" ht="15" customHeight="1">
      <c r="A11" s="169" t="s">
        <v>418</v>
      </c>
      <c r="B11" s="170" t="s">
        <v>421</v>
      </c>
      <c r="C11" s="171">
        <v>571522</v>
      </c>
      <c r="D11" s="171">
        <v>606878</v>
      </c>
      <c r="E11" s="171">
        <v>643656</v>
      </c>
      <c r="F11" s="171">
        <v>724301</v>
      </c>
      <c r="G11" s="171">
        <v>1412959</v>
      </c>
      <c r="H11" s="171">
        <v>1103211</v>
      </c>
      <c r="I11" s="171">
        <v>1161139</v>
      </c>
      <c r="J11" s="171">
        <v>954298</v>
      </c>
      <c r="K11" s="171">
        <v>1082645</v>
      </c>
      <c r="L11" s="369">
        <v>993407</v>
      </c>
    </row>
    <row r="12" spans="1:18" s="1" customFormat="1">
      <c r="A12" s="111" t="s">
        <v>58</v>
      </c>
      <c r="B12" s="111" t="s">
        <v>43</v>
      </c>
      <c r="C12" s="112">
        <f>SUM(C9:C11)</f>
        <v>2635608</v>
      </c>
      <c r="D12" s="112">
        <f t="shared" ref="D12:L12" si="3">SUM(D9:D11)</f>
        <v>2591607</v>
      </c>
      <c r="E12" s="112">
        <f t="shared" si="3"/>
        <v>2730481</v>
      </c>
      <c r="F12" s="112">
        <f t="shared" si="3"/>
        <v>2783083</v>
      </c>
      <c r="G12" s="112">
        <f t="shared" si="3"/>
        <v>3838090</v>
      </c>
      <c r="H12" s="112">
        <f t="shared" si="3"/>
        <v>3252586</v>
      </c>
      <c r="I12" s="112">
        <f t="shared" si="3"/>
        <v>3646033</v>
      </c>
      <c r="J12" s="112">
        <f t="shared" si="3"/>
        <v>2832928</v>
      </c>
      <c r="K12" s="112">
        <f t="shared" si="3"/>
        <v>2999969</v>
      </c>
      <c r="L12" s="61">
        <f t="shared" si="3"/>
        <v>3456334</v>
      </c>
    </row>
    <row r="13" spans="1:18" ht="18" customHeight="1">
      <c r="A13" s="175"/>
      <c r="B13" s="176"/>
      <c r="C13" s="177"/>
      <c r="D13" s="177"/>
      <c r="E13" s="177"/>
      <c r="F13" s="177"/>
      <c r="G13" s="177"/>
      <c r="H13" s="177"/>
      <c r="I13" s="177"/>
      <c r="J13" s="177"/>
      <c r="K13" s="177"/>
      <c r="L13" s="177"/>
    </row>
    <row r="14" spans="1:18" s="182" customFormat="1" ht="15" customHeight="1">
      <c r="A14" s="179"/>
      <c r="B14" s="180"/>
      <c r="C14" s="181"/>
      <c r="D14" s="181"/>
      <c r="E14" s="181"/>
      <c r="F14" s="181"/>
      <c r="G14" s="181"/>
      <c r="H14" s="181"/>
      <c r="I14" s="181"/>
      <c r="J14" s="181"/>
      <c r="K14" s="181"/>
      <c r="L14" s="181"/>
    </row>
    <row r="15" spans="1:18" s="182" customFormat="1" ht="15" customHeight="1">
      <c r="A15" s="179"/>
      <c r="B15" s="180"/>
      <c r="C15" s="181"/>
      <c r="D15" s="181"/>
      <c r="E15" s="181"/>
      <c r="F15" s="181"/>
      <c r="G15" s="181"/>
      <c r="H15" s="181"/>
      <c r="I15" s="181"/>
      <c r="J15" s="181"/>
      <c r="K15" s="181"/>
      <c r="L15" s="181"/>
    </row>
    <row r="16" spans="1:18" s="185" customFormat="1" ht="15" customHeight="1">
      <c r="A16" s="179"/>
      <c r="B16" s="183"/>
      <c r="C16" s="184"/>
      <c r="D16" s="184"/>
      <c r="E16" s="184"/>
      <c r="F16" s="184"/>
      <c r="G16" s="184"/>
      <c r="H16" s="184"/>
      <c r="I16" s="184"/>
      <c r="J16" s="184"/>
      <c r="K16" s="184"/>
      <c r="L16" s="184"/>
    </row>
    <row r="17" spans="1:12" s="182" customFormat="1" ht="33" customHeight="1">
      <c r="A17" s="179"/>
      <c r="B17" s="179"/>
      <c r="C17" s="181"/>
      <c r="D17" s="181"/>
      <c r="E17" s="181"/>
      <c r="F17" s="181"/>
      <c r="G17" s="181"/>
      <c r="H17" s="181"/>
      <c r="I17" s="181"/>
      <c r="J17" s="181"/>
      <c r="K17" s="181"/>
      <c r="L17" s="181"/>
    </row>
    <row r="18" spans="1:12" s="182" customFormat="1" ht="15" customHeight="1">
      <c r="A18" s="179"/>
      <c r="B18" s="180"/>
      <c r="C18" s="181"/>
      <c r="D18" s="181"/>
      <c r="E18" s="181"/>
      <c r="F18" s="181"/>
      <c r="G18" s="181"/>
      <c r="H18" s="181"/>
      <c r="I18" s="181"/>
      <c r="J18" s="181"/>
      <c r="K18" s="181"/>
      <c r="L18" s="181"/>
    </row>
    <row r="19" spans="1:12" s="182" customFormat="1" ht="15" customHeight="1">
      <c r="A19" s="179"/>
      <c r="B19" s="180"/>
      <c r="C19" s="181"/>
      <c r="D19" s="181"/>
      <c r="E19" s="181"/>
      <c r="F19" s="181"/>
      <c r="G19" s="181"/>
      <c r="H19" s="181"/>
      <c r="I19" s="181"/>
      <c r="J19" s="181"/>
      <c r="K19" s="181"/>
      <c r="L19" s="181"/>
    </row>
    <row r="20" spans="1:12" s="182" customFormat="1" ht="15" customHeight="1">
      <c r="A20" s="179"/>
      <c r="B20" s="180"/>
      <c r="C20" s="181"/>
      <c r="D20" s="181"/>
      <c r="E20" s="181"/>
      <c r="F20" s="181"/>
      <c r="G20" s="181"/>
      <c r="H20" s="181"/>
      <c r="I20" s="181"/>
      <c r="J20" s="181"/>
      <c r="K20" s="181"/>
      <c r="L20" s="181"/>
    </row>
    <row r="21" spans="1:12" s="182" customFormat="1" ht="15" customHeight="1">
      <c r="A21" s="186"/>
      <c r="B21" s="187"/>
      <c r="C21" s="181"/>
      <c r="D21" s="181"/>
      <c r="E21" s="181"/>
      <c r="F21" s="181"/>
      <c r="G21" s="181"/>
      <c r="H21" s="181"/>
      <c r="I21" s="181"/>
      <c r="J21" s="181"/>
      <c r="K21" s="181"/>
      <c r="L21" s="181"/>
    </row>
    <row r="22" spans="1:12" s="182" customFormat="1" ht="15" customHeight="1">
      <c r="A22" s="186"/>
      <c r="B22" s="187"/>
      <c r="C22" s="181"/>
      <c r="D22" s="181"/>
      <c r="E22" s="181"/>
      <c r="F22" s="181"/>
      <c r="G22" s="181"/>
      <c r="H22" s="181"/>
      <c r="I22" s="181"/>
      <c r="J22" s="181"/>
      <c r="K22" s="181"/>
      <c r="L22" s="181"/>
    </row>
    <row r="23" spans="1:12" s="185" customFormat="1" ht="15" customHeight="1">
      <c r="A23" s="186"/>
      <c r="B23" s="187"/>
      <c r="C23" s="181"/>
      <c r="D23" s="181"/>
      <c r="E23" s="181"/>
      <c r="F23" s="181"/>
      <c r="G23" s="181"/>
      <c r="H23" s="181"/>
      <c r="I23" s="181"/>
      <c r="J23" s="181"/>
      <c r="K23" s="181"/>
      <c r="L23" s="181"/>
    </row>
    <row r="24" spans="1:12" s="182" customFormat="1" ht="15" customHeight="1">
      <c r="A24" s="179"/>
      <c r="B24" s="180"/>
      <c r="C24" s="181"/>
      <c r="D24" s="181"/>
      <c r="E24" s="181"/>
      <c r="F24" s="181"/>
      <c r="G24" s="181"/>
      <c r="H24" s="181"/>
      <c r="I24" s="181"/>
      <c r="J24" s="181"/>
      <c r="K24" s="181"/>
      <c r="L24" s="181"/>
    </row>
    <row r="25" spans="1:12" s="185" customFormat="1" ht="15" customHeight="1">
      <c r="A25" s="188"/>
      <c r="B25" s="188"/>
      <c r="C25" s="184"/>
      <c r="D25" s="184"/>
      <c r="E25" s="184"/>
      <c r="F25" s="184"/>
      <c r="G25" s="184"/>
      <c r="H25" s="184"/>
      <c r="I25" s="184"/>
      <c r="J25" s="184"/>
      <c r="K25" s="184"/>
      <c r="L25" s="184"/>
    </row>
    <row r="26" spans="1:12" s="182" customFormat="1"/>
    <row r="27" spans="1:12" s="182" customFormat="1"/>
  </sheetData>
  <customSheetViews>
    <customSheetView guid="{AA48DCEF-55E0-4204-8FFD-85C39608BE6D}" showGridLines="0">
      <pane xSplit="2" ySplit="1" topLeftCell="C2" activePane="bottomRight" state="frozen"/>
      <selection pane="bottomRight" activeCell="D26" sqref="D26"/>
      <pageMargins left="0.7" right="0.7" top="0.75" bottom="0.75" header="0.3" footer="0.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9AF4A83C-CF57-4B40-8A74-6A0EA6C2FE5C}" showGridLines="0">
      <pane xSplit="2" ySplit="1" topLeftCell="C2" activePane="bottomRight" state="frozen"/>
      <selection pane="bottomRight" activeCell="F24" sqref="F24"/>
      <pageMargins left="0.7" right="0.7" top="0.75" bottom="0.75" header="0.3" footer="0.3"/>
      <pageSetup paperSize="9" orientation="portrait" horizontalDpi="1200" verticalDpi="1200" r:id="rId1"/>
    </customSheetView>
    <customSheetView guid="{687A4863-1825-4D63-B732-E76682E6DE4F}" showGridLines="0">
      <pane xSplit="2" ySplit="1" topLeftCell="C2" activePane="bottomRight" state="frozen"/>
      <selection pane="bottomRight" activeCell="D26" sqref="D26"/>
      <pageMargins left="0.7" right="0.7" top="0.75" bottom="0.75" header="0.3" footer="0.3"/>
    </customSheetView>
    <customSheetView guid="{8DA78CF1-615A-4626-9893-6751995631A4}" showGridLines="0">
      <pane xSplit="2" ySplit="1" topLeftCell="E2" activePane="bottomRight" state="frozen"/>
      <selection pane="bottomRight" activeCell="L12" sqref="L12"/>
      <pageMargins left="0.7" right="0.7" top="0.75" bottom="0.75" header="0.3" footer="0.3"/>
      <pageSetup paperSize="9" orientation="portrait" horizontalDpi="1200" verticalDpi="1200" r:id="rId2"/>
    </customSheetView>
    <customSheetView guid="{899D69CD-4B7E-42BC-9944-5BD922EB798C}" showGridLines="0">
      <pane xSplit="2" ySplit="1" topLeftCell="C2" activePane="bottomRight" state="frozen"/>
      <selection pane="bottomRight" activeCell="J23" sqref="J23"/>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3"/>
    </customSheetView>
    <customSheetView guid="{25FAB884-5E17-4008-8139-33D910C7DEFE}" showGridLines="0" hiddenColumns="1">
      <pane xSplit="2" ySplit="1" topLeftCell="C2" activePane="bottomRight" state="frozen"/>
      <selection pane="bottomRight" activeCell="J41" sqref="J41"/>
      <pageMargins left="0.7" right="0.7" top="0.75" bottom="0.75" header="0.3" footer="0.3"/>
      <pageSetup paperSize="9" orientation="portrait" horizontalDpi="1200" verticalDpi="1200" r:id="rId4"/>
    </customSheetView>
  </customSheetViews>
  <pageMargins left="0.7" right="0.7" top="0.75" bottom="0.75" header="0.3" footer="0.3"/>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topLeftCell="C1" workbookViewId="0">
      <selection activeCell="B3" sqref="B3"/>
    </sheetView>
  </sheetViews>
  <sheetFormatPr defaultRowHeight="15"/>
  <cols>
    <col min="1" max="1" width="68.85546875" customWidth="1"/>
    <col min="2" max="2" width="61.85546875" bestFit="1" customWidth="1"/>
    <col min="3" max="3" width="13.28515625" customWidth="1"/>
    <col min="4" max="4" width="11.28515625" customWidth="1"/>
    <col min="5" max="5" width="11.140625" customWidth="1"/>
    <col min="6" max="6" width="11.85546875" style="3" customWidth="1"/>
    <col min="7" max="7" width="11.85546875" customWidth="1"/>
    <col min="8" max="11" width="13.140625" customWidth="1"/>
    <col min="12" max="12" width="12.7109375" customWidth="1"/>
  </cols>
  <sheetData>
    <row r="2" spans="1:12" ht="15.75" thickBot="1">
      <c r="A2" s="65" t="s">
        <v>360</v>
      </c>
      <c r="B2" s="65" t="s">
        <v>278</v>
      </c>
      <c r="C2" s="89">
        <v>42825</v>
      </c>
      <c r="D2" s="89">
        <v>42916</v>
      </c>
      <c r="E2" s="89">
        <v>43008</v>
      </c>
      <c r="F2" s="71">
        <v>43100</v>
      </c>
      <c r="G2" s="89">
        <v>43190</v>
      </c>
      <c r="H2" s="89">
        <v>43281</v>
      </c>
      <c r="I2" s="89">
        <v>43373</v>
      </c>
      <c r="J2" s="71">
        <v>43465</v>
      </c>
      <c r="K2" s="71">
        <v>43555</v>
      </c>
      <c r="L2" s="296">
        <v>43646</v>
      </c>
    </row>
    <row r="3" spans="1:12" ht="25.5">
      <c r="A3" s="66" t="s">
        <v>361</v>
      </c>
      <c r="B3" s="70" t="s">
        <v>371</v>
      </c>
      <c r="C3" s="94"/>
      <c r="D3" s="94"/>
      <c r="E3" s="94"/>
      <c r="F3" s="72"/>
      <c r="G3" s="72">
        <f t="shared" ref="G3:L3" si="0">G5+G8+G10</f>
        <v>28090221</v>
      </c>
      <c r="H3" s="72">
        <f t="shared" si="0"/>
        <v>33903526</v>
      </c>
      <c r="I3" s="72">
        <f t="shared" si="0"/>
        <v>34342101</v>
      </c>
      <c r="J3" s="72">
        <f t="shared" si="0"/>
        <v>38221051</v>
      </c>
      <c r="K3" s="72">
        <f t="shared" si="0"/>
        <v>38325286</v>
      </c>
      <c r="L3" s="297">
        <f t="shared" si="0"/>
        <v>38179878</v>
      </c>
    </row>
    <row r="4" spans="1:12" s="3" customFormat="1">
      <c r="A4" s="66" t="s">
        <v>414</v>
      </c>
      <c r="B4" s="66" t="s">
        <v>415</v>
      </c>
      <c r="C4" s="73">
        <f>C5+C10</f>
        <v>25622445</v>
      </c>
      <c r="D4" s="73">
        <f>D5+D10</f>
        <v>25846836</v>
      </c>
      <c r="E4" s="73">
        <f>E7+E9+E11</f>
        <v>26672146</v>
      </c>
      <c r="F4" s="97">
        <f>F7+F9+F11</f>
        <v>27494933</v>
      </c>
      <c r="G4" s="66"/>
      <c r="H4" s="66"/>
      <c r="I4" s="66"/>
      <c r="J4" s="66"/>
      <c r="K4" s="66"/>
      <c r="L4" s="298"/>
    </row>
    <row r="5" spans="1:12">
      <c r="A5" s="67" t="s">
        <v>362</v>
      </c>
      <c r="B5" s="67" t="s">
        <v>372</v>
      </c>
      <c r="C5" s="47">
        <f t="shared" ref="C5:L5" si="1">C7+C6</f>
        <v>23592325</v>
      </c>
      <c r="D5" s="47">
        <f t="shared" si="1"/>
        <v>23696963</v>
      </c>
      <c r="E5" s="47">
        <f t="shared" si="1"/>
        <v>23270608</v>
      </c>
      <c r="F5" s="47">
        <f t="shared" si="1"/>
        <v>24025353</v>
      </c>
      <c r="G5" s="47">
        <f t="shared" si="1"/>
        <v>25877935</v>
      </c>
      <c r="H5" s="47">
        <f t="shared" si="1"/>
        <v>28492470</v>
      </c>
      <c r="I5" s="47">
        <f t="shared" si="1"/>
        <v>29953366</v>
      </c>
      <c r="J5" s="47">
        <f t="shared" si="1"/>
        <v>30403130</v>
      </c>
      <c r="K5" s="47">
        <f t="shared" si="1"/>
        <v>33107610</v>
      </c>
      <c r="L5" s="293">
        <f t="shared" si="1"/>
        <v>34219503</v>
      </c>
    </row>
    <row r="6" spans="1:12" s="3" customFormat="1">
      <c r="A6" s="96" t="s">
        <v>365</v>
      </c>
      <c r="B6" s="96" t="s">
        <v>375</v>
      </c>
      <c r="C6" s="47">
        <v>292894</v>
      </c>
      <c r="D6" s="47">
        <v>293619</v>
      </c>
      <c r="E6" s="47">
        <v>0</v>
      </c>
      <c r="F6" s="47">
        <v>0</v>
      </c>
      <c r="G6" s="47">
        <v>0</v>
      </c>
      <c r="H6" s="47">
        <v>0</v>
      </c>
      <c r="I6" s="47">
        <v>0</v>
      </c>
      <c r="J6" s="47">
        <v>0</v>
      </c>
      <c r="K6" s="47">
        <v>0</v>
      </c>
      <c r="L6" s="293">
        <v>0</v>
      </c>
    </row>
    <row r="7" spans="1:12">
      <c r="A7" s="42" t="s">
        <v>363</v>
      </c>
      <c r="B7" s="42" t="s">
        <v>373</v>
      </c>
      <c r="C7" s="47">
        <v>23299431</v>
      </c>
      <c r="D7" s="47">
        <v>23403344</v>
      </c>
      <c r="E7" s="47">
        <v>23270608</v>
      </c>
      <c r="F7" s="51">
        <v>24025353</v>
      </c>
      <c r="G7" s="47">
        <v>25877935</v>
      </c>
      <c r="H7" s="47">
        <v>28492470</v>
      </c>
      <c r="I7" s="47">
        <v>29953366</v>
      </c>
      <c r="J7" s="47">
        <v>30403130</v>
      </c>
      <c r="K7" s="47">
        <v>33107610</v>
      </c>
      <c r="L7" s="293">
        <v>34219503</v>
      </c>
    </row>
    <row r="8" spans="1:12">
      <c r="A8" s="68" t="s">
        <v>364</v>
      </c>
      <c r="B8" s="68" t="s">
        <v>374</v>
      </c>
      <c r="C8" s="47"/>
      <c r="D8" s="47"/>
      <c r="E8" s="47">
        <f t="shared" ref="E8:K8" si="2">E9</f>
        <v>1239118</v>
      </c>
      <c r="F8" s="47">
        <f t="shared" si="2"/>
        <v>1379839</v>
      </c>
      <c r="G8" s="47">
        <f t="shared" si="2"/>
        <v>82023</v>
      </c>
      <c r="H8" s="47">
        <f t="shared" si="2"/>
        <v>3279363</v>
      </c>
      <c r="I8" s="47">
        <f t="shared" si="2"/>
        <v>2299616</v>
      </c>
      <c r="J8" s="47">
        <f t="shared" si="2"/>
        <v>5999249</v>
      </c>
      <c r="K8" s="47">
        <f t="shared" si="2"/>
        <v>3214666</v>
      </c>
      <c r="L8" s="293">
        <f>L9</f>
        <v>1939700</v>
      </c>
    </row>
    <row r="9" spans="1:12">
      <c r="A9" s="42" t="s">
        <v>365</v>
      </c>
      <c r="B9" s="42" t="s">
        <v>375</v>
      </c>
      <c r="C9" s="47"/>
      <c r="D9" s="47"/>
      <c r="E9" s="47">
        <v>1239118</v>
      </c>
      <c r="F9" s="51">
        <v>1379839</v>
      </c>
      <c r="G9" s="47">
        <v>82023</v>
      </c>
      <c r="H9" s="47">
        <v>3279363</v>
      </c>
      <c r="I9" s="47">
        <v>2299616</v>
      </c>
      <c r="J9" s="47">
        <v>5999249</v>
      </c>
      <c r="K9" s="47">
        <v>3214666</v>
      </c>
      <c r="L9" s="293">
        <v>1939700</v>
      </c>
    </row>
    <row r="10" spans="1:12">
      <c r="A10" s="67" t="s">
        <v>366</v>
      </c>
      <c r="B10" s="67" t="s">
        <v>376</v>
      </c>
      <c r="C10" s="47">
        <f>C11</f>
        <v>2030120</v>
      </c>
      <c r="D10" s="47">
        <f>D11</f>
        <v>2149873</v>
      </c>
      <c r="E10" s="47">
        <f>E11</f>
        <v>2162420</v>
      </c>
      <c r="F10" s="47"/>
      <c r="G10" s="47">
        <f t="shared" ref="G10:L10" si="3">G11</f>
        <v>2130263</v>
      </c>
      <c r="H10" s="47">
        <f t="shared" si="3"/>
        <v>2131693</v>
      </c>
      <c r="I10" s="47">
        <f t="shared" si="3"/>
        <v>2089119</v>
      </c>
      <c r="J10" s="47">
        <f t="shared" si="3"/>
        <v>1818672</v>
      </c>
      <c r="K10" s="47">
        <f t="shared" si="3"/>
        <v>2003010</v>
      </c>
      <c r="L10" s="293">
        <f t="shared" si="3"/>
        <v>2020675</v>
      </c>
    </row>
    <row r="11" spans="1:12">
      <c r="A11" s="67" t="s">
        <v>363</v>
      </c>
      <c r="B11" s="67" t="s">
        <v>377</v>
      </c>
      <c r="C11" s="47">
        <v>2030120</v>
      </c>
      <c r="D11" s="47">
        <v>2149873</v>
      </c>
      <c r="E11" s="47">
        <v>2162420</v>
      </c>
      <c r="F11" s="47">
        <v>2089741</v>
      </c>
      <c r="G11" s="47">
        <v>2130263</v>
      </c>
      <c r="H11" s="47">
        <v>2131693</v>
      </c>
      <c r="I11" s="47">
        <v>2089119</v>
      </c>
      <c r="J11" s="47">
        <v>1818672</v>
      </c>
      <c r="K11" s="47">
        <v>2003010</v>
      </c>
      <c r="L11" s="293">
        <v>2020675</v>
      </c>
    </row>
    <row r="12" spans="1:12" ht="25.5">
      <c r="A12" s="66" t="s">
        <v>367</v>
      </c>
      <c r="B12" s="69" t="s">
        <v>378</v>
      </c>
      <c r="C12" s="95"/>
      <c r="D12" s="95"/>
      <c r="E12" s="95"/>
      <c r="F12" s="73"/>
      <c r="G12" s="73">
        <f>3390+95848</f>
        <v>99238</v>
      </c>
      <c r="H12" s="73">
        <f>2356+116390</f>
        <v>118746</v>
      </c>
      <c r="I12" s="73">
        <f>1855+129475</f>
        <v>131330</v>
      </c>
      <c r="J12" s="73">
        <f>134741+1770</f>
        <v>136511</v>
      </c>
      <c r="K12" s="73">
        <f>162016+1862</f>
        <v>163878</v>
      </c>
      <c r="L12" s="294">
        <v>177035</v>
      </c>
    </row>
    <row r="13" spans="1:12" ht="25.5">
      <c r="A13" s="69" t="s">
        <v>368</v>
      </c>
      <c r="B13" s="69" t="s">
        <v>379</v>
      </c>
      <c r="C13" s="95"/>
      <c r="D13" s="95"/>
      <c r="E13" s="95"/>
      <c r="F13" s="73"/>
      <c r="G13" s="73">
        <f t="shared" ref="G13:L13" si="4">G15+G16</f>
        <v>811584</v>
      </c>
      <c r="H13" s="73">
        <f t="shared" si="4"/>
        <v>843573</v>
      </c>
      <c r="I13" s="73">
        <f t="shared" si="4"/>
        <v>857637</v>
      </c>
      <c r="J13" s="73">
        <f t="shared" si="4"/>
        <v>821538</v>
      </c>
      <c r="K13" s="73">
        <f t="shared" si="4"/>
        <v>817717</v>
      </c>
      <c r="L13" s="294">
        <f t="shared" si="4"/>
        <v>807301</v>
      </c>
    </row>
    <row r="14" spans="1:12" s="3" customFormat="1">
      <c r="A14" s="69" t="s">
        <v>416</v>
      </c>
      <c r="B14" s="69" t="s">
        <v>672</v>
      </c>
      <c r="C14" s="73">
        <f>C15+C16</f>
        <v>878321</v>
      </c>
      <c r="D14" s="73">
        <f>D15+D16</f>
        <v>888437</v>
      </c>
      <c r="E14" s="73">
        <f>E15+E16</f>
        <v>914701</v>
      </c>
      <c r="F14" s="73">
        <f>F15+F16</f>
        <v>920879</v>
      </c>
      <c r="G14" s="73"/>
      <c r="H14" s="73"/>
      <c r="I14" s="73"/>
      <c r="J14" s="73"/>
      <c r="K14" s="73"/>
      <c r="L14" s="294"/>
    </row>
    <row r="15" spans="1:12">
      <c r="A15" s="42" t="s">
        <v>369</v>
      </c>
      <c r="B15" s="42" t="s">
        <v>380</v>
      </c>
      <c r="C15" s="47">
        <v>22970</v>
      </c>
      <c r="D15" s="47">
        <v>22405</v>
      </c>
      <c r="E15" s="47">
        <v>22093</v>
      </c>
      <c r="F15" s="47">
        <v>19329</v>
      </c>
      <c r="G15" s="47">
        <v>19663</v>
      </c>
      <c r="H15" s="47">
        <v>18663</v>
      </c>
      <c r="I15" s="47">
        <v>16297</v>
      </c>
      <c r="J15" s="47">
        <v>16720</v>
      </c>
      <c r="K15" s="47">
        <v>12897</v>
      </c>
      <c r="L15" s="293">
        <v>13997</v>
      </c>
    </row>
    <row r="16" spans="1:12">
      <c r="A16" s="67" t="s">
        <v>370</v>
      </c>
      <c r="B16" s="67" t="s">
        <v>381</v>
      </c>
      <c r="C16" s="47">
        <v>855351</v>
      </c>
      <c r="D16" s="47">
        <v>866032</v>
      </c>
      <c r="E16" s="47">
        <v>892608</v>
      </c>
      <c r="F16" s="47">
        <v>901550</v>
      </c>
      <c r="G16" s="47">
        <f>887769-95848</f>
        <v>791921</v>
      </c>
      <c r="H16" s="47">
        <f>941300-116390</f>
        <v>824910</v>
      </c>
      <c r="I16" s="47">
        <f>970815-129475</f>
        <v>841340</v>
      </c>
      <c r="J16" s="47">
        <v>804818</v>
      </c>
      <c r="K16" s="47">
        <v>804820</v>
      </c>
      <c r="L16" s="293">
        <v>793304</v>
      </c>
    </row>
    <row r="17" spans="1:12">
      <c r="A17" s="44" t="s">
        <v>58</v>
      </c>
      <c r="B17" s="44" t="s">
        <v>43</v>
      </c>
      <c r="C17" s="225">
        <f>C4+C14</f>
        <v>26500766</v>
      </c>
      <c r="D17" s="225">
        <f>D4+D14</f>
        <v>26735273</v>
      </c>
      <c r="E17" s="225">
        <f>E4+E14</f>
        <v>27586847</v>
      </c>
      <c r="F17" s="225">
        <f>F4+F14</f>
        <v>28415812</v>
      </c>
      <c r="G17" s="226">
        <f>G3+G12+G13</f>
        <v>29001043</v>
      </c>
      <c r="H17" s="226">
        <f>H3+H12+H13</f>
        <v>34865845</v>
      </c>
      <c r="I17" s="226">
        <f>I3+I12+I16</f>
        <v>35314771</v>
      </c>
      <c r="J17" s="226">
        <f>J3+J12+J13</f>
        <v>39179100</v>
      </c>
      <c r="K17" s="48">
        <f>K3+K12+K13</f>
        <v>39306881</v>
      </c>
      <c r="L17" s="295">
        <f>L3+L12+L13</f>
        <v>39164214</v>
      </c>
    </row>
    <row r="18" spans="1:12" s="3" customFormat="1">
      <c r="B18" s="221"/>
      <c r="C18" s="222">
        <f>BS!D11</f>
        <v>26500766</v>
      </c>
      <c r="D18" s="222">
        <f>BS!E11</f>
        <v>26735273</v>
      </c>
      <c r="E18" s="222">
        <f>BS!F11</f>
        <v>27586847</v>
      </c>
      <c r="F18" s="222">
        <f>BS!G11</f>
        <v>28415812</v>
      </c>
      <c r="G18" s="222">
        <f>BS!H12</f>
        <v>29001043</v>
      </c>
      <c r="H18" s="222">
        <f>BS!I12</f>
        <v>34865845</v>
      </c>
      <c r="I18" s="222">
        <f>BS!J12</f>
        <v>35314771</v>
      </c>
      <c r="J18" s="223">
        <f>J17-BS!K12</f>
        <v>0</v>
      </c>
      <c r="K18" s="223">
        <f>K17-BS!L12</f>
        <v>0</v>
      </c>
      <c r="L18" s="221"/>
    </row>
    <row r="19" spans="1:12" s="3" customFormat="1">
      <c r="B19" s="221"/>
      <c r="C19" s="221"/>
      <c r="D19" s="223">
        <f>D17-D18</f>
        <v>0</v>
      </c>
      <c r="E19" s="221"/>
      <c r="F19" s="223"/>
      <c r="G19" s="223">
        <f>G17-G18</f>
        <v>0</v>
      </c>
      <c r="H19" s="223">
        <f>H18-H17</f>
        <v>0</v>
      </c>
      <c r="I19" s="224">
        <f>I18-I17</f>
        <v>0</v>
      </c>
      <c r="J19" s="221"/>
      <c r="K19" s="221"/>
      <c r="L19" s="221"/>
    </row>
    <row r="20" spans="1:12">
      <c r="B20" s="221"/>
      <c r="C20" s="221"/>
      <c r="D20" s="221"/>
      <c r="E20" s="221"/>
      <c r="F20" s="221"/>
      <c r="G20" s="221"/>
      <c r="H20" s="221"/>
      <c r="I20" s="221"/>
      <c r="J20" s="221"/>
      <c r="K20" s="221"/>
      <c r="L20" s="221"/>
    </row>
    <row r="21" spans="1:12">
      <c r="B21" s="221"/>
      <c r="C21" s="221"/>
      <c r="D21" s="221"/>
      <c r="E21" s="221"/>
      <c r="F21" s="221"/>
      <c r="G21" s="221"/>
      <c r="H21" s="221"/>
      <c r="I21" s="221"/>
      <c r="J21" s="221"/>
      <c r="K21" s="221"/>
      <c r="L21" s="221"/>
    </row>
  </sheetData>
  <customSheetViews>
    <customSheetView guid="{AA48DCEF-55E0-4204-8FFD-85C39608BE6D}" topLeftCell="C1">
      <selection activeCell="B3" sqref="B3"/>
      <pageMargins left="0.7" right="0.7" top="0.75" bottom="0.75" header="0.3" footer="0.3"/>
    </customSheetView>
    <customSheetView guid="{12F8D032-8143-430B-8DFF-852E8796C402}" topLeftCell="C1">
      <selection activeCell="B3" sqref="B3"/>
      <pageMargins left="0.7" right="0.7" top="0.75" bottom="0.75" header="0.3" footer="0.3"/>
    </customSheetView>
    <customSheetView guid="{9AF4A83C-CF57-4B40-8A74-6A0EA6C2FE5C}">
      <selection activeCell="J20" sqref="J20"/>
      <pageMargins left="0.7" right="0.7" top="0.75" bottom="0.75" header="0.3" footer="0.3"/>
      <pageSetup paperSize="9" orientation="portrait" horizontalDpi="1200" verticalDpi="1200" r:id="rId1"/>
    </customSheetView>
    <customSheetView guid="{687A4863-1825-4D63-B732-E76682E6DE4F}" scale="42">
      <selection activeCell="B3" sqref="B3"/>
      <pageMargins left="0.7" right="0.7" top="0.75" bottom="0.75" header="0.3" footer="0.3"/>
    </customSheetView>
    <customSheetView guid="{8DA78CF1-615A-4626-9893-6751995631A4}" topLeftCell="B1">
      <selection activeCell="F22" sqref="F22"/>
      <pageMargins left="0.7" right="0.7" top="0.75" bottom="0.75" header="0.3" footer="0.3"/>
      <pageSetup paperSize="9" orientation="portrait" horizontalDpi="1200" verticalDpi="1200" r:id="rId2"/>
    </customSheetView>
    <customSheetView guid="{899D69CD-4B7E-42BC-9944-5BD922EB798C}">
      <selection activeCell="B3" sqref="B3"/>
      <pageMargins left="0.7" right="0.7" top="0.75" bottom="0.75" header="0.3" footer="0.3"/>
    </customSheetView>
    <customSheetView guid="{57267270-6A97-4850-9DB6-FE6B399379AA}">
      <selection activeCell="A28" sqref="A28"/>
      <pageMargins left="0.7" right="0.7" top="0.75" bottom="0.75" header="0.3" footer="0.3"/>
      <pageSetup paperSize="9" orientation="portrait" horizontalDpi="1200" verticalDpi="1200" r:id="rId3"/>
    </customSheetView>
    <customSheetView guid="{25FAB884-5E17-4008-8139-33D910C7DEFE}">
      <selection activeCell="L15" sqref="L15"/>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workbookViewId="0">
      <selection activeCell="V9" sqref="V9:V10"/>
    </sheetView>
  </sheetViews>
  <sheetFormatPr defaultColWidth="9.140625" defaultRowHeight="12.75"/>
  <cols>
    <col min="1" max="2" width="40.7109375" style="117" customWidth="1"/>
    <col min="3" max="10" width="11.7109375" style="117" customWidth="1"/>
    <col min="11" max="11" width="13.5703125" style="117" customWidth="1"/>
    <col min="12" max="12" width="13.85546875" style="117" hidden="1" customWidth="1"/>
    <col min="13" max="16" width="9.140625" style="117" hidden="1" customWidth="1"/>
    <col min="17" max="17" width="11" style="117" hidden="1" customWidth="1"/>
    <col min="18" max="18" width="20.85546875" style="117" hidden="1" customWidth="1"/>
    <col min="19" max="16384" width="9.140625" style="117"/>
  </cols>
  <sheetData>
    <row r="1" spans="1:18" ht="13.5" thickBot="1">
      <c r="A1" s="40" t="s">
        <v>551</v>
      </c>
      <c r="B1" s="40" t="s">
        <v>555</v>
      </c>
      <c r="C1" s="167">
        <v>42825</v>
      </c>
      <c r="D1" s="167">
        <v>42916</v>
      </c>
      <c r="E1" s="167">
        <v>43008</v>
      </c>
      <c r="F1" s="167">
        <v>43100</v>
      </c>
      <c r="G1" s="167">
        <v>43190</v>
      </c>
      <c r="H1" s="167">
        <v>43281</v>
      </c>
      <c r="I1" s="167">
        <v>43373</v>
      </c>
      <c r="J1" s="167">
        <v>43465</v>
      </c>
      <c r="K1" s="167">
        <v>43555</v>
      </c>
      <c r="L1" s="167">
        <v>43646</v>
      </c>
      <c r="M1" s="168"/>
      <c r="N1" s="168"/>
      <c r="O1" s="168"/>
      <c r="P1" s="168"/>
      <c r="Q1" s="168"/>
      <c r="R1" s="168"/>
    </row>
    <row r="2" spans="1:18" ht="25.5">
      <c r="A2" s="190" t="s">
        <v>533</v>
      </c>
      <c r="B2" s="190" t="s">
        <v>542</v>
      </c>
      <c r="C2" s="203">
        <f t="shared" ref="C2" si="0">SUM(C3:C5)</f>
        <v>1742397</v>
      </c>
      <c r="D2" s="203">
        <f t="shared" ref="D2" si="1">SUM(D3:D5)</f>
        <v>1604253</v>
      </c>
      <c r="E2" s="203">
        <f t="shared" ref="E2" si="2">SUM(E3:E5)</f>
        <v>1644383</v>
      </c>
      <c r="F2" s="203">
        <f t="shared" ref="F2:J2" si="3">SUM(F3:F5)</f>
        <v>1226551</v>
      </c>
      <c r="G2" s="203">
        <f t="shared" si="3"/>
        <v>1089139</v>
      </c>
      <c r="H2" s="203">
        <f t="shared" si="3"/>
        <v>1500306</v>
      </c>
      <c r="I2" s="203">
        <f t="shared" si="3"/>
        <v>941677</v>
      </c>
      <c r="J2" s="203">
        <f t="shared" si="3"/>
        <v>1081227</v>
      </c>
      <c r="K2" s="203">
        <f>SUM(K3:K5)</f>
        <v>1249671</v>
      </c>
      <c r="L2" s="203">
        <f>SUM(L3:L5)</f>
        <v>1336714</v>
      </c>
    </row>
    <row r="3" spans="1:18">
      <c r="A3" s="191" t="s">
        <v>534</v>
      </c>
      <c r="B3" s="191" t="s">
        <v>543</v>
      </c>
      <c r="C3" s="198">
        <v>966161</v>
      </c>
      <c r="D3" s="198">
        <v>811218</v>
      </c>
      <c r="E3" s="198">
        <v>801463</v>
      </c>
      <c r="F3" s="198">
        <v>307344</v>
      </c>
      <c r="G3" s="204">
        <v>359621</v>
      </c>
      <c r="H3" s="204">
        <v>378575</v>
      </c>
      <c r="I3" s="204">
        <v>339111</v>
      </c>
      <c r="J3" s="51">
        <v>553999</v>
      </c>
      <c r="K3" s="51">
        <v>661157</v>
      </c>
      <c r="L3" s="51">
        <v>723495</v>
      </c>
    </row>
    <row r="4" spans="1:18" ht="25.5">
      <c r="A4" s="192" t="s">
        <v>535</v>
      </c>
      <c r="B4" s="192" t="s">
        <v>544</v>
      </c>
      <c r="C4" s="198">
        <v>13079</v>
      </c>
      <c r="D4" s="198">
        <v>12382</v>
      </c>
      <c r="E4" s="198">
        <v>8268</v>
      </c>
      <c r="F4" s="198">
        <v>6053</v>
      </c>
      <c r="G4" s="204">
        <v>6880</v>
      </c>
      <c r="H4" s="204">
        <v>6394</v>
      </c>
      <c r="I4" s="204">
        <v>6282</v>
      </c>
      <c r="J4" s="51">
        <v>3279</v>
      </c>
      <c r="K4" s="51">
        <v>2844</v>
      </c>
      <c r="L4" s="51">
        <v>3148</v>
      </c>
    </row>
    <row r="5" spans="1:18">
      <c r="A5" s="191" t="s">
        <v>536</v>
      </c>
      <c r="B5" s="191" t="s">
        <v>545</v>
      </c>
      <c r="C5" s="198">
        <v>763157</v>
      </c>
      <c r="D5" s="198">
        <v>780653</v>
      </c>
      <c r="E5" s="198">
        <v>834652</v>
      </c>
      <c r="F5" s="198">
        <v>913154</v>
      </c>
      <c r="G5" s="204">
        <v>722638</v>
      </c>
      <c r="H5" s="204">
        <v>1115337</v>
      </c>
      <c r="I5" s="204">
        <v>596284</v>
      </c>
      <c r="J5" s="51">
        <v>523949</v>
      </c>
      <c r="K5" s="51">
        <v>585670</v>
      </c>
      <c r="L5" s="51">
        <v>610071</v>
      </c>
    </row>
    <row r="6" spans="1:18">
      <c r="A6" s="193" t="s">
        <v>537</v>
      </c>
      <c r="B6" s="193" t="s">
        <v>546</v>
      </c>
      <c r="C6" s="205">
        <f t="shared" ref="C6" si="4">C7+C12</f>
        <v>807666</v>
      </c>
      <c r="D6" s="205">
        <f t="shared" ref="D6" si="5">D7+D12</f>
        <v>4022551</v>
      </c>
      <c r="E6" s="205">
        <f t="shared" ref="E6:J6" si="6">E7+E12</f>
        <v>715419</v>
      </c>
      <c r="F6" s="203">
        <f t="shared" si="6"/>
        <v>2189557</v>
      </c>
      <c r="G6" s="203">
        <f t="shared" si="6"/>
        <v>4689664</v>
      </c>
      <c r="H6" s="203">
        <f t="shared" si="6"/>
        <v>4587342</v>
      </c>
      <c r="I6" s="203">
        <f t="shared" si="6"/>
        <v>8793175</v>
      </c>
      <c r="J6" s="203">
        <f t="shared" si="6"/>
        <v>8688624</v>
      </c>
      <c r="K6" s="203">
        <f>K7+K12</f>
        <v>11840537</v>
      </c>
      <c r="L6" s="203">
        <f>L7+L12</f>
        <v>7752073</v>
      </c>
    </row>
    <row r="7" spans="1:18">
      <c r="A7" s="194" t="s">
        <v>538</v>
      </c>
      <c r="B7" s="194" t="s">
        <v>547</v>
      </c>
      <c r="C7" s="203">
        <f t="shared" ref="C7" si="7">C8+C10</f>
        <v>778120</v>
      </c>
      <c r="D7" s="203">
        <f t="shared" ref="D7" si="8">D8+D10</f>
        <v>3991273</v>
      </c>
      <c r="E7" s="203">
        <f t="shared" ref="E7" si="9">E8+E10</f>
        <v>654351</v>
      </c>
      <c r="F7" s="203">
        <f t="shared" ref="F7:J7" si="10">F8+F10</f>
        <v>2174096</v>
      </c>
      <c r="G7" s="203">
        <f t="shared" si="10"/>
        <v>4663953</v>
      </c>
      <c r="H7" s="203">
        <f t="shared" si="10"/>
        <v>4561625</v>
      </c>
      <c r="I7" s="203">
        <f t="shared" si="10"/>
        <v>8775769</v>
      </c>
      <c r="J7" s="203">
        <f t="shared" si="10"/>
        <v>8671723</v>
      </c>
      <c r="K7" s="203">
        <f>K8+K10</f>
        <v>11819088</v>
      </c>
      <c r="L7" s="203">
        <f>L8+L10</f>
        <v>7720903</v>
      </c>
    </row>
    <row r="8" spans="1:18">
      <c r="A8" s="191" t="s">
        <v>362</v>
      </c>
      <c r="B8" s="191" t="s">
        <v>372</v>
      </c>
      <c r="C8" s="51">
        <f t="shared" ref="C8:J8" si="11">C9</f>
        <v>777628</v>
      </c>
      <c r="D8" s="51">
        <f t="shared" si="11"/>
        <v>3989933</v>
      </c>
      <c r="E8" s="51">
        <f t="shared" si="11"/>
        <v>652584</v>
      </c>
      <c r="F8" s="51">
        <f t="shared" si="11"/>
        <v>2170048</v>
      </c>
      <c r="G8" s="51">
        <f t="shared" si="11"/>
        <v>4660242</v>
      </c>
      <c r="H8" s="51">
        <f t="shared" si="11"/>
        <v>4556561</v>
      </c>
      <c r="I8" s="51">
        <f t="shared" si="11"/>
        <v>8771200</v>
      </c>
      <c r="J8" s="51">
        <f t="shared" si="11"/>
        <v>8667540</v>
      </c>
      <c r="K8" s="51">
        <f>K9</f>
        <v>11814453</v>
      </c>
      <c r="L8" s="51">
        <f>L9</f>
        <v>7716115</v>
      </c>
    </row>
    <row r="9" spans="1:18">
      <c r="A9" s="191" t="s">
        <v>363</v>
      </c>
      <c r="B9" s="191" t="s">
        <v>373</v>
      </c>
      <c r="C9" s="51">
        <v>777628</v>
      </c>
      <c r="D9" s="202">
        <v>3989933</v>
      </c>
      <c r="E9" s="202">
        <v>652584</v>
      </c>
      <c r="F9" s="198">
        <v>2170048</v>
      </c>
      <c r="G9" s="204">
        <v>4660242</v>
      </c>
      <c r="H9" s="204">
        <v>4556561</v>
      </c>
      <c r="I9" s="204">
        <v>8771200</v>
      </c>
      <c r="J9" s="51">
        <v>8667540</v>
      </c>
      <c r="K9" s="51">
        <v>11814453</v>
      </c>
      <c r="L9" s="51">
        <v>7716115</v>
      </c>
    </row>
    <row r="10" spans="1:18">
      <c r="A10" s="191" t="s">
        <v>539</v>
      </c>
      <c r="B10" s="191" t="s">
        <v>548</v>
      </c>
      <c r="C10" s="51">
        <f t="shared" ref="C10:J10" si="12">C11</f>
        <v>492</v>
      </c>
      <c r="D10" s="51">
        <f t="shared" si="12"/>
        <v>1340</v>
      </c>
      <c r="E10" s="51">
        <f t="shared" si="12"/>
        <v>1767</v>
      </c>
      <c r="F10" s="51">
        <f t="shared" si="12"/>
        <v>4048</v>
      </c>
      <c r="G10" s="51">
        <f t="shared" si="12"/>
        <v>3711</v>
      </c>
      <c r="H10" s="51">
        <f t="shared" si="12"/>
        <v>5064</v>
      </c>
      <c r="I10" s="51">
        <f t="shared" si="12"/>
        <v>4569</v>
      </c>
      <c r="J10" s="51">
        <f t="shared" si="12"/>
        <v>4183</v>
      </c>
      <c r="K10" s="51">
        <f>K11</f>
        <v>4635</v>
      </c>
      <c r="L10" s="51">
        <f>L11</f>
        <v>4788</v>
      </c>
    </row>
    <row r="11" spans="1:18">
      <c r="A11" s="191" t="s">
        <v>363</v>
      </c>
      <c r="B11" s="191" t="s">
        <v>373</v>
      </c>
      <c r="C11" s="51">
        <v>492</v>
      </c>
      <c r="D11" s="51">
        <v>1340</v>
      </c>
      <c r="E11" s="51">
        <v>1767</v>
      </c>
      <c r="F11" s="198">
        <v>4048</v>
      </c>
      <c r="G11" s="204">
        <v>3711</v>
      </c>
      <c r="H11" s="204">
        <v>5064</v>
      </c>
      <c r="I11" s="204">
        <v>4569</v>
      </c>
      <c r="J11" s="51">
        <v>4183</v>
      </c>
      <c r="K11" s="51">
        <v>4635</v>
      </c>
      <c r="L11" s="51">
        <v>4788</v>
      </c>
    </row>
    <row r="12" spans="1:18">
      <c r="A12" s="194" t="s">
        <v>540</v>
      </c>
      <c r="B12" s="194" t="s">
        <v>549</v>
      </c>
      <c r="C12" s="203">
        <v>29546</v>
      </c>
      <c r="D12" s="203">
        <v>31278</v>
      </c>
      <c r="E12" s="203">
        <v>61068</v>
      </c>
      <c r="F12" s="199">
        <v>15461</v>
      </c>
      <c r="G12" s="206">
        <v>25711</v>
      </c>
      <c r="H12" s="206">
        <v>25717</v>
      </c>
      <c r="I12" s="206">
        <v>17406</v>
      </c>
      <c r="J12" s="203">
        <v>16901</v>
      </c>
      <c r="K12" s="203">
        <v>21449</v>
      </c>
      <c r="L12" s="203">
        <v>31170</v>
      </c>
    </row>
    <row r="13" spans="1:18">
      <c r="A13" s="196" t="s">
        <v>552</v>
      </c>
      <c r="B13" s="196" t="s">
        <v>556</v>
      </c>
      <c r="C13" s="197">
        <f>C2+C6</f>
        <v>2550063</v>
      </c>
      <c r="D13" s="197">
        <f t="shared" ref="D13:K13" si="13">D2+D6</f>
        <v>5626804</v>
      </c>
      <c r="E13" s="197">
        <f t="shared" si="13"/>
        <v>2359802</v>
      </c>
      <c r="F13" s="197">
        <f t="shared" si="13"/>
        <v>3416108</v>
      </c>
      <c r="G13" s="197">
        <f t="shared" si="13"/>
        <v>5778803</v>
      </c>
      <c r="H13" s="197">
        <f t="shared" si="13"/>
        <v>6087648</v>
      </c>
      <c r="I13" s="197">
        <f t="shared" si="13"/>
        <v>9734852</v>
      </c>
      <c r="J13" s="197">
        <f t="shared" si="13"/>
        <v>9769851</v>
      </c>
      <c r="K13" s="197">
        <f t="shared" si="13"/>
        <v>13090208</v>
      </c>
      <c r="L13" s="197">
        <f t="shared" ref="L13" si="14">L2+L6</f>
        <v>9088787</v>
      </c>
    </row>
    <row r="14" spans="1:18">
      <c r="A14" s="209"/>
      <c r="B14" s="209"/>
      <c r="C14" s="210"/>
      <c r="D14" s="210"/>
      <c r="E14" s="210"/>
      <c r="F14" s="210"/>
      <c r="G14" s="210"/>
      <c r="H14" s="210"/>
      <c r="I14" s="210"/>
      <c r="J14" s="210"/>
      <c r="K14" s="210"/>
    </row>
    <row r="15" spans="1:18">
      <c r="A15" s="209"/>
      <c r="B15" s="209"/>
      <c r="C15" s="210"/>
      <c r="D15" s="210"/>
      <c r="E15" s="210"/>
      <c r="F15" s="210"/>
      <c r="G15" s="210"/>
      <c r="H15" s="210"/>
      <c r="I15" s="210"/>
      <c r="J15" s="210"/>
      <c r="K15" s="210"/>
    </row>
    <row r="16" spans="1:18" ht="13.5" thickBot="1">
      <c r="A16" s="40" t="s">
        <v>563</v>
      </c>
      <c r="B16" s="40" t="s">
        <v>568</v>
      </c>
      <c r="C16" s="167">
        <v>42825</v>
      </c>
      <c r="D16" s="167">
        <v>42916</v>
      </c>
      <c r="E16" s="167">
        <v>43008</v>
      </c>
      <c r="F16" s="167">
        <v>43100</v>
      </c>
      <c r="G16" s="167">
        <v>43190</v>
      </c>
      <c r="H16" s="167">
        <v>43281</v>
      </c>
      <c r="I16" s="167">
        <v>43373</v>
      </c>
      <c r="J16" s="167">
        <v>43465</v>
      </c>
      <c r="K16" s="167">
        <v>43555</v>
      </c>
      <c r="L16" s="167">
        <f>L1</f>
        <v>43646</v>
      </c>
    </row>
    <row r="17" spans="1:21" ht="25.5">
      <c r="A17" s="212" t="s">
        <v>559</v>
      </c>
      <c r="B17" s="191" t="s">
        <v>565</v>
      </c>
      <c r="C17" s="204">
        <v>1254</v>
      </c>
      <c r="D17" s="204">
        <v>1031</v>
      </c>
      <c r="E17" s="204">
        <v>2356</v>
      </c>
      <c r="F17" s="204">
        <v>2283</v>
      </c>
      <c r="G17" s="204">
        <v>281</v>
      </c>
      <c r="H17" s="204">
        <v>277</v>
      </c>
      <c r="I17" s="204">
        <v>1084</v>
      </c>
      <c r="J17" s="204">
        <v>312</v>
      </c>
      <c r="K17" s="204">
        <v>139</v>
      </c>
      <c r="L17" s="204">
        <v>1241</v>
      </c>
    </row>
    <row r="18" spans="1:21" ht="25.5">
      <c r="A18" s="192" t="s">
        <v>560</v>
      </c>
      <c r="B18" s="192" t="s">
        <v>566</v>
      </c>
      <c r="C18" s="211">
        <v>109535</v>
      </c>
      <c r="D18" s="211">
        <v>88080</v>
      </c>
      <c r="E18" s="211">
        <v>112787</v>
      </c>
      <c r="F18" s="211">
        <v>215778</v>
      </c>
      <c r="G18" s="211">
        <v>186168</v>
      </c>
      <c r="H18" s="211">
        <v>90344</v>
      </c>
      <c r="I18" s="211">
        <v>110016</v>
      </c>
      <c r="J18" s="211">
        <v>72909</v>
      </c>
      <c r="K18" s="211">
        <v>76243</v>
      </c>
      <c r="L18" s="211">
        <v>94165</v>
      </c>
    </row>
    <row r="19" spans="1:21">
      <c r="A19" s="196" t="s">
        <v>561</v>
      </c>
      <c r="B19" s="196" t="s">
        <v>562</v>
      </c>
      <c r="C19" s="197">
        <f>C17+C18</f>
        <v>110789</v>
      </c>
      <c r="D19" s="197">
        <f t="shared" ref="D19:R19" si="15">D17+D18</f>
        <v>89111</v>
      </c>
      <c r="E19" s="197">
        <f t="shared" si="15"/>
        <v>115143</v>
      </c>
      <c r="F19" s="197">
        <f t="shared" si="15"/>
        <v>218061</v>
      </c>
      <c r="G19" s="197">
        <f t="shared" si="15"/>
        <v>186449</v>
      </c>
      <c r="H19" s="197">
        <f t="shared" si="15"/>
        <v>90621</v>
      </c>
      <c r="I19" s="197">
        <f t="shared" si="15"/>
        <v>111100</v>
      </c>
      <c r="J19" s="197">
        <f t="shared" si="15"/>
        <v>73221</v>
      </c>
      <c r="K19" s="197">
        <f t="shared" si="15"/>
        <v>76382</v>
      </c>
      <c r="L19" s="197">
        <f t="shared" ref="L19" si="16">L17+L18</f>
        <v>95406</v>
      </c>
      <c r="M19" s="210">
        <f t="shared" si="15"/>
        <v>0</v>
      </c>
      <c r="N19" s="210">
        <f t="shared" si="15"/>
        <v>0</v>
      </c>
      <c r="O19" s="210">
        <f t="shared" si="15"/>
        <v>0</v>
      </c>
      <c r="P19" s="210">
        <f t="shared" si="15"/>
        <v>0</v>
      </c>
      <c r="Q19" s="210">
        <f t="shared" si="15"/>
        <v>0</v>
      </c>
      <c r="R19" s="210">
        <f t="shared" si="15"/>
        <v>0</v>
      </c>
    </row>
    <row r="20" spans="1:21">
      <c r="A20" s="209"/>
      <c r="B20" s="209"/>
      <c r="C20" s="213"/>
      <c r="D20" s="213"/>
      <c r="E20" s="213"/>
      <c r="F20" s="213"/>
      <c r="G20" s="213"/>
      <c r="H20" s="213"/>
      <c r="I20" s="213"/>
      <c r="J20" s="213"/>
      <c r="K20" s="213"/>
      <c r="M20" s="210"/>
      <c r="N20" s="210"/>
      <c r="O20" s="210"/>
      <c r="P20" s="210"/>
      <c r="Q20" s="210"/>
      <c r="R20" s="210"/>
    </row>
    <row r="21" spans="1:21" ht="15" customHeight="1">
      <c r="C21" s="214"/>
      <c r="D21" s="214"/>
      <c r="E21" s="214"/>
      <c r="F21" s="214"/>
      <c r="G21" s="214"/>
      <c r="H21" s="214"/>
      <c r="I21" s="214"/>
      <c r="J21" s="214"/>
      <c r="K21" s="214"/>
      <c r="L21" s="211"/>
      <c r="M21" s="214"/>
      <c r="N21" s="214"/>
      <c r="O21" s="214"/>
      <c r="P21" s="214"/>
      <c r="Q21" s="214"/>
      <c r="R21" s="214"/>
      <c r="S21" s="214"/>
    </row>
    <row r="22" spans="1:21">
      <c r="C22" s="214"/>
      <c r="D22" s="214"/>
      <c r="E22" s="214"/>
      <c r="F22" s="214"/>
      <c r="G22" s="214"/>
      <c r="H22" s="214"/>
      <c r="I22" s="214"/>
      <c r="J22" s="214"/>
      <c r="K22" s="214"/>
      <c r="L22" s="214"/>
    </row>
    <row r="24" spans="1:21" ht="13.5" thickBot="1">
      <c r="A24" s="40" t="s">
        <v>553</v>
      </c>
      <c r="B24" s="40" t="s">
        <v>557</v>
      </c>
      <c r="C24" s="167">
        <v>42825</v>
      </c>
      <c r="D24" s="167">
        <v>42916</v>
      </c>
      <c r="E24" s="167">
        <v>43008</v>
      </c>
      <c r="F24" s="167">
        <v>43100</v>
      </c>
      <c r="G24" s="167">
        <v>43190</v>
      </c>
      <c r="H24" s="167">
        <v>43281</v>
      </c>
      <c r="I24" s="167">
        <v>43373</v>
      </c>
      <c r="J24" s="167">
        <v>43465</v>
      </c>
      <c r="K24" s="167">
        <v>43555</v>
      </c>
      <c r="L24" s="167">
        <f>L16</f>
        <v>43646</v>
      </c>
    </row>
    <row r="25" spans="1:21" ht="25.5">
      <c r="A25" s="190" t="s">
        <v>533</v>
      </c>
      <c r="B25" s="190" t="s">
        <v>542</v>
      </c>
      <c r="C25" s="203">
        <f t="shared" ref="C25" si="17">SUM(C26:C28)</f>
        <v>1590912</v>
      </c>
      <c r="D25" s="203">
        <f t="shared" ref="D25" si="18">SUM(D26:D28)</f>
        <v>1502171</v>
      </c>
      <c r="E25" s="203">
        <f t="shared" ref="E25" si="19">SUM(E26:E28)</f>
        <v>1487405</v>
      </c>
      <c r="F25" s="203">
        <f t="shared" ref="F25" si="20">SUM(F26:F28)</f>
        <v>1237704</v>
      </c>
      <c r="G25" s="203">
        <v>954909</v>
      </c>
      <c r="H25" s="203">
        <f t="shared" ref="H25:J25" si="21">SUM(H26:H28)</f>
        <v>1194616</v>
      </c>
      <c r="I25" s="203">
        <f t="shared" si="21"/>
        <v>891658</v>
      </c>
      <c r="J25" s="203">
        <f t="shared" si="21"/>
        <v>1058024</v>
      </c>
      <c r="K25" s="203">
        <f>SUM(K26:K28)</f>
        <v>1166394</v>
      </c>
      <c r="L25" s="203">
        <f>SUM(L26:L28)</f>
        <v>1401461</v>
      </c>
      <c r="M25" s="201"/>
      <c r="N25" s="201"/>
      <c r="O25" s="201"/>
      <c r="P25" s="201"/>
      <c r="Q25" s="201"/>
      <c r="R25" s="201"/>
      <c r="S25" s="201"/>
      <c r="T25" s="201"/>
      <c r="U25" s="201"/>
    </row>
    <row r="26" spans="1:21">
      <c r="A26" s="191" t="s">
        <v>534</v>
      </c>
      <c r="B26" s="191" t="s">
        <v>543</v>
      </c>
      <c r="C26" s="198">
        <v>875142</v>
      </c>
      <c r="D26" s="198">
        <v>719949</v>
      </c>
      <c r="E26" s="198">
        <v>745857</v>
      </c>
      <c r="F26" s="198">
        <v>275046</v>
      </c>
      <c r="G26" s="202">
        <v>268605</v>
      </c>
      <c r="H26" s="204">
        <v>257153</v>
      </c>
      <c r="I26" s="204">
        <v>281004</v>
      </c>
      <c r="J26" s="51">
        <v>545393</v>
      </c>
      <c r="K26" s="51">
        <v>620795</v>
      </c>
      <c r="L26" s="51">
        <v>695089</v>
      </c>
      <c r="M26" s="201"/>
      <c r="N26" s="201"/>
      <c r="O26" s="201"/>
      <c r="P26" s="201"/>
      <c r="Q26" s="201"/>
      <c r="R26" s="201"/>
      <c r="S26" s="201"/>
      <c r="T26" s="201"/>
      <c r="U26" s="201"/>
    </row>
    <row r="27" spans="1:21" ht="25.5">
      <c r="A27" s="192" t="s">
        <v>535</v>
      </c>
      <c r="B27" s="192" t="s">
        <v>544</v>
      </c>
      <c r="C27" s="198">
        <v>13079</v>
      </c>
      <c r="D27" s="198">
        <v>12382</v>
      </c>
      <c r="E27" s="198">
        <v>8268</v>
      </c>
      <c r="F27" s="198">
        <v>6053</v>
      </c>
      <c r="G27" s="198">
        <v>6880</v>
      </c>
      <c r="H27" s="204">
        <v>6394</v>
      </c>
      <c r="I27" s="204">
        <v>6282</v>
      </c>
      <c r="J27" s="51">
        <v>3279</v>
      </c>
      <c r="K27" s="51">
        <v>2844</v>
      </c>
      <c r="L27" s="51">
        <v>3148</v>
      </c>
      <c r="M27" s="201"/>
      <c r="N27" s="201"/>
      <c r="O27" s="201"/>
      <c r="P27" s="201"/>
      <c r="Q27" s="201"/>
      <c r="R27" s="201"/>
      <c r="S27" s="201"/>
      <c r="T27" s="201"/>
      <c r="U27" s="201"/>
    </row>
    <row r="28" spans="1:21">
      <c r="A28" s="191" t="s">
        <v>536</v>
      </c>
      <c r="B28" s="191" t="s">
        <v>545</v>
      </c>
      <c r="C28" s="198">
        <v>702691</v>
      </c>
      <c r="D28" s="198">
        <v>769840</v>
      </c>
      <c r="E28" s="198">
        <v>733280</v>
      </c>
      <c r="F28" s="198">
        <v>956605</v>
      </c>
      <c r="G28" s="198">
        <v>679424</v>
      </c>
      <c r="H28" s="198">
        <v>931069</v>
      </c>
      <c r="I28" s="198">
        <v>604372</v>
      </c>
      <c r="J28" s="198">
        <v>509352</v>
      </c>
      <c r="K28" s="198">
        <v>542755</v>
      </c>
      <c r="L28" s="198">
        <v>703224</v>
      </c>
      <c r="M28" s="201"/>
      <c r="N28" s="201"/>
      <c r="O28" s="201"/>
      <c r="P28" s="201"/>
      <c r="Q28" s="201"/>
      <c r="R28" s="201"/>
      <c r="S28" s="201"/>
      <c r="T28" s="201"/>
      <c r="U28" s="201"/>
    </row>
    <row r="29" spans="1:21">
      <c r="A29" s="195" t="s">
        <v>541</v>
      </c>
      <c r="B29" s="195" t="s">
        <v>550</v>
      </c>
      <c r="C29" s="199">
        <v>176936</v>
      </c>
      <c r="D29" s="199">
        <v>8121</v>
      </c>
      <c r="E29" s="199">
        <v>0</v>
      </c>
      <c r="F29" s="200">
        <v>0</v>
      </c>
      <c r="G29" s="199">
        <v>0</v>
      </c>
      <c r="H29" s="207">
        <v>60083</v>
      </c>
      <c r="I29" s="207">
        <v>229029</v>
      </c>
      <c r="J29" s="208">
        <v>175689</v>
      </c>
      <c r="K29" s="208">
        <v>166871</v>
      </c>
      <c r="L29" s="208">
        <v>319981</v>
      </c>
      <c r="M29" s="201"/>
      <c r="N29" s="201"/>
      <c r="O29" s="201"/>
      <c r="P29" s="201"/>
      <c r="Q29" s="201"/>
      <c r="R29" s="201"/>
      <c r="S29" s="201"/>
      <c r="T29" s="201"/>
      <c r="U29" s="201"/>
    </row>
    <row r="30" spans="1:21">
      <c r="A30" s="196" t="s">
        <v>554</v>
      </c>
      <c r="B30" s="196" t="s">
        <v>558</v>
      </c>
      <c r="C30" s="197">
        <f t="shared" ref="C30:K30" si="22">C25+C29</f>
        <v>1767848</v>
      </c>
      <c r="D30" s="197">
        <f t="shared" si="22"/>
        <v>1510292</v>
      </c>
      <c r="E30" s="197">
        <f t="shared" si="22"/>
        <v>1487405</v>
      </c>
      <c r="F30" s="197">
        <f t="shared" si="22"/>
        <v>1237704</v>
      </c>
      <c r="G30" s="197">
        <f t="shared" si="22"/>
        <v>954909</v>
      </c>
      <c r="H30" s="197">
        <f t="shared" si="22"/>
        <v>1254699</v>
      </c>
      <c r="I30" s="197">
        <f t="shared" si="22"/>
        <v>1120687</v>
      </c>
      <c r="J30" s="197">
        <f t="shared" si="22"/>
        <v>1233713</v>
      </c>
      <c r="K30" s="197">
        <f t="shared" si="22"/>
        <v>1333265</v>
      </c>
      <c r="L30" s="197">
        <f t="shared" ref="L30" si="23">L25+L29</f>
        <v>1721442</v>
      </c>
      <c r="M30" s="201"/>
      <c r="N30" s="201"/>
      <c r="O30" s="201"/>
      <c r="P30" s="201"/>
      <c r="Q30" s="201"/>
      <c r="R30" s="201"/>
      <c r="S30" s="201"/>
      <c r="T30" s="201"/>
      <c r="U30" s="201"/>
    </row>
    <row r="31" spans="1:21">
      <c r="H31" s="201"/>
      <c r="I31" s="201"/>
      <c r="J31" s="201"/>
      <c r="K31" s="201"/>
      <c r="L31" s="201"/>
      <c r="M31" s="201"/>
      <c r="N31" s="201"/>
      <c r="O31" s="201"/>
      <c r="P31" s="201"/>
      <c r="Q31" s="201"/>
      <c r="R31" s="201"/>
      <c r="S31" s="201"/>
      <c r="T31" s="201"/>
      <c r="U31" s="201"/>
    </row>
    <row r="32" spans="1:21">
      <c r="H32" s="201"/>
      <c r="I32" s="201"/>
      <c r="J32" s="201"/>
      <c r="K32" s="201"/>
      <c r="L32" s="201"/>
      <c r="M32" s="201"/>
      <c r="N32" s="201"/>
      <c r="O32" s="201"/>
      <c r="P32" s="201"/>
      <c r="Q32" s="201"/>
      <c r="R32" s="201"/>
      <c r="S32" s="201"/>
      <c r="T32" s="201"/>
      <c r="U32" s="201"/>
    </row>
    <row r="33" spans="1:12" ht="26.25" thickBot="1">
      <c r="A33" s="189" t="s">
        <v>564</v>
      </c>
      <c r="B33" s="40" t="s">
        <v>567</v>
      </c>
      <c r="C33" s="167">
        <f>C24</f>
        <v>42825</v>
      </c>
      <c r="D33" s="167">
        <v>42916</v>
      </c>
      <c r="E33" s="167">
        <v>43008</v>
      </c>
      <c r="F33" s="167">
        <v>43100</v>
      </c>
      <c r="G33" s="167">
        <v>43190</v>
      </c>
      <c r="H33" s="167">
        <v>43281</v>
      </c>
      <c r="I33" s="167">
        <v>43373</v>
      </c>
      <c r="J33" s="167">
        <v>43465</v>
      </c>
      <c r="K33" s="167">
        <v>43555</v>
      </c>
      <c r="L33" s="167">
        <f>L24</f>
        <v>43646</v>
      </c>
    </row>
    <row r="34" spans="1:12" ht="25.5">
      <c r="A34" s="212" t="s">
        <v>559</v>
      </c>
      <c r="B34" s="191" t="s">
        <v>565</v>
      </c>
      <c r="C34" s="204">
        <v>147946</v>
      </c>
      <c r="D34" s="204">
        <v>162373</v>
      </c>
      <c r="E34" s="204">
        <v>153669</v>
      </c>
      <c r="F34" s="204">
        <v>115496</v>
      </c>
      <c r="G34" s="204">
        <v>135615</v>
      </c>
      <c r="H34" s="204">
        <v>146817</v>
      </c>
      <c r="I34" s="204">
        <v>140155</v>
      </c>
      <c r="J34" s="204">
        <v>129205</v>
      </c>
      <c r="K34" s="204">
        <v>143828</v>
      </c>
      <c r="L34" s="204">
        <v>172234</v>
      </c>
    </row>
    <row r="35" spans="1:12" ht="25.5">
      <c r="A35" s="192" t="s">
        <v>560</v>
      </c>
      <c r="B35" s="192" t="s">
        <v>566</v>
      </c>
      <c r="C35" s="211">
        <v>1211577</v>
      </c>
      <c r="D35" s="211">
        <v>1023635</v>
      </c>
      <c r="E35" s="211">
        <v>838637</v>
      </c>
      <c r="F35" s="211">
        <v>463302</v>
      </c>
      <c r="G35" s="211">
        <v>506696</v>
      </c>
      <c r="H35" s="211">
        <v>804390</v>
      </c>
      <c r="I35" s="211">
        <v>707934</v>
      </c>
      <c r="J35" s="211">
        <v>783277</v>
      </c>
      <c r="K35" s="211">
        <v>766606</v>
      </c>
      <c r="L35" s="211">
        <v>710560</v>
      </c>
    </row>
    <row r="36" spans="1:12">
      <c r="A36" s="196" t="s">
        <v>561</v>
      </c>
      <c r="B36" s="196" t="s">
        <v>562</v>
      </c>
      <c r="C36" s="197">
        <f>C34+C35</f>
        <v>1359523</v>
      </c>
      <c r="D36" s="197">
        <f t="shared" ref="D36" si="24">D34+D35</f>
        <v>1186008</v>
      </c>
      <c r="E36" s="197">
        <f t="shared" ref="E36" si="25">E34+E35</f>
        <v>992306</v>
      </c>
      <c r="F36" s="197">
        <f t="shared" ref="F36" si="26">F34+F35</f>
        <v>578798</v>
      </c>
      <c r="G36" s="197">
        <f t="shared" ref="G36" si="27">G34+G35</f>
        <v>642311</v>
      </c>
      <c r="H36" s="197">
        <f t="shared" ref="H36" si="28">H34+H35</f>
        <v>951207</v>
      </c>
      <c r="I36" s="197">
        <f t="shared" ref="I36" si="29">I34+I35</f>
        <v>848089</v>
      </c>
      <c r="J36" s="197">
        <f t="shared" ref="J36" si="30">J34+J35</f>
        <v>912482</v>
      </c>
      <c r="K36" s="197">
        <f t="shared" ref="K36:L36" si="31">K34+K35</f>
        <v>910434</v>
      </c>
      <c r="L36" s="197">
        <f t="shared" si="31"/>
        <v>882794</v>
      </c>
    </row>
    <row r="38" spans="1:12">
      <c r="C38" s="214"/>
      <c r="D38" s="214"/>
      <c r="E38" s="214"/>
      <c r="F38" s="214"/>
      <c r="G38" s="214"/>
      <c r="H38" s="214"/>
      <c r="I38" s="214"/>
      <c r="J38" s="214"/>
      <c r="K38" s="214"/>
      <c r="L38" s="214"/>
    </row>
    <row r="39" spans="1:12">
      <c r="C39" s="214"/>
      <c r="D39" s="214"/>
      <c r="E39" s="214"/>
      <c r="F39" s="214"/>
      <c r="G39" s="214"/>
      <c r="H39" s="214"/>
      <c r="I39" s="214"/>
      <c r="J39" s="214"/>
      <c r="K39" s="214"/>
      <c r="L39" s="214"/>
    </row>
  </sheetData>
  <customSheetViews>
    <customSheetView guid="{AA48DCEF-55E0-4204-8FFD-85C39608BE6D}" hiddenColumns="1">
      <selection activeCell="V9" sqref="V9:V10"/>
      <pageMargins left="0.7" right="0.7" top="0.75" bottom="0.75" header="0.3" footer="0.3"/>
      <pageSetup paperSize="9" orientation="portrait" r:id="rId1"/>
    </customSheetView>
    <customSheetView guid="{12F8D032-8143-430B-8DFF-852E8796C402}" hiddenColumns="1">
      <selection activeCell="V9" sqref="V9:V10"/>
      <pageMargins left="0.7" right="0.7" top="0.75" bottom="0.75" header="0.3" footer="0.3"/>
      <pageSetup paperSize="9" orientation="portrait" r:id="rId2"/>
    </customSheetView>
    <customSheetView guid="{9AF4A83C-CF57-4B40-8A74-6A0EA6C2FE5C}" topLeftCell="A7">
      <selection activeCell="L36" sqref="L36"/>
      <pageMargins left="0.7" right="0.7" top="0.75" bottom="0.75" header="0.3" footer="0.3"/>
      <pageSetup paperSize="9" orientation="portrait" r:id="rId3"/>
    </customSheetView>
    <customSheetView guid="{687A4863-1825-4D63-B732-E76682E6DE4F}" hiddenColumns="1">
      <selection activeCell="V9" sqref="V9:V10"/>
      <pageMargins left="0.7" right="0.7" top="0.75" bottom="0.75" header="0.3" footer="0.3"/>
      <pageSetup paperSize="9" orientation="portrait" r:id="rId4"/>
    </customSheetView>
    <customSheetView guid="{8DA78CF1-615A-4626-9893-6751995631A4}" topLeftCell="A19">
      <selection activeCell="D48" sqref="D48"/>
      <pageMargins left="0.7" right="0.7" top="0.75" bottom="0.75" header="0.3" footer="0.3"/>
      <pageSetup paperSize="9" orientation="portrait" r:id="rId5"/>
    </customSheetView>
    <customSheetView guid="{899D69CD-4B7E-42BC-9944-5BD922EB798C}" hiddenColumns="1">
      <selection activeCell="W18" sqref="W18"/>
      <pageMargins left="0.7" right="0.7" top="0.75" bottom="0.75" header="0.3" footer="0.3"/>
      <pageSetup paperSize="9" orientation="portrait" r:id="rId6"/>
    </customSheetView>
    <customSheetView guid="{57267270-6A97-4850-9DB6-FE6B399379AA}" hiddenColumns="1">
      <selection activeCell="I27" sqref="I27"/>
      <pageMargins left="0.7" right="0.7" top="0.75" bottom="0.75" header="0.3" footer="0.3"/>
      <pageSetup paperSize="9" orientation="portrait" r:id="rId7"/>
    </customSheetView>
    <customSheetView guid="{25FAB884-5E17-4008-8139-33D910C7DEFE}">
      <selection activeCell="O25" sqref="O25"/>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K25 H25:J25 E25:F25 C25:D2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showGridLines="0" workbookViewId="0">
      <selection activeCell="A34" sqref="A34"/>
    </sheetView>
  </sheetViews>
  <sheetFormatPr defaultColWidth="9.140625" defaultRowHeight="15"/>
  <cols>
    <col min="1" max="1" width="39.140625" style="26" customWidth="1"/>
    <col min="2" max="2" width="40.5703125" style="26" customWidth="1"/>
    <col min="3" max="16384" width="9.140625" style="26"/>
  </cols>
  <sheetData>
    <row r="2" spans="1:12" ht="15.75" thickBot="1">
      <c r="A2" s="40" t="s">
        <v>95</v>
      </c>
      <c r="B2" s="40" t="s">
        <v>8</v>
      </c>
      <c r="C2" s="49">
        <v>42825</v>
      </c>
      <c r="D2" s="49">
        <v>42916</v>
      </c>
      <c r="E2" s="49">
        <v>43008</v>
      </c>
      <c r="F2" s="49">
        <v>43100</v>
      </c>
      <c r="G2" s="49">
        <v>43190</v>
      </c>
      <c r="H2" s="49">
        <v>43281</v>
      </c>
      <c r="I2" s="49">
        <v>43373</v>
      </c>
      <c r="J2" s="49">
        <v>43465</v>
      </c>
      <c r="K2" s="49">
        <v>43555</v>
      </c>
      <c r="L2" s="49">
        <v>43646</v>
      </c>
    </row>
    <row r="3" spans="1:12">
      <c r="A3" s="41" t="s">
        <v>289</v>
      </c>
      <c r="B3" s="41" t="s">
        <v>323</v>
      </c>
      <c r="C3" s="50">
        <v>3376</v>
      </c>
      <c r="D3" s="50">
        <v>6938</v>
      </c>
      <c r="E3" s="50">
        <v>5170</v>
      </c>
      <c r="F3" s="50">
        <v>5051</v>
      </c>
      <c r="G3" s="50">
        <v>11115</v>
      </c>
      <c r="H3" s="50">
        <v>4672</v>
      </c>
      <c r="I3" s="50">
        <v>8655</v>
      </c>
      <c r="J3" s="50">
        <v>10293</v>
      </c>
      <c r="K3" s="51">
        <v>5655</v>
      </c>
      <c r="L3" s="51">
        <v>7518</v>
      </c>
    </row>
    <row r="4" spans="1:12">
      <c r="A4" s="42" t="s">
        <v>304</v>
      </c>
      <c r="B4" s="42" t="s">
        <v>333</v>
      </c>
      <c r="C4" s="51">
        <v>433</v>
      </c>
      <c r="D4" s="51">
        <v>0</v>
      </c>
      <c r="E4" s="51">
        <v>0</v>
      </c>
      <c r="F4" s="51">
        <v>0</v>
      </c>
      <c r="G4" s="51">
        <v>0</v>
      </c>
      <c r="H4" s="51">
        <v>0</v>
      </c>
      <c r="I4" s="51">
        <v>0</v>
      </c>
      <c r="J4" s="51">
        <v>0</v>
      </c>
      <c r="K4" s="51">
        <v>0</v>
      </c>
      <c r="L4" s="51">
        <v>0</v>
      </c>
    </row>
    <row r="5" spans="1:12" ht="25.5">
      <c r="A5" s="42" t="s">
        <v>290</v>
      </c>
      <c r="B5" s="42" t="s">
        <v>324</v>
      </c>
      <c r="C5" s="51">
        <v>1429</v>
      </c>
      <c r="D5" s="51">
        <v>12355</v>
      </c>
      <c r="E5" s="51">
        <v>5764</v>
      </c>
      <c r="F5" s="51">
        <v>23749</v>
      </c>
      <c r="G5" s="51">
        <v>1922</v>
      </c>
      <c r="H5" s="51">
        <v>53205</v>
      </c>
      <c r="I5" s="51">
        <v>3706</v>
      </c>
      <c r="J5" s="51">
        <v>4638</v>
      </c>
      <c r="K5" s="51">
        <v>4329</v>
      </c>
      <c r="L5" s="51">
        <v>8543</v>
      </c>
    </row>
    <row r="6" spans="1:12">
      <c r="A6" s="42" t="s">
        <v>291</v>
      </c>
      <c r="B6" s="42" t="s">
        <v>325</v>
      </c>
      <c r="C6" s="51">
        <v>952</v>
      </c>
      <c r="D6" s="51">
        <v>591</v>
      </c>
      <c r="E6" s="51">
        <v>447</v>
      </c>
      <c r="F6" s="51">
        <v>1276</v>
      </c>
      <c r="G6" s="51">
        <v>965</v>
      </c>
      <c r="H6" s="51">
        <v>588</v>
      </c>
      <c r="I6" s="51">
        <v>125</v>
      </c>
      <c r="J6" s="51">
        <v>1242</v>
      </c>
      <c r="K6" s="51">
        <v>958</v>
      </c>
      <c r="L6" s="51">
        <v>474</v>
      </c>
    </row>
    <row r="7" spans="1:12" ht="25.5">
      <c r="A7" s="42" t="s">
        <v>292</v>
      </c>
      <c r="B7" s="42" t="s">
        <v>326</v>
      </c>
      <c r="C7" s="51">
        <v>1503</v>
      </c>
      <c r="D7" s="51">
        <v>1112</v>
      </c>
      <c r="E7" s="51">
        <v>1915</v>
      </c>
      <c r="F7" s="51">
        <v>1111</v>
      </c>
      <c r="G7" s="51">
        <v>2305</v>
      </c>
      <c r="H7" s="51">
        <v>1928</v>
      </c>
      <c r="I7" s="51">
        <v>1138</v>
      </c>
      <c r="J7" s="51">
        <v>1106</v>
      </c>
      <c r="K7" s="51">
        <v>788</v>
      </c>
      <c r="L7" s="51">
        <v>5068</v>
      </c>
    </row>
    <row r="8" spans="1:12" ht="25.5">
      <c r="A8" s="42" t="s">
        <v>293</v>
      </c>
      <c r="B8" s="42" t="s">
        <v>319</v>
      </c>
      <c r="C8" s="51">
        <v>220</v>
      </c>
      <c r="D8" s="51">
        <v>-457</v>
      </c>
      <c r="E8" s="51">
        <v>1299</v>
      </c>
      <c r="F8" s="51">
        <v>10481</v>
      </c>
      <c r="G8" s="51">
        <v>44277</v>
      </c>
      <c r="H8" s="51">
        <v>-2797</v>
      </c>
      <c r="I8" s="51">
        <v>2648</v>
      </c>
      <c r="J8" s="51">
        <v>7246</v>
      </c>
      <c r="K8" s="51">
        <v>7036</v>
      </c>
      <c r="L8" s="51">
        <v>14134</v>
      </c>
    </row>
    <row r="9" spans="1:12">
      <c r="A9" s="42" t="s">
        <v>294</v>
      </c>
      <c r="B9" s="42" t="s">
        <v>320</v>
      </c>
      <c r="C9" s="51">
        <v>362</v>
      </c>
      <c r="D9" s="51">
        <v>175</v>
      </c>
      <c r="E9" s="51">
        <v>204</v>
      </c>
      <c r="F9" s="51">
        <v>298</v>
      </c>
      <c r="G9" s="51">
        <v>1413</v>
      </c>
      <c r="H9" s="51">
        <v>268</v>
      </c>
      <c r="I9" s="51">
        <v>398</v>
      </c>
      <c r="J9" s="51">
        <v>330</v>
      </c>
      <c r="K9" s="51">
        <v>395</v>
      </c>
      <c r="L9" s="51">
        <v>198</v>
      </c>
    </row>
    <row r="10" spans="1:12">
      <c r="A10" s="42" t="s">
        <v>295</v>
      </c>
      <c r="B10" s="42" t="s">
        <v>321</v>
      </c>
      <c r="C10" s="51">
        <v>24131</v>
      </c>
      <c r="D10" s="51">
        <v>31</v>
      </c>
      <c r="E10" s="51">
        <v>73</v>
      </c>
      <c r="F10" s="51">
        <v>3</v>
      </c>
      <c r="G10" s="51">
        <v>0</v>
      </c>
      <c r="H10" s="51">
        <v>0</v>
      </c>
      <c r="I10" s="51">
        <v>0</v>
      </c>
      <c r="J10" s="51">
        <v>0</v>
      </c>
      <c r="K10" s="319">
        <v>2601</v>
      </c>
      <c r="L10" s="319">
        <v>10231</v>
      </c>
    </row>
    <row r="11" spans="1:12">
      <c r="A11" s="43" t="s">
        <v>296</v>
      </c>
      <c r="B11" s="43" t="s">
        <v>322</v>
      </c>
      <c r="C11" s="51">
        <v>9934</v>
      </c>
      <c r="D11" s="51">
        <v>11459</v>
      </c>
      <c r="E11" s="51">
        <v>8799</v>
      </c>
      <c r="F11" s="51">
        <v>10403</v>
      </c>
      <c r="G11" s="51">
        <v>15451</v>
      </c>
      <c r="H11" s="51">
        <v>18557</v>
      </c>
      <c r="I11" s="51">
        <v>9144</v>
      </c>
      <c r="J11" s="51">
        <v>9304</v>
      </c>
      <c r="K11" s="318">
        <v>13108</v>
      </c>
      <c r="L11" s="318">
        <v>14665</v>
      </c>
    </row>
    <row r="12" spans="1:12">
      <c r="A12" s="44" t="s">
        <v>58</v>
      </c>
      <c r="B12" s="44" t="s">
        <v>43</v>
      </c>
      <c r="C12" s="52">
        <f>SUM(C3:C11)</f>
        <v>42340</v>
      </c>
      <c r="D12" s="52">
        <f t="shared" ref="D12:J12" si="0">SUM(D3:D11)</f>
        <v>32204</v>
      </c>
      <c r="E12" s="52">
        <f t="shared" si="0"/>
        <v>23671</v>
      </c>
      <c r="F12" s="52">
        <f t="shared" si="0"/>
        <v>52372</v>
      </c>
      <c r="G12" s="52">
        <f t="shared" si="0"/>
        <v>77448</v>
      </c>
      <c r="H12" s="52">
        <f t="shared" si="0"/>
        <v>76421</v>
      </c>
      <c r="I12" s="52">
        <f t="shared" si="0"/>
        <v>25814</v>
      </c>
      <c r="J12" s="52">
        <f t="shared" si="0"/>
        <v>34159</v>
      </c>
      <c r="K12" s="48">
        <f>SUM(K3:K11)</f>
        <v>34870</v>
      </c>
      <c r="L12" s="48">
        <v>60831</v>
      </c>
    </row>
    <row r="13" spans="1:12">
      <c r="A13" s="280" t="s">
        <v>297</v>
      </c>
      <c r="B13" s="280"/>
      <c r="C13" s="280">
        <f>'P&amp;L'!C15</f>
        <v>42340</v>
      </c>
      <c r="D13" s="280">
        <f>'P&amp;L'!D15</f>
        <v>32204</v>
      </c>
      <c r="E13" s="280">
        <f>'P&amp;L'!E15</f>
        <v>23671</v>
      </c>
      <c r="F13" s="280">
        <f>'P&amp;L'!F15</f>
        <v>52372</v>
      </c>
      <c r="G13" s="280">
        <f>'P&amp;L'!G15</f>
        <v>77448</v>
      </c>
      <c r="H13" s="280">
        <f>'P&amp;L'!H15</f>
        <v>76421</v>
      </c>
      <c r="I13" s="280">
        <f>'P&amp;L'!I15</f>
        <v>25814</v>
      </c>
      <c r="J13" s="280">
        <f>'P&amp;L'!J15</f>
        <v>34159</v>
      </c>
      <c r="K13" s="280">
        <f>'P&amp;L'!K15</f>
        <v>34870</v>
      </c>
      <c r="L13" s="280"/>
    </row>
    <row r="14" spans="1:12">
      <c r="A14" s="280"/>
      <c r="B14" s="280"/>
      <c r="C14" s="280"/>
      <c r="D14" s="280"/>
      <c r="E14" s="280"/>
      <c r="F14" s="280"/>
      <c r="G14" s="280"/>
      <c r="H14" s="280"/>
      <c r="I14" s="280"/>
      <c r="J14" s="280"/>
      <c r="K14" s="329">
        <v>34870</v>
      </c>
      <c r="L14" s="329">
        <v>60831</v>
      </c>
    </row>
    <row r="15" spans="1:12">
      <c r="A15" s="280"/>
      <c r="B15" s="280"/>
      <c r="C15" s="280"/>
      <c r="D15" s="280"/>
      <c r="E15" s="280"/>
      <c r="F15" s="280"/>
      <c r="G15" s="280"/>
      <c r="H15" s="280"/>
      <c r="I15" s="280"/>
      <c r="J15" s="280"/>
      <c r="K15" s="328">
        <f>K12-K14</f>
        <v>0</v>
      </c>
      <c r="L15" s="328">
        <f>L12-L14</f>
        <v>0</v>
      </c>
    </row>
    <row r="16" spans="1:12">
      <c r="A16" s="280"/>
      <c r="B16" s="280"/>
      <c r="C16" s="280"/>
      <c r="D16" s="280"/>
      <c r="E16" s="280"/>
      <c r="F16" s="280"/>
      <c r="G16" s="280"/>
      <c r="H16" s="280"/>
      <c r="I16" s="280"/>
      <c r="J16" s="280"/>
      <c r="K16" s="280"/>
      <c r="L16" s="280"/>
    </row>
  </sheetData>
  <customSheetViews>
    <customSheetView guid="{AA48DCEF-55E0-4204-8FFD-85C39608BE6D}" showGridLines="0">
      <selection activeCell="A34" sqref="A34"/>
      <pageMargins left="0.7" right="0.7" top="0.75" bottom="0.75" header="0.3" footer="0.3"/>
      <pageSetup paperSize="9" orientation="portrait" horizontalDpi="1200" verticalDpi="1200" r:id="rId1"/>
    </customSheetView>
    <customSheetView guid="{12F8D032-8143-430B-8DFF-852E8796C402}" showGridLines="0">
      <selection activeCell="A34" sqref="A34"/>
      <pageMargins left="0.7" right="0.7" top="0.75" bottom="0.75" header="0.3" footer="0.3"/>
      <pageSetup paperSize="9" orientation="portrait" horizontalDpi="1200" verticalDpi="1200" r:id="rId2"/>
    </customSheetView>
    <customSheetView guid="{9AF4A83C-CF57-4B40-8A74-6A0EA6C2FE5C}">
      <selection activeCell="J20" sqref="J20"/>
      <pageMargins left="0.7" right="0.7" top="0.75" bottom="0.75" header="0.3" footer="0.3"/>
    </customSheetView>
    <customSheetView guid="{687A4863-1825-4D63-B732-E76682E6DE4F}" showGridLines="0">
      <selection activeCell="A34" sqref="A34"/>
      <pageMargins left="0.7" right="0.7" top="0.75" bottom="0.75" header="0.3" footer="0.3"/>
      <pageSetup paperSize="9" orientation="portrait" horizontalDpi="1200" verticalDpi="1200" r:id="rId3"/>
    </customSheetView>
    <customSheetView guid="{8DA78CF1-615A-4626-9893-6751995631A4}" topLeftCell="B1">
      <selection activeCell="K20" sqref="K20"/>
      <pageMargins left="0.7" right="0.7" top="0.75" bottom="0.75" header="0.3" footer="0.3"/>
      <pageSetup paperSize="9" orientation="portrait" horizontalDpi="1200" verticalDpi="1200" r:id="rId4"/>
    </customSheetView>
    <customSheetView guid="{899D69CD-4B7E-42BC-9944-5BD922EB798C}">
      <selection activeCell="K44" sqref="K44"/>
      <pageMargins left="0.7" right="0.7" top="0.75" bottom="0.75" header="0.3" footer="0.3"/>
    </customSheetView>
    <customSheetView guid="{57267270-6A97-4850-9DB6-FE6B399379AA}">
      <selection activeCell="G13" sqref="G13"/>
      <pageMargins left="0.7" right="0.7" top="0.75" bottom="0.75" header="0.3" footer="0.3"/>
    </customSheetView>
    <customSheetView guid="{25FAB884-5E17-4008-8139-33D910C7DEFE}" showGridLines="0">
      <selection activeCell="J25" sqref="J25"/>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4"/>
  <sheetViews>
    <sheetView showGridLines="0" workbookViewId="0">
      <selection activeCell="A3" sqref="A3"/>
    </sheetView>
  </sheetViews>
  <sheetFormatPr defaultColWidth="9.140625" defaultRowHeight="15"/>
  <cols>
    <col min="1" max="2" width="46.5703125" style="27" customWidth="1"/>
    <col min="3" max="11" width="9.140625" style="26"/>
    <col min="12" max="12" width="10.28515625" style="26" bestFit="1" customWidth="1"/>
    <col min="13" max="16384" width="9.140625" style="26"/>
  </cols>
  <sheetData>
    <row r="2" spans="1:12" ht="15.75" thickBot="1">
      <c r="A2" s="40" t="s">
        <v>60</v>
      </c>
      <c r="B2" s="40" t="s">
        <v>12</v>
      </c>
      <c r="C2" s="45">
        <v>42825</v>
      </c>
      <c r="D2" s="45">
        <v>42916</v>
      </c>
      <c r="E2" s="45">
        <v>43008</v>
      </c>
      <c r="F2" s="45">
        <v>43100</v>
      </c>
      <c r="G2" s="45">
        <v>43190</v>
      </c>
      <c r="H2" s="45">
        <v>43281</v>
      </c>
      <c r="I2" s="45">
        <v>43373</v>
      </c>
      <c r="J2" s="45">
        <v>43465</v>
      </c>
      <c r="K2" s="45">
        <v>43555</v>
      </c>
      <c r="L2" s="45">
        <v>43646</v>
      </c>
    </row>
    <row r="3" spans="1:12">
      <c r="A3" s="41" t="s">
        <v>298</v>
      </c>
      <c r="B3" s="41" t="s">
        <v>327</v>
      </c>
      <c r="C3" s="46">
        <v>-15749</v>
      </c>
      <c r="D3" s="46">
        <v>-267</v>
      </c>
      <c r="E3" s="46">
        <v>-29211</v>
      </c>
      <c r="F3" s="46">
        <v>-14313</v>
      </c>
      <c r="G3" s="46">
        <v>-9834</v>
      </c>
      <c r="H3" s="46">
        <v>-69924</v>
      </c>
      <c r="I3" s="46">
        <v>-19003</v>
      </c>
      <c r="J3" s="46">
        <v>-26552</v>
      </c>
      <c r="K3" s="47">
        <v>-13687</v>
      </c>
      <c r="L3" s="47">
        <v>-15704</v>
      </c>
    </row>
    <row r="4" spans="1:12" ht="38.25">
      <c r="A4" s="42" t="s">
        <v>667</v>
      </c>
      <c r="B4" s="42" t="s">
        <v>668</v>
      </c>
      <c r="C4" s="47">
        <v>0</v>
      </c>
      <c r="D4" s="47">
        <v>0</v>
      </c>
      <c r="E4" s="47">
        <v>0</v>
      </c>
      <c r="F4" s="47">
        <v>-8397</v>
      </c>
      <c r="G4" s="47">
        <v>0</v>
      </c>
      <c r="H4" s="47">
        <v>0</v>
      </c>
      <c r="I4" s="47">
        <v>0</v>
      </c>
      <c r="J4" s="47">
        <v>-13054</v>
      </c>
      <c r="K4" s="47">
        <v>0</v>
      </c>
      <c r="L4" s="47">
        <v>-17460</v>
      </c>
    </row>
    <row r="5" spans="1:12">
      <c r="A5" s="42" t="s">
        <v>299</v>
      </c>
      <c r="B5" s="42" t="s">
        <v>328</v>
      </c>
      <c r="C5" s="47">
        <v>-1004</v>
      </c>
      <c r="D5" s="47">
        <v>-3826</v>
      </c>
      <c r="E5" s="47">
        <v>-1691</v>
      </c>
      <c r="F5" s="47">
        <v>-1656</v>
      </c>
      <c r="G5" s="47">
        <v>-5605</v>
      </c>
      <c r="H5" s="47">
        <v>-2342</v>
      </c>
      <c r="I5" s="47">
        <v>-2819</v>
      </c>
      <c r="J5" s="47">
        <v>-4031</v>
      </c>
      <c r="K5" s="47">
        <v>-498</v>
      </c>
      <c r="L5" s="47">
        <v>-718</v>
      </c>
    </row>
    <row r="6" spans="1:12">
      <c r="A6" s="42" t="s">
        <v>300</v>
      </c>
      <c r="B6" s="42" t="s">
        <v>329</v>
      </c>
      <c r="C6" s="47">
        <v>-190</v>
      </c>
      <c r="D6" s="47">
        <v>-197</v>
      </c>
      <c r="E6" s="47">
        <v>-407</v>
      </c>
      <c r="F6" s="47">
        <v>-198</v>
      </c>
      <c r="G6" s="47">
        <v>-181</v>
      </c>
      <c r="H6" s="47">
        <v>-353</v>
      </c>
      <c r="I6" s="47">
        <v>-221</v>
      </c>
      <c r="J6" s="47">
        <v>-228</v>
      </c>
      <c r="K6" s="47">
        <v>-182</v>
      </c>
      <c r="L6" s="47">
        <v>-367</v>
      </c>
    </row>
    <row r="7" spans="1:12">
      <c r="A7" s="42" t="s">
        <v>301</v>
      </c>
      <c r="B7" s="42" t="s">
        <v>330</v>
      </c>
      <c r="C7" s="47">
        <v>-4725</v>
      </c>
      <c r="D7" s="47">
        <v>-3429</v>
      </c>
      <c r="E7" s="47">
        <v>-2465</v>
      </c>
      <c r="F7" s="47">
        <v>7528</v>
      </c>
      <c r="G7" s="47">
        <v>-3339</v>
      </c>
      <c r="H7" s="47">
        <v>-3568</v>
      </c>
      <c r="I7" s="47">
        <v>-3962</v>
      </c>
      <c r="J7" s="47">
        <v>9005</v>
      </c>
      <c r="K7" s="47">
        <v>-300</v>
      </c>
      <c r="L7" s="47">
        <v>-599</v>
      </c>
    </row>
    <row r="8" spans="1:12">
      <c r="A8" s="42" t="s">
        <v>302</v>
      </c>
      <c r="B8" s="42" t="s">
        <v>331</v>
      </c>
      <c r="C8" s="47">
        <v>-1500</v>
      </c>
      <c r="D8" s="47">
        <v>-922</v>
      </c>
      <c r="E8" s="47">
        <v>-30</v>
      </c>
      <c r="F8" s="47">
        <v>-2424</v>
      </c>
      <c r="G8" s="47">
        <v>-39</v>
      </c>
      <c r="H8" s="47">
        <v>-2729</v>
      </c>
      <c r="I8" s="47">
        <v>-399</v>
      </c>
      <c r="J8" s="47">
        <v>-1568</v>
      </c>
      <c r="K8" s="47">
        <v>-2233</v>
      </c>
      <c r="L8" s="47">
        <v>-2229</v>
      </c>
    </row>
    <row r="9" spans="1:12">
      <c r="A9" s="42" t="s">
        <v>303</v>
      </c>
      <c r="B9" s="42" t="s">
        <v>332</v>
      </c>
      <c r="C9" s="47">
        <v>0</v>
      </c>
      <c r="D9" s="47">
        <v>0</v>
      </c>
      <c r="E9" s="47">
        <v>0</v>
      </c>
      <c r="F9" s="47">
        <v>0</v>
      </c>
      <c r="G9" s="47">
        <v>0</v>
      </c>
      <c r="H9" s="47">
        <v>0</v>
      </c>
      <c r="I9" s="47">
        <v>0</v>
      </c>
      <c r="J9" s="47">
        <v>0</v>
      </c>
      <c r="K9" s="47">
        <v>-2650</v>
      </c>
      <c r="L9" s="47">
        <v>-10663</v>
      </c>
    </row>
    <row r="10" spans="1:12">
      <c r="A10" s="43" t="s">
        <v>296</v>
      </c>
      <c r="B10" s="43" t="s">
        <v>322</v>
      </c>
      <c r="C10" s="46">
        <v>-4825</v>
      </c>
      <c r="D10" s="46">
        <v>-8014</v>
      </c>
      <c r="E10" s="46">
        <v>-5357</v>
      </c>
      <c r="F10" s="46">
        <v>-10780</v>
      </c>
      <c r="G10" s="46">
        <v>-7163</v>
      </c>
      <c r="H10" s="46">
        <v>-5632</v>
      </c>
      <c r="I10" s="46">
        <v>-7677</v>
      </c>
      <c r="J10" s="46">
        <v>-11523</v>
      </c>
      <c r="K10" s="318">
        <f>-9843</f>
        <v>-9843</v>
      </c>
      <c r="L10" s="318">
        <v>-8521</v>
      </c>
    </row>
    <row r="11" spans="1:12">
      <c r="A11" s="44" t="s">
        <v>58</v>
      </c>
      <c r="B11" s="44" t="s">
        <v>43</v>
      </c>
      <c r="C11" s="48">
        <v>-27993</v>
      </c>
      <c r="D11" s="48">
        <v>-16655</v>
      </c>
      <c r="E11" s="48">
        <v>-39161</v>
      </c>
      <c r="F11" s="48">
        <v>-30240</v>
      </c>
      <c r="G11" s="48">
        <f>SUM(G3:G10)</f>
        <v>-26161</v>
      </c>
      <c r="H11" s="48">
        <v>-84548</v>
      </c>
      <c r="I11" s="48">
        <v>-34081</v>
      </c>
      <c r="J11" s="48">
        <v>-47951</v>
      </c>
      <c r="K11" s="48">
        <f>SUM(K3:K10)</f>
        <v>-29393</v>
      </c>
      <c r="L11" s="48">
        <f>SUM(L3:L10)</f>
        <v>-56261</v>
      </c>
    </row>
    <row r="12" spans="1:12">
      <c r="B12" s="279"/>
      <c r="C12" s="339">
        <f>'P&amp;L'!C22</f>
        <v>-27993</v>
      </c>
      <c r="D12" s="339">
        <f>'P&amp;L'!D22</f>
        <v>-16655</v>
      </c>
      <c r="E12" s="339">
        <f>'P&amp;L'!E22</f>
        <v>-39161</v>
      </c>
      <c r="F12" s="339">
        <f>'P&amp;L'!F22</f>
        <v>-30240</v>
      </c>
      <c r="G12" s="339">
        <f>'P&amp;L'!G22</f>
        <v>-26161</v>
      </c>
      <c r="H12" s="339">
        <f>'P&amp;L'!H22</f>
        <v>-84548</v>
      </c>
      <c r="I12" s="339">
        <f>'P&amp;L'!I22</f>
        <v>-34081</v>
      </c>
      <c r="J12" s="339">
        <f>'P&amp;L'!J22</f>
        <v>-47951</v>
      </c>
      <c r="K12" s="339">
        <f>'P&amp;L'!K22</f>
        <v>-29393</v>
      </c>
      <c r="L12" s="381">
        <f>'P&amp;L'!L22</f>
        <v>-56261</v>
      </c>
    </row>
    <row r="13" spans="1:12">
      <c r="B13" s="279"/>
      <c r="C13" s="338">
        <f>C12-C11</f>
        <v>0</v>
      </c>
      <c r="D13" s="338">
        <f t="shared" ref="D13:L13" si="0">D12-D11</f>
        <v>0</v>
      </c>
      <c r="E13" s="338">
        <f t="shared" si="0"/>
        <v>0</v>
      </c>
      <c r="F13" s="338">
        <f t="shared" si="0"/>
        <v>0</v>
      </c>
      <c r="G13" s="338">
        <f t="shared" si="0"/>
        <v>0</v>
      </c>
      <c r="H13" s="338">
        <f t="shared" si="0"/>
        <v>0</v>
      </c>
      <c r="I13" s="338">
        <f t="shared" si="0"/>
        <v>0</v>
      </c>
      <c r="J13" s="338">
        <f t="shared" si="0"/>
        <v>0</v>
      </c>
      <c r="K13" s="338">
        <f t="shared" si="0"/>
        <v>0</v>
      </c>
      <c r="L13" s="338">
        <f t="shared" si="0"/>
        <v>0</v>
      </c>
    </row>
    <row r="14" spans="1:12">
      <c r="B14" s="279"/>
      <c r="C14" s="280"/>
      <c r="D14" s="280"/>
      <c r="E14" s="280"/>
      <c r="F14" s="280"/>
      <c r="G14" s="280"/>
      <c r="H14" s="280"/>
      <c r="I14" s="280"/>
      <c r="J14" s="280"/>
      <c r="K14" s="328">
        <f>K11-K13</f>
        <v>-29393</v>
      </c>
      <c r="L14" s="328">
        <f>L13-L11</f>
        <v>56261</v>
      </c>
    </row>
  </sheetData>
  <customSheetViews>
    <customSheetView guid="{AA48DCEF-55E0-4204-8FFD-85C39608BE6D}" showGridLines="0">
      <selection activeCell="A3" sqref="A3"/>
      <pageMargins left="0.7" right="0.7" top="0.75" bottom="0.75" header="0.3" footer="0.3"/>
    </customSheetView>
    <customSheetView guid="{12F8D032-8143-430B-8DFF-852E8796C402}" showGridLines="0">
      <selection activeCell="A3" sqref="A3"/>
      <pageMargins left="0.7" right="0.7" top="0.75" bottom="0.75" header="0.3" footer="0.3"/>
    </customSheetView>
    <customSheetView guid="{9AF4A83C-CF57-4B40-8A74-6A0EA6C2FE5C}">
      <selection activeCell="I30" sqref="I30"/>
      <pageMargins left="0.7" right="0.7" top="0.75" bottom="0.75" header="0.3" footer="0.3"/>
      <pageSetup paperSize="9" orientation="portrait" horizontalDpi="1200" verticalDpi="1200" r:id="rId1"/>
    </customSheetView>
    <customSheetView guid="{687A4863-1825-4D63-B732-E76682E6DE4F}" showGridLines="0">
      <selection activeCell="A3" sqref="A3"/>
      <pageMargins left="0.7" right="0.7" top="0.75" bottom="0.75" header="0.3" footer="0.3"/>
    </customSheetView>
    <customSheetView guid="{8DA78CF1-615A-4626-9893-6751995631A4}">
      <selection activeCell="A23" sqref="A23"/>
      <pageMargins left="0.7" right="0.7" top="0.75" bottom="0.75" header="0.3" footer="0.3"/>
      <pageSetup paperSize="9" orientation="portrait" horizontalDpi="1200" verticalDpi="1200" r:id="rId2"/>
    </customSheetView>
    <customSheetView guid="{899D69CD-4B7E-42BC-9944-5BD922EB798C}">
      <selection activeCell="A36" sqref="A36"/>
      <pageMargins left="0.7" right="0.7" top="0.75" bottom="0.75" header="0.3" footer="0.3"/>
    </customSheetView>
    <customSheetView guid="{57267270-6A97-4850-9DB6-FE6B399379AA}">
      <selection activeCell="J16" sqref="J16"/>
      <pageMargins left="0.7" right="0.7" top="0.75" bottom="0.75" header="0.3" footer="0.3"/>
      <pageSetup paperSize="9" orientation="portrait" horizontalDpi="1200" verticalDpi="1200" r:id="rId3"/>
    </customSheetView>
    <customSheetView guid="{25FAB884-5E17-4008-8139-33D910C7DEFE}" showGridLines="0">
      <selection activeCell="E28" sqref="E28"/>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Normal="100" workbookViewId="0">
      <selection activeCell="C59" sqref="C59"/>
    </sheetView>
  </sheetViews>
  <sheetFormatPr defaultColWidth="9.140625" defaultRowHeight="12.75"/>
  <cols>
    <col min="1" max="1" width="33.28515625" style="117" customWidth="1"/>
    <col min="2" max="2" width="35.5703125" style="117" customWidth="1"/>
    <col min="3" max="4" width="11.140625" style="117" bestFit="1" customWidth="1"/>
    <col min="5" max="6" width="10.85546875" style="117" bestFit="1" customWidth="1"/>
    <col min="7" max="7" width="11" style="117" bestFit="1" customWidth="1"/>
    <col min="8" max="10" width="10" style="117" customWidth="1"/>
    <col min="11" max="11" width="11" style="117" bestFit="1" customWidth="1"/>
    <col min="12" max="16384" width="9.140625" style="117"/>
  </cols>
  <sheetData>
    <row r="1" spans="1:11">
      <c r="A1" s="116" t="s">
        <v>337</v>
      </c>
      <c r="B1" s="116" t="s">
        <v>338</v>
      </c>
    </row>
    <row r="2" spans="1:11" ht="43.5" customHeight="1" thickBot="1">
      <c r="A2" s="118" t="s">
        <v>351</v>
      </c>
      <c r="B2" s="118" t="s">
        <v>352</v>
      </c>
      <c r="C2" s="119" t="s">
        <v>115</v>
      </c>
      <c r="D2" s="119" t="s">
        <v>111</v>
      </c>
      <c r="E2" s="119" t="s">
        <v>116</v>
      </c>
      <c r="F2" s="119" t="s">
        <v>117</v>
      </c>
      <c r="G2" s="119" t="s">
        <v>118</v>
      </c>
      <c r="H2" s="119" t="s">
        <v>136</v>
      </c>
      <c r="I2" s="119" t="s">
        <v>137</v>
      </c>
      <c r="J2" s="119" t="s">
        <v>146</v>
      </c>
      <c r="K2" s="119" t="s">
        <v>157</v>
      </c>
    </row>
    <row r="3" spans="1:11">
      <c r="A3" s="120" t="s">
        <v>339</v>
      </c>
      <c r="B3" s="120" t="s">
        <v>340</v>
      </c>
      <c r="C3" s="121">
        <v>0</v>
      </c>
      <c r="D3" s="121">
        <v>0</v>
      </c>
      <c r="E3" s="121">
        <v>0</v>
      </c>
      <c r="F3" s="121">
        <v>0</v>
      </c>
      <c r="G3" s="121">
        <f>SUM(G4:G7)</f>
        <v>0</v>
      </c>
      <c r="H3" s="121">
        <f>SUM(H4:H7)</f>
        <v>0</v>
      </c>
      <c r="I3" s="121">
        <f>SUM(I4:I7)</f>
        <v>0</v>
      </c>
      <c r="J3" s="121">
        <f>SUM(J4:J7)</f>
        <v>0</v>
      </c>
      <c r="K3" s="121">
        <f>SUM(K4:K7)</f>
        <v>0</v>
      </c>
    </row>
    <row r="4" spans="1:11">
      <c r="A4" s="122" t="s">
        <v>353</v>
      </c>
      <c r="B4" s="122" t="s">
        <v>347</v>
      </c>
      <c r="C4" s="121"/>
      <c r="D4" s="121"/>
      <c r="E4" s="121"/>
      <c r="F4" s="121"/>
      <c r="G4" s="121">
        <v>0</v>
      </c>
      <c r="H4" s="121"/>
      <c r="I4" s="123"/>
      <c r="J4" s="121"/>
      <c r="K4" s="121">
        <v>0</v>
      </c>
    </row>
    <row r="5" spans="1:11">
      <c r="A5" s="122" t="s">
        <v>354</v>
      </c>
      <c r="B5" s="122" t="s">
        <v>348</v>
      </c>
      <c r="C5" s="121"/>
      <c r="D5" s="121"/>
      <c r="E5" s="121"/>
      <c r="F5" s="121"/>
      <c r="G5" s="121">
        <v>0</v>
      </c>
      <c r="H5" s="121"/>
      <c r="I5" s="121"/>
      <c r="J5" s="121"/>
      <c r="K5" s="121">
        <v>0</v>
      </c>
    </row>
    <row r="6" spans="1:11">
      <c r="A6" s="122" t="s">
        <v>355</v>
      </c>
      <c r="B6" s="122" t="s">
        <v>349</v>
      </c>
      <c r="C6" s="121"/>
      <c r="D6" s="121"/>
      <c r="E6" s="121"/>
      <c r="F6" s="121"/>
      <c r="G6" s="121">
        <v>0</v>
      </c>
      <c r="H6" s="121"/>
      <c r="I6" s="121"/>
      <c r="J6" s="121"/>
      <c r="K6" s="121">
        <v>0</v>
      </c>
    </row>
    <row r="7" spans="1:11">
      <c r="A7" s="122" t="s">
        <v>350</v>
      </c>
      <c r="B7" s="122" t="s">
        <v>350</v>
      </c>
      <c r="C7" s="121"/>
      <c r="D7" s="121"/>
      <c r="E7" s="121"/>
      <c r="F7" s="121"/>
      <c r="G7" s="121">
        <v>0</v>
      </c>
      <c r="H7" s="121"/>
      <c r="I7" s="121"/>
      <c r="J7" s="121"/>
      <c r="K7" s="121">
        <v>0</v>
      </c>
    </row>
    <row r="8" spans="1:11">
      <c r="A8" s="120" t="s">
        <v>341</v>
      </c>
      <c r="B8" s="120" t="s">
        <v>344</v>
      </c>
      <c r="C8" s="121">
        <v>-175632</v>
      </c>
      <c r="D8" s="121">
        <v>-118342</v>
      </c>
      <c r="E8" s="121">
        <v>-225510</v>
      </c>
      <c r="F8" s="121">
        <v>-214100</v>
      </c>
      <c r="G8" s="121">
        <f>SUM(G9:G12)</f>
        <v>-218758</v>
      </c>
      <c r="H8" s="121">
        <f>SUM(H9:H12)</f>
        <v>0</v>
      </c>
      <c r="I8" s="121">
        <f>SUM(I9:I12)</f>
        <v>0</v>
      </c>
      <c r="J8" s="121">
        <f>SUM(J9:J12)</f>
        <v>0</v>
      </c>
      <c r="K8" s="121">
        <f>SUM(K9:K12)</f>
        <v>-280118</v>
      </c>
    </row>
    <row r="9" spans="1:11" s="124" customFormat="1">
      <c r="A9" s="122" t="s">
        <v>353</v>
      </c>
      <c r="B9" s="122" t="s">
        <v>347</v>
      </c>
      <c r="C9" s="123"/>
      <c r="D9" s="123"/>
      <c r="E9" s="123"/>
      <c r="F9" s="123"/>
      <c r="G9" s="123">
        <v>-3021</v>
      </c>
      <c r="H9" s="123"/>
      <c r="I9" s="123"/>
      <c r="J9" s="123"/>
      <c r="K9" s="123">
        <v>-16561</v>
      </c>
    </row>
    <row r="10" spans="1:11" s="124" customFormat="1">
      <c r="A10" s="122" t="s">
        <v>354</v>
      </c>
      <c r="B10" s="122" t="s">
        <v>348</v>
      </c>
      <c r="C10" s="123"/>
      <c r="D10" s="123"/>
      <c r="E10" s="123"/>
      <c r="F10" s="123"/>
      <c r="G10" s="123">
        <v>26764</v>
      </c>
      <c r="H10" s="123"/>
      <c r="I10" s="123"/>
      <c r="J10" s="123"/>
      <c r="K10" s="123">
        <v>-47557</v>
      </c>
    </row>
    <row r="11" spans="1:11" s="124" customFormat="1">
      <c r="A11" s="122" t="s">
        <v>355</v>
      </c>
      <c r="B11" s="122" t="s">
        <v>349</v>
      </c>
      <c r="C11" s="123"/>
      <c r="D11" s="123"/>
      <c r="E11" s="123"/>
      <c r="F11" s="123"/>
      <c r="G11" s="123">
        <v>-252063</v>
      </c>
      <c r="H11" s="123"/>
      <c r="I11" s="123"/>
      <c r="J11" s="123"/>
      <c r="K11" s="123">
        <v>-244530</v>
      </c>
    </row>
    <row r="12" spans="1:11" s="124" customFormat="1">
      <c r="A12" s="122" t="s">
        <v>350</v>
      </c>
      <c r="B12" s="122" t="s">
        <v>350</v>
      </c>
      <c r="C12" s="123"/>
      <c r="D12" s="123"/>
      <c r="E12" s="123"/>
      <c r="F12" s="123"/>
      <c r="G12" s="123">
        <v>9562</v>
      </c>
      <c r="H12" s="123"/>
      <c r="I12" s="123"/>
      <c r="J12" s="123"/>
      <c r="K12" s="123">
        <v>28530</v>
      </c>
    </row>
    <row r="13" spans="1:11">
      <c r="A13" s="120" t="s">
        <v>342</v>
      </c>
      <c r="B13" s="120" t="s">
        <v>345</v>
      </c>
      <c r="C13" s="121">
        <v>31262</v>
      </c>
      <c r="D13" s="121">
        <v>15694</v>
      </c>
      <c r="E13" s="121">
        <v>-5906</v>
      </c>
      <c r="F13" s="121">
        <v>2484</v>
      </c>
      <c r="G13" s="121">
        <f>SUM(G14:G17)</f>
        <v>17680</v>
      </c>
      <c r="H13" s="121">
        <f>SUM(H14:H17)</f>
        <v>0</v>
      </c>
      <c r="I13" s="121">
        <f>SUM(I14:I17)</f>
        <v>0</v>
      </c>
      <c r="J13" s="121">
        <f>SUM(J14:J17)</f>
        <v>0</v>
      </c>
      <c r="K13" s="121">
        <f>SUM(K14:K17)</f>
        <v>7442</v>
      </c>
    </row>
    <row r="14" spans="1:11" s="124" customFormat="1">
      <c r="A14" s="122" t="s">
        <v>353</v>
      </c>
      <c r="B14" s="122" t="s">
        <v>347</v>
      </c>
      <c r="C14" s="123"/>
      <c r="D14" s="123"/>
      <c r="E14" s="123"/>
      <c r="F14" s="123"/>
      <c r="G14" s="123">
        <v>0</v>
      </c>
      <c r="H14" s="123"/>
      <c r="I14" s="123"/>
      <c r="J14" s="123"/>
      <c r="K14" s="123">
        <v>0</v>
      </c>
    </row>
    <row r="15" spans="1:11" s="124" customFormat="1">
      <c r="A15" s="122" t="s">
        <v>354</v>
      </c>
      <c r="B15" s="122" t="s">
        <v>348</v>
      </c>
      <c r="C15" s="123"/>
      <c r="D15" s="123"/>
      <c r="E15" s="123"/>
      <c r="F15" s="123"/>
      <c r="G15" s="123">
        <v>0</v>
      </c>
      <c r="H15" s="123"/>
      <c r="I15" s="123"/>
      <c r="J15" s="123"/>
      <c r="K15" s="123">
        <v>0</v>
      </c>
    </row>
    <row r="16" spans="1:11" s="124" customFormat="1">
      <c r="A16" s="122" t="s">
        <v>355</v>
      </c>
      <c r="B16" s="122" t="s">
        <v>349</v>
      </c>
      <c r="C16" s="123"/>
      <c r="D16" s="123"/>
      <c r="E16" s="123"/>
      <c r="F16" s="123"/>
      <c r="G16" s="123">
        <v>17680</v>
      </c>
      <c r="H16" s="123"/>
      <c r="I16" s="123"/>
      <c r="J16" s="123"/>
      <c r="K16" s="123">
        <v>7442</v>
      </c>
    </row>
    <row r="17" spans="1:11" s="124" customFormat="1">
      <c r="A17" s="122" t="s">
        <v>350</v>
      </c>
      <c r="B17" s="122" t="s">
        <v>350</v>
      </c>
      <c r="C17" s="123"/>
      <c r="D17" s="123"/>
      <c r="E17" s="123"/>
      <c r="F17" s="123"/>
      <c r="G17" s="123">
        <v>0</v>
      </c>
      <c r="H17" s="123"/>
      <c r="I17" s="123"/>
      <c r="J17" s="123"/>
      <c r="K17" s="123">
        <v>0</v>
      </c>
    </row>
    <row r="18" spans="1:11" ht="25.5">
      <c r="A18" s="125" t="s">
        <v>343</v>
      </c>
      <c r="B18" s="120" t="s">
        <v>346</v>
      </c>
      <c r="C18" s="121">
        <v>-1142</v>
      </c>
      <c r="D18" s="121">
        <v>2282</v>
      </c>
      <c r="E18" s="121">
        <v>-237</v>
      </c>
      <c r="F18" s="121">
        <v>-1326</v>
      </c>
      <c r="G18" s="121">
        <f>SUM(G19:G22)</f>
        <v>-2286</v>
      </c>
      <c r="H18" s="121">
        <f>SUM(H19:H22)</f>
        <v>0</v>
      </c>
      <c r="I18" s="121">
        <f>SUM(I19:I22)</f>
        <v>0</v>
      </c>
      <c r="J18" s="121">
        <f>SUM(J19:J22)</f>
        <v>0</v>
      </c>
      <c r="K18" s="121">
        <f>SUM(K19:K22)</f>
        <v>9988</v>
      </c>
    </row>
    <row r="19" spans="1:11" s="124" customFormat="1">
      <c r="A19" s="122" t="s">
        <v>353</v>
      </c>
      <c r="B19" s="122" t="s">
        <v>347</v>
      </c>
      <c r="C19" s="123"/>
      <c r="D19" s="123"/>
      <c r="E19" s="123"/>
      <c r="F19" s="123"/>
      <c r="G19" s="123">
        <v>-2540</v>
      </c>
      <c r="H19" s="123"/>
      <c r="I19" s="123"/>
      <c r="J19" s="123"/>
      <c r="K19" s="123">
        <v>2495</v>
      </c>
    </row>
    <row r="20" spans="1:11" s="124" customFormat="1">
      <c r="A20" s="122" t="s">
        <v>354</v>
      </c>
      <c r="B20" s="122" t="s">
        <v>348</v>
      </c>
      <c r="C20" s="123"/>
      <c r="D20" s="123"/>
      <c r="E20" s="123"/>
      <c r="F20" s="123"/>
      <c r="G20" s="123">
        <v>2111</v>
      </c>
      <c r="H20" s="123"/>
      <c r="I20" s="123"/>
      <c r="J20" s="123"/>
      <c r="K20" s="123">
        <v>2942</v>
      </c>
    </row>
    <row r="21" spans="1:11" s="124" customFormat="1">
      <c r="A21" s="122" t="s">
        <v>355</v>
      </c>
      <c r="B21" s="122" t="s">
        <v>349</v>
      </c>
      <c r="C21" s="123"/>
      <c r="D21" s="123"/>
      <c r="E21" s="123"/>
      <c r="F21" s="123"/>
      <c r="G21" s="123">
        <v>-1857</v>
      </c>
      <c r="H21" s="123"/>
      <c r="I21" s="123"/>
      <c r="J21" s="123"/>
      <c r="K21" s="123">
        <v>4551</v>
      </c>
    </row>
    <row r="22" spans="1:11" s="124" customFormat="1">
      <c r="A22" s="126" t="s">
        <v>350</v>
      </c>
      <c r="B22" s="126" t="s">
        <v>350</v>
      </c>
      <c r="C22" s="127"/>
      <c r="D22" s="127"/>
      <c r="E22" s="127"/>
      <c r="F22" s="127"/>
      <c r="G22" s="127">
        <v>0</v>
      </c>
      <c r="H22" s="127"/>
      <c r="I22" s="127"/>
      <c r="J22" s="127"/>
      <c r="K22" s="127">
        <v>0</v>
      </c>
    </row>
    <row r="23" spans="1:11" s="130" customFormat="1" ht="16.5" customHeight="1">
      <c r="A23" s="128" t="s">
        <v>58</v>
      </c>
      <c r="B23" s="128" t="s">
        <v>43</v>
      </c>
      <c r="C23" s="129">
        <f t="shared" ref="C23:K23" si="0">SUM(C3,C8,C13,C18)</f>
        <v>-145512</v>
      </c>
      <c r="D23" s="129">
        <f t="shared" si="0"/>
        <v>-100366</v>
      </c>
      <c r="E23" s="129">
        <f t="shared" si="0"/>
        <v>-231653</v>
      </c>
      <c r="F23" s="129">
        <f t="shared" si="0"/>
        <v>-212942</v>
      </c>
      <c r="G23" s="129">
        <f t="shared" si="0"/>
        <v>-203364</v>
      </c>
      <c r="H23" s="129">
        <f t="shared" si="0"/>
        <v>0</v>
      </c>
      <c r="I23" s="129">
        <f t="shared" si="0"/>
        <v>0</v>
      </c>
      <c r="J23" s="129">
        <f t="shared" si="0"/>
        <v>0</v>
      </c>
      <c r="K23" s="129">
        <f t="shared" si="0"/>
        <v>-262688</v>
      </c>
    </row>
    <row r="24" spans="1:11">
      <c r="C24" s="117">
        <f>'P&amp;L'!C17-C23</f>
        <v>0</v>
      </c>
      <c r="D24" s="117">
        <f>'P&amp;L'!D17-D23</f>
        <v>0</v>
      </c>
      <c r="E24" s="117">
        <f>'P&amp;L'!E17-E23</f>
        <v>0</v>
      </c>
      <c r="F24" s="117">
        <f>'P&amp;L'!F17-F23</f>
        <v>0</v>
      </c>
      <c r="G24" s="117">
        <f>'P&amp;L'!G17-G23</f>
        <v>0</v>
      </c>
      <c r="H24" s="117">
        <f>'P&amp;L'!H17-H23</f>
        <v>-257876</v>
      </c>
      <c r="I24" s="117">
        <f>'P&amp;L'!I17-I23</f>
        <v>-253665</v>
      </c>
      <c r="J24" s="117">
        <f>'P&amp;L'!J17-J23</f>
        <v>-370163</v>
      </c>
      <c r="K24" s="117">
        <f>'P&amp;L'!K17-K23</f>
        <v>0</v>
      </c>
    </row>
    <row r="34" spans="8:8">
      <c r="H34" s="117" t="s">
        <v>356</v>
      </c>
    </row>
  </sheetData>
  <customSheetViews>
    <customSheetView guid="{AA48DCEF-55E0-4204-8FFD-85C39608BE6D}"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workbookViewId="0">
      <pane xSplit="3" topLeftCell="D1" activePane="topRight" state="frozen"/>
      <selection pane="topRight" activeCell="E19" sqref="E19"/>
    </sheetView>
  </sheetViews>
  <sheetFormatPr defaultColWidth="9.140625" defaultRowHeight="15"/>
  <cols>
    <col min="1" max="1" width="3.7109375" style="134" customWidth="1"/>
    <col min="2" max="2" width="52.85546875" style="149" customWidth="1"/>
    <col min="3" max="3" width="53.85546875" style="149" customWidth="1"/>
    <col min="4" max="13" width="17.7109375" style="149" customWidth="1"/>
    <col min="21" max="16384" width="9.140625" style="134"/>
  </cols>
  <sheetData>
    <row r="1" spans="2:13" ht="26.25" thickBot="1">
      <c r="B1" s="131" t="s">
        <v>441</v>
      </c>
      <c r="C1" s="131" t="s">
        <v>457</v>
      </c>
      <c r="D1" s="133" t="s">
        <v>532</v>
      </c>
      <c r="E1" s="132" t="s">
        <v>531</v>
      </c>
      <c r="F1" s="132" t="s">
        <v>530</v>
      </c>
      <c r="G1" s="133" t="s">
        <v>645</v>
      </c>
      <c r="H1" s="133" t="s">
        <v>458</v>
      </c>
      <c r="I1" s="132" t="s">
        <v>477</v>
      </c>
      <c r="J1" s="132" t="s">
        <v>476</v>
      </c>
      <c r="K1" s="132" t="s">
        <v>475</v>
      </c>
      <c r="L1" s="132" t="s">
        <v>474</v>
      </c>
      <c r="M1" s="132" t="s">
        <v>643</v>
      </c>
    </row>
    <row r="2" spans="2:13" ht="12.6" customHeight="1">
      <c r="B2" s="135" t="s">
        <v>442</v>
      </c>
      <c r="C2" s="147" t="s">
        <v>459</v>
      </c>
      <c r="D2" s="136">
        <v>0.46800000000000003</v>
      </c>
      <c r="E2" s="136">
        <v>0.44600000000000001</v>
      </c>
      <c r="F2" s="136">
        <v>0.435</v>
      </c>
      <c r="G2" s="136">
        <v>0.434</v>
      </c>
      <c r="H2" s="136">
        <v>0.48899999999999999</v>
      </c>
      <c r="I2" s="136">
        <v>0.45200000000000001</v>
      </c>
      <c r="J2" s="136">
        <v>0.45</v>
      </c>
      <c r="K2" s="136">
        <v>0.432</v>
      </c>
      <c r="L2" s="136">
        <v>0.55200000000000005</v>
      </c>
      <c r="M2" s="136">
        <v>0.48799999999999999</v>
      </c>
    </row>
    <row r="3" spans="2:13" ht="12.6" customHeight="1">
      <c r="B3" s="137" t="s">
        <v>443</v>
      </c>
      <c r="C3" s="148" t="s">
        <v>460</v>
      </c>
      <c r="D3" s="138">
        <v>0.67800000000000005</v>
      </c>
      <c r="E3" s="138">
        <v>0.67200000000000004</v>
      </c>
      <c r="F3" s="138">
        <v>0.67700000000000005</v>
      </c>
      <c r="G3" s="138">
        <v>0.68</v>
      </c>
      <c r="H3" s="138">
        <v>0.7</v>
      </c>
      <c r="I3" s="138">
        <v>0.66800000000000004</v>
      </c>
      <c r="J3" s="138">
        <v>0.67600000000000005</v>
      </c>
      <c r="K3" s="138">
        <v>0.65900000000000003</v>
      </c>
      <c r="L3" s="138">
        <v>0.71699999999999997</v>
      </c>
      <c r="M3" s="138">
        <v>0.69599999999999995</v>
      </c>
    </row>
    <row r="4" spans="2:13" ht="12.6" customHeight="1">
      <c r="B4" s="137" t="s">
        <v>444</v>
      </c>
      <c r="C4" s="148" t="s">
        <v>461</v>
      </c>
      <c r="D4" s="139">
        <v>3.7400000000000003E-2</v>
      </c>
      <c r="E4" s="139">
        <v>3.7999999999999999E-2</v>
      </c>
      <c r="F4" s="139">
        <v>3.7999999999999999E-2</v>
      </c>
      <c r="G4" s="139">
        <v>3.8399999999999997E-2</v>
      </c>
      <c r="H4" s="139">
        <v>3.9800000000000002E-2</v>
      </c>
      <c r="I4" s="139">
        <v>3.8699999999999998E-2</v>
      </c>
      <c r="J4" s="139">
        <v>3.7900000000000003E-2</v>
      </c>
      <c r="K4" s="139">
        <v>3.6799999999999999E-2</v>
      </c>
      <c r="L4" s="139">
        <v>3.4700000000000002E-2</v>
      </c>
      <c r="M4" s="139">
        <v>3.4599999999999999E-2</v>
      </c>
    </row>
    <row r="5" spans="2:13" ht="12.6" customHeight="1">
      <c r="B5" s="137" t="s">
        <v>445</v>
      </c>
      <c r="C5" s="148" t="s">
        <v>462</v>
      </c>
      <c r="D5" s="138">
        <v>0.25700000000000001</v>
      </c>
      <c r="E5" s="138">
        <v>0.255</v>
      </c>
      <c r="F5" s="138">
        <v>0.26</v>
      </c>
      <c r="G5" s="138">
        <v>0.25900000000000001</v>
      </c>
      <c r="H5" s="140">
        <v>0.25900000000000001</v>
      </c>
      <c r="I5" s="140">
        <v>0.25</v>
      </c>
      <c r="J5" s="140">
        <v>0.251</v>
      </c>
      <c r="K5" s="140">
        <v>0.23599999999999999</v>
      </c>
      <c r="L5" s="140">
        <v>0.23200000000000001</v>
      </c>
      <c r="M5" s="138">
        <v>0.22500000000000001</v>
      </c>
    </row>
    <row r="6" spans="2:13" ht="12.6" customHeight="1">
      <c r="B6" s="137" t="s">
        <v>446</v>
      </c>
      <c r="C6" s="148" t="s">
        <v>463</v>
      </c>
      <c r="D6" s="138">
        <v>0.95899999999999996</v>
      </c>
      <c r="E6" s="138">
        <v>0.96299999999999997</v>
      </c>
      <c r="F6" s="138">
        <v>0.95899999999999996</v>
      </c>
      <c r="G6" s="138">
        <v>0.96699999999999997</v>
      </c>
      <c r="H6" s="140">
        <v>0.96</v>
      </c>
      <c r="I6" s="140">
        <v>0.93600000000000005</v>
      </c>
      <c r="J6" s="140">
        <v>0.93500000000000005</v>
      </c>
      <c r="K6" s="140">
        <v>0.91900000000000004</v>
      </c>
      <c r="L6" s="140">
        <v>0.93899999999999995</v>
      </c>
      <c r="M6" s="138">
        <v>0.94</v>
      </c>
    </row>
    <row r="7" spans="2:13" ht="12.6" customHeight="1">
      <c r="B7" s="137" t="s">
        <v>447</v>
      </c>
      <c r="C7" s="148" t="s">
        <v>464</v>
      </c>
      <c r="D7" s="138">
        <v>6.4000000000000001E-2</v>
      </c>
      <c r="E7" s="138">
        <v>5.8999999999999997E-2</v>
      </c>
      <c r="F7" s="138">
        <v>0.06</v>
      </c>
      <c r="G7" s="138">
        <v>5.8000000000000003E-2</v>
      </c>
      <c r="H7" s="140">
        <v>4.9000000000000002E-2</v>
      </c>
      <c r="I7" s="140">
        <v>4.8000000000000001E-2</v>
      </c>
      <c r="J7" s="140">
        <v>4.5999999999999999E-2</v>
      </c>
      <c r="K7" s="140">
        <v>4.1000000000000002E-2</v>
      </c>
      <c r="L7" s="140">
        <v>4.2999999999999997E-2</v>
      </c>
      <c r="M7" s="138">
        <v>4.2999999999999997E-2</v>
      </c>
    </row>
    <row r="8" spans="2:13" ht="12.6" customHeight="1">
      <c r="B8" s="137" t="s">
        <v>448</v>
      </c>
      <c r="C8" s="148" t="s">
        <v>465</v>
      </c>
      <c r="D8" s="138">
        <v>0.59199999999999997</v>
      </c>
      <c r="E8" s="138">
        <v>0.621</v>
      </c>
      <c r="F8" s="138">
        <v>0.628</v>
      </c>
      <c r="G8" s="138">
        <v>0.63100000000000001</v>
      </c>
      <c r="H8" s="140">
        <v>0.59199999999999997</v>
      </c>
      <c r="I8" s="140">
        <v>0.61199999999999999</v>
      </c>
      <c r="J8" s="140">
        <v>0.61</v>
      </c>
      <c r="K8" s="140">
        <v>0.56699999999999995</v>
      </c>
      <c r="L8" s="140">
        <v>0.57099999999999995</v>
      </c>
      <c r="M8" s="138">
        <v>0.58499999999999996</v>
      </c>
    </row>
    <row r="9" spans="2:13" ht="12.6" customHeight="1">
      <c r="B9" s="137" t="s">
        <v>449</v>
      </c>
      <c r="C9" s="148" t="s">
        <v>466</v>
      </c>
      <c r="D9" s="139">
        <v>7.3000000000000001E-3</v>
      </c>
      <c r="E9" s="139">
        <v>6.6E-3</v>
      </c>
      <c r="F9" s="139">
        <v>6.4000000000000003E-3</v>
      </c>
      <c r="G9" s="139">
        <v>6.3E-3</v>
      </c>
      <c r="H9" s="141">
        <v>6.6E-3</v>
      </c>
      <c r="I9" s="141">
        <v>7.9000000000000008E-3</v>
      </c>
      <c r="J9" s="141">
        <v>8.0000000000000002E-3</v>
      </c>
      <c r="K9" s="141">
        <v>8.6E-3</v>
      </c>
      <c r="L9" s="141">
        <v>8.0999999999999996E-3</v>
      </c>
      <c r="M9" s="139">
        <v>8.8000000000000005E-3</v>
      </c>
    </row>
    <row r="10" spans="2:13" ht="12.6" customHeight="1">
      <c r="B10" s="137" t="s">
        <v>450</v>
      </c>
      <c r="C10" s="148" t="s">
        <v>467</v>
      </c>
      <c r="D10" s="138">
        <v>0.115</v>
      </c>
      <c r="E10" s="138">
        <v>0.11</v>
      </c>
      <c r="F10" s="138">
        <v>0.11700000000000001</v>
      </c>
      <c r="G10" s="138">
        <v>0.122</v>
      </c>
      <c r="H10" s="140">
        <v>0.114</v>
      </c>
      <c r="I10" s="140">
        <v>0.114</v>
      </c>
      <c r="J10" s="140">
        <v>0.111</v>
      </c>
      <c r="K10" s="140">
        <v>0.12</v>
      </c>
      <c r="L10" s="140">
        <v>0.105</v>
      </c>
      <c r="M10" s="138">
        <v>0.10299999999999999</v>
      </c>
    </row>
    <row r="11" spans="2:13" ht="12.6" customHeight="1">
      <c r="B11" s="137" t="s">
        <v>451</v>
      </c>
      <c r="C11" s="148" t="s">
        <v>468</v>
      </c>
      <c r="D11" s="138">
        <v>0.13300000000000001</v>
      </c>
      <c r="E11" s="138">
        <v>0.129</v>
      </c>
      <c r="F11" s="138">
        <v>0.13700000000000001</v>
      </c>
      <c r="G11" s="138">
        <v>0.14299999999999999</v>
      </c>
      <c r="H11" s="140">
        <v>0.13400000000000001</v>
      </c>
      <c r="I11" s="140">
        <v>0.13400000000000001</v>
      </c>
      <c r="J11" s="140">
        <v>0.13100000000000001</v>
      </c>
      <c r="K11" s="140">
        <v>0.14399999999999999</v>
      </c>
      <c r="L11" s="140">
        <v>0.126</v>
      </c>
      <c r="M11" s="138">
        <v>0.123</v>
      </c>
    </row>
    <row r="12" spans="2:13" ht="12.6" customHeight="1">
      <c r="B12" s="137" t="s">
        <v>452</v>
      </c>
      <c r="C12" s="148" t="s">
        <v>469</v>
      </c>
      <c r="D12" s="138">
        <v>1.4E-2</v>
      </c>
      <c r="E12" s="138">
        <v>1.2999999999999999E-2</v>
      </c>
      <c r="F12" s="138">
        <v>1.4E-2</v>
      </c>
      <c r="G12" s="138">
        <v>1.4999999999999999E-2</v>
      </c>
      <c r="H12" s="140">
        <v>1.4E-2</v>
      </c>
      <c r="I12" s="140">
        <v>1.4E-2</v>
      </c>
      <c r="J12" s="140">
        <v>1.2999999999999999E-2</v>
      </c>
      <c r="K12" s="140">
        <v>1.2999999999999999E-2</v>
      </c>
      <c r="L12" s="140">
        <v>1.0999999999999999E-2</v>
      </c>
      <c r="M12" s="138">
        <v>1.0999999999999999E-2</v>
      </c>
    </row>
    <row r="13" spans="2:13" ht="12.6" customHeight="1">
      <c r="B13" s="137" t="s">
        <v>453</v>
      </c>
      <c r="C13" s="148" t="s">
        <v>470</v>
      </c>
      <c r="D13" s="139">
        <v>0.15670000000000001</v>
      </c>
      <c r="E13" s="139">
        <v>0.1651</v>
      </c>
      <c r="F13" s="139">
        <v>0.16900000000000001</v>
      </c>
      <c r="G13" s="139">
        <v>0.16689999999999999</v>
      </c>
      <c r="H13" s="141">
        <v>0.16669999999999999</v>
      </c>
      <c r="I13" s="141">
        <v>0.17780000000000001</v>
      </c>
      <c r="J13" s="141">
        <v>0.17610000000000001</v>
      </c>
      <c r="K13" s="141">
        <v>0.1598</v>
      </c>
      <c r="L13" s="141">
        <v>0.16470000000000001</v>
      </c>
      <c r="M13" s="139">
        <v>0.16259999999999999</v>
      </c>
    </row>
    <row r="14" spans="2:13" ht="12.6" customHeight="1">
      <c r="B14" s="137" t="s">
        <v>454</v>
      </c>
      <c r="C14" s="148" t="s">
        <v>471</v>
      </c>
      <c r="D14" s="139">
        <v>0.14699999999999999</v>
      </c>
      <c r="E14" s="139">
        <v>0.15529999999999999</v>
      </c>
      <c r="F14" s="139">
        <v>0.15920000000000001</v>
      </c>
      <c r="G14" s="139">
        <v>0.15279999999999999</v>
      </c>
      <c r="H14" s="139">
        <v>0.15310000000000001</v>
      </c>
      <c r="I14" s="139">
        <v>0.15629999999999999</v>
      </c>
      <c r="J14" s="139">
        <v>0.15509999999999999</v>
      </c>
      <c r="K14" s="139">
        <v>0.1411</v>
      </c>
      <c r="L14" s="139">
        <v>0.14630000000000001</v>
      </c>
      <c r="M14" s="139">
        <v>0.14449999999999999</v>
      </c>
    </row>
    <row r="15" spans="2:13" ht="12.6" customHeight="1">
      <c r="B15" s="137" t="s">
        <v>455</v>
      </c>
      <c r="C15" s="148" t="s">
        <v>472</v>
      </c>
      <c r="D15" s="142">
        <v>218.59</v>
      </c>
      <c r="E15" s="142">
        <v>220.69</v>
      </c>
      <c r="F15" s="142">
        <v>228.08</v>
      </c>
      <c r="G15" s="142">
        <v>235</v>
      </c>
      <c r="H15" s="142">
        <v>239.25</v>
      </c>
      <c r="I15" s="142">
        <v>241.49</v>
      </c>
      <c r="J15" s="142">
        <v>247.12</v>
      </c>
      <c r="K15" s="142">
        <v>260.97000000000003</v>
      </c>
      <c r="L15" s="142">
        <v>262.99</v>
      </c>
      <c r="M15" s="142">
        <v>250.76</v>
      </c>
    </row>
    <row r="16" spans="2:13" ht="13.5" customHeight="1" thickBot="1">
      <c r="B16" s="143" t="s">
        <v>456</v>
      </c>
      <c r="C16" s="143" t="s">
        <v>473</v>
      </c>
      <c r="D16" s="144">
        <v>4.57</v>
      </c>
      <c r="E16" s="144">
        <v>11.13</v>
      </c>
      <c r="F16" s="144">
        <v>16.64</v>
      </c>
      <c r="G16" s="144">
        <v>22.29</v>
      </c>
      <c r="H16" s="144">
        <v>4.42</v>
      </c>
      <c r="I16" s="144">
        <v>10.81</v>
      </c>
      <c r="J16" s="144">
        <v>15.8</v>
      </c>
      <c r="K16" s="144">
        <v>24.03</v>
      </c>
      <c r="L16" s="144">
        <v>3.44</v>
      </c>
      <c r="M16" s="385">
        <v>9.3800000000000008</v>
      </c>
    </row>
    <row r="17" spans="1:13" ht="13.5" customHeight="1">
      <c r="B17" s="145"/>
      <c r="C17" s="145"/>
      <c r="D17" s="146"/>
      <c r="E17" s="146"/>
      <c r="F17" s="146"/>
      <c r="G17" s="146"/>
      <c r="H17" s="146"/>
      <c r="I17" s="146"/>
      <c r="J17" s="146"/>
      <c r="K17" s="146"/>
      <c r="L17" s="146"/>
      <c r="M17" s="146"/>
    </row>
    <row r="18" spans="1:13" ht="48.75" customHeight="1">
      <c r="A18" s="165" t="s">
        <v>478</v>
      </c>
      <c r="B18" s="278" t="s">
        <v>603</v>
      </c>
      <c r="C18" s="291" t="s">
        <v>607</v>
      </c>
      <c r="D18" s="383"/>
      <c r="E18" s="383"/>
      <c r="F18" s="383"/>
      <c r="G18" s="383"/>
      <c r="H18" s="383"/>
      <c r="I18" s="384"/>
      <c r="J18" s="384"/>
      <c r="K18" s="384"/>
      <c r="L18" s="384"/>
      <c r="M18" s="384"/>
    </row>
    <row r="19" spans="1:13" ht="29.25">
      <c r="A19" s="165" t="s">
        <v>479</v>
      </c>
      <c r="B19" s="278" t="s">
        <v>604</v>
      </c>
      <c r="C19" s="291" t="s">
        <v>608</v>
      </c>
      <c r="D19" s="383"/>
      <c r="E19" s="383"/>
      <c r="F19" s="383"/>
      <c r="G19" s="383"/>
      <c r="H19" s="383"/>
      <c r="I19" s="384"/>
      <c r="J19" s="384"/>
      <c r="K19" s="384"/>
      <c r="L19" s="384"/>
      <c r="M19" s="384"/>
    </row>
    <row r="20" spans="1:13" ht="29.25">
      <c r="A20" s="165" t="s">
        <v>480</v>
      </c>
      <c r="B20" s="278" t="s">
        <v>605</v>
      </c>
      <c r="C20" s="291" t="s">
        <v>609</v>
      </c>
      <c r="D20" s="383"/>
      <c r="E20" s="383"/>
      <c r="F20" s="383"/>
      <c r="G20" s="383"/>
      <c r="H20" s="383"/>
      <c r="I20" s="384"/>
      <c r="J20" s="384"/>
      <c r="K20" s="384"/>
      <c r="L20" s="384"/>
      <c r="M20" s="384"/>
    </row>
    <row r="21" spans="1:13" ht="29.25">
      <c r="A21" s="165" t="s">
        <v>481</v>
      </c>
      <c r="B21" s="278" t="s">
        <v>606</v>
      </c>
      <c r="C21" s="291" t="s">
        <v>610</v>
      </c>
      <c r="D21" s="383"/>
      <c r="E21" s="383"/>
      <c r="F21" s="383"/>
      <c r="G21" s="383"/>
      <c r="H21" s="383"/>
      <c r="I21" s="384"/>
      <c r="J21" s="384"/>
      <c r="K21" s="384"/>
      <c r="L21" s="384"/>
      <c r="M21" s="384"/>
    </row>
    <row r="22" spans="1:13" ht="29.25">
      <c r="A22" s="165" t="s">
        <v>482</v>
      </c>
      <c r="B22" s="278" t="s">
        <v>483</v>
      </c>
      <c r="C22" s="291" t="s">
        <v>611</v>
      </c>
      <c r="D22" s="383"/>
      <c r="E22" s="383"/>
      <c r="F22" s="383"/>
      <c r="G22" s="383"/>
      <c r="H22" s="383"/>
      <c r="I22" s="384"/>
      <c r="J22" s="384"/>
      <c r="K22" s="384"/>
      <c r="L22" s="384"/>
      <c r="M22" s="384"/>
    </row>
    <row r="23" spans="1:13" ht="48.75">
      <c r="A23" s="165" t="s">
        <v>484</v>
      </c>
      <c r="B23" s="278" t="s">
        <v>485</v>
      </c>
      <c r="C23" s="291" t="s">
        <v>612</v>
      </c>
      <c r="D23" s="383"/>
      <c r="E23" s="383"/>
      <c r="F23" s="383"/>
      <c r="G23" s="383"/>
      <c r="H23" s="383"/>
      <c r="I23" s="384"/>
      <c r="J23" s="384"/>
      <c r="K23" s="384"/>
      <c r="L23" s="384"/>
      <c r="M23" s="384"/>
    </row>
    <row r="24" spans="1:13" ht="22.5" customHeight="1">
      <c r="A24" s="165" t="s">
        <v>486</v>
      </c>
      <c r="B24" s="278" t="s">
        <v>487</v>
      </c>
      <c r="C24" s="291" t="s">
        <v>613</v>
      </c>
      <c r="D24" s="383"/>
      <c r="E24" s="383"/>
      <c r="F24" s="383"/>
      <c r="G24" s="383"/>
      <c r="H24" s="383"/>
      <c r="I24" s="384"/>
      <c r="J24" s="384"/>
      <c r="K24" s="384"/>
      <c r="L24" s="384"/>
      <c r="M24" s="384"/>
    </row>
    <row r="25" spans="1:13" ht="29.25">
      <c r="A25" s="165" t="s">
        <v>488</v>
      </c>
      <c r="B25" s="278" t="s">
        <v>489</v>
      </c>
      <c r="C25" s="291" t="s">
        <v>614</v>
      </c>
      <c r="D25" s="383"/>
      <c r="E25" s="383"/>
      <c r="F25" s="383"/>
      <c r="G25" s="383"/>
      <c r="H25" s="383"/>
      <c r="I25" s="384"/>
      <c r="J25" s="384"/>
      <c r="K25" s="384"/>
      <c r="L25" s="384"/>
      <c r="M25" s="384"/>
    </row>
    <row r="26" spans="1:13" ht="19.5">
      <c r="A26" s="165" t="s">
        <v>490</v>
      </c>
      <c r="B26" s="278" t="s">
        <v>491</v>
      </c>
      <c r="C26" s="291" t="s">
        <v>615</v>
      </c>
      <c r="D26" s="383"/>
      <c r="E26" s="383"/>
      <c r="F26" s="383"/>
      <c r="G26" s="383"/>
      <c r="H26" s="383"/>
      <c r="I26" s="384"/>
      <c r="J26" s="384"/>
      <c r="K26" s="384"/>
      <c r="L26" s="384"/>
      <c r="M26" s="384"/>
    </row>
    <row r="27" spans="1:13" ht="19.5">
      <c r="A27" s="165" t="s">
        <v>492</v>
      </c>
      <c r="B27" s="278" t="s">
        <v>493</v>
      </c>
      <c r="C27" s="291" t="s">
        <v>616</v>
      </c>
      <c r="D27" s="383"/>
      <c r="E27" s="383"/>
      <c r="F27" s="383"/>
      <c r="G27" s="383"/>
      <c r="H27" s="383"/>
      <c r="I27" s="383"/>
      <c r="J27" s="383"/>
      <c r="K27" s="384"/>
      <c r="L27" s="384"/>
      <c r="M27" s="384"/>
    </row>
    <row r="28" spans="1:13">
      <c r="D28" s="383"/>
      <c r="E28" s="383"/>
      <c r="F28" s="383"/>
      <c r="G28" s="383"/>
      <c r="H28" s="383"/>
      <c r="I28" s="383"/>
      <c r="J28" s="383"/>
      <c r="K28" s="384"/>
      <c r="L28" s="384"/>
      <c r="M28" s="384"/>
    </row>
    <row r="29" spans="1:13">
      <c r="D29" s="383"/>
      <c r="E29" s="383"/>
      <c r="F29" s="383"/>
      <c r="G29" s="383"/>
      <c r="H29" s="383"/>
      <c r="I29" s="383"/>
      <c r="J29" s="383"/>
      <c r="K29" s="384"/>
      <c r="L29" s="384"/>
      <c r="M29" s="384"/>
    </row>
    <row r="30" spans="1:13">
      <c r="D30" s="383"/>
      <c r="E30" s="383"/>
      <c r="F30" s="383"/>
      <c r="G30" s="383"/>
      <c r="H30" s="383"/>
      <c r="I30" s="383"/>
      <c r="J30" s="383"/>
      <c r="K30" s="384"/>
      <c r="L30" s="384"/>
      <c r="M30" s="384"/>
    </row>
    <row r="31" spans="1:13">
      <c r="D31" s="383"/>
      <c r="E31" s="383"/>
      <c r="F31" s="383"/>
      <c r="G31" s="383"/>
      <c r="H31" s="383"/>
      <c r="I31" s="383"/>
      <c r="J31" s="383"/>
      <c r="K31" s="384"/>
      <c r="L31" s="384"/>
      <c r="M31" s="384"/>
    </row>
    <row r="32" spans="1:13">
      <c r="D32" s="383"/>
      <c r="E32" s="383"/>
      <c r="F32" s="383"/>
      <c r="G32" s="383"/>
      <c r="H32" s="383"/>
      <c r="I32" s="383"/>
      <c r="J32" s="383"/>
      <c r="K32" s="384"/>
      <c r="L32" s="384"/>
      <c r="M32" s="384"/>
    </row>
    <row r="33" spans="4:10">
      <c r="D33" s="383"/>
      <c r="E33" s="383"/>
      <c r="F33" s="383"/>
      <c r="G33" s="383"/>
      <c r="H33" s="383"/>
      <c r="I33" s="383"/>
      <c r="J33" s="383"/>
    </row>
    <row r="34" spans="4:10">
      <c r="D34" s="383"/>
      <c r="E34" s="383"/>
      <c r="F34" s="383"/>
      <c r="G34" s="383"/>
      <c r="H34" s="383"/>
      <c r="I34" s="383"/>
      <c r="J34" s="383"/>
    </row>
  </sheetData>
  <customSheetViews>
    <customSheetView guid="{AA48DCEF-55E0-4204-8FFD-85C39608BE6D}" showGridLines="0">
      <pane xSplit="3" topLeftCell="D1" activePane="topRight" state="frozen"/>
      <selection pane="topRight" activeCell="E19" sqref="E19"/>
      <pageMargins left="0.7" right="0.7" top="0.75" bottom="0.75" header="0.3" footer="0.3"/>
      <pageSetup paperSize="9" orientation="portrait" r:id="rId1"/>
    </customSheetView>
    <customSheetView guid="{12F8D032-8143-430B-8DFF-852E8796C402}" showGridLines="0">
      <pane xSplit="3" topLeftCell="K1" activePane="topRight" state="frozen"/>
      <selection pane="topRight" activeCell="K16" sqref="K16"/>
      <pageMargins left="0.7" right="0.7" top="0.75" bottom="0.75" header="0.3" footer="0.3"/>
      <pageSetup paperSize="9" orientation="portrait" r:id="rId2"/>
    </customSheetView>
    <customSheetView guid="{9AF4A83C-CF57-4B40-8A74-6A0EA6C2FE5C}" showGridLines="0">
      <selection activeCell="E27" sqref="E27"/>
      <pageMargins left="0.7" right="0.7" top="0.75" bottom="0.75" header="0.3" footer="0.3"/>
      <pageSetup paperSize="9" orientation="portrait" r:id="rId3"/>
    </customSheetView>
    <customSheetView guid="{687A4863-1825-4D63-B732-E76682E6DE4F}" showGridLines="0">
      <selection activeCell="B37" sqref="B37"/>
      <pageMargins left="0.7" right="0.7" top="0.75" bottom="0.75" header="0.3" footer="0.3"/>
      <pageSetup paperSize="9" orientation="portrait" r:id="rId4"/>
    </customSheetView>
    <customSheetView guid="{8DA78CF1-615A-4626-9893-6751995631A4}" showGridLines="0">
      <selection activeCell="C9" sqref="C9"/>
      <pageMargins left="0.7" right="0.7" top="0.75" bottom="0.75" header="0.3" footer="0.3"/>
      <pageSetup paperSize="9" orientation="portrait" r:id="rId5"/>
    </customSheetView>
    <customSheetView guid="{899D69CD-4B7E-42BC-9944-5BD922EB798C}" showGridLines="0">
      <selection activeCell="B37" sqref="B37"/>
      <pageMargins left="0.7" right="0.7" top="0.75" bottom="0.75" header="0.3" footer="0.3"/>
      <pageSetup paperSize="9" orientation="portrait" r:id="rId6"/>
    </customSheetView>
    <customSheetView guid="{57267270-6A97-4850-9DB6-FE6B399379AA}" showGridLines="0">
      <selection activeCell="C27" sqref="C27"/>
      <pageMargins left="0.7" right="0.7" top="0.75" bottom="0.75" header="0.3" footer="0.3"/>
      <pageSetup paperSize="9" orientation="portrait" r:id="rId7"/>
    </customSheetView>
    <customSheetView guid="{25FAB884-5E17-4008-8139-33D910C7DEFE}" showGridLines="0" topLeftCell="B1">
      <selection activeCell="I24" sqref="I24"/>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2"/>
  <sheetViews>
    <sheetView showGridLines="0" workbookViewId="0">
      <pane xSplit="4" topLeftCell="E1" activePane="topRight" state="frozen"/>
      <selection pane="topRight" activeCell="P20" sqref="P20"/>
    </sheetView>
  </sheetViews>
  <sheetFormatPr defaultColWidth="9.140625" defaultRowHeight="16.5"/>
  <cols>
    <col min="1" max="1" width="1.5703125" style="152" customWidth="1"/>
    <col min="2" max="2" width="4.42578125" style="152" customWidth="1"/>
    <col min="3" max="3" width="39.85546875" style="152" customWidth="1"/>
    <col min="4" max="4" width="38.140625" style="152" customWidth="1"/>
    <col min="5" max="5" width="6.85546875" style="152" bestFit="1" customWidth="1"/>
    <col min="6" max="6" width="6.85546875" style="152" customWidth="1"/>
    <col min="7" max="7" width="16.7109375" style="160" customWidth="1"/>
    <col min="8" max="10" width="16.7109375" style="152" customWidth="1"/>
    <col min="11" max="11" width="16.7109375" style="160" customWidth="1"/>
    <col min="12" max="16" width="16.7109375" style="152" customWidth="1"/>
    <col min="23" max="16384" width="9.140625" style="152"/>
  </cols>
  <sheetData>
    <row r="1" spans="3:16" ht="12" customHeight="1">
      <c r="C1" s="155"/>
      <c r="D1" s="155"/>
      <c r="E1" s="155"/>
      <c r="F1" s="155"/>
      <c r="G1" s="159"/>
      <c r="H1" s="159"/>
      <c r="I1" s="159"/>
      <c r="J1" s="159"/>
      <c r="K1" s="159"/>
      <c r="L1" s="159"/>
      <c r="M1" s="159"/>
      <c r="N1" s="159"/>
      <c r="O1" s="159"/>
      <c r="P1" s="159"/>
    </row>
    <row r="2" spans="3:16" ht="26.25" customHeight="1">
      <c r="C2" s="150" t="s">
        <v>496</v>
      </c>
      <c r="D2" s="150" t="s">
        <v>506</v>
      </c>
      <c r="E2" s="150"/>
      <c r="F2" s="150"/>
      <c r="G2" s="151"/>
      <c r="H2" s="150"/>
      <c r="I2" s="150"/>
      <c r="J2" s="150"/>
      <c r="K2" s="151"/>
      <c r="L2" s="150"/>
      <c r="M2" s="150"/>
      <c r="N2" s="150"/>
      <c r="O2" s="150"/>
      <c r="P2" s="150"/>
    </row>
    <row r="3" spans="3:16" ht="15.75" customHeight="1" thickBot="1">
      <c r="C3" s="153" t="s">
        <v>497</v>
      </c>
      <c r="D3" s="153" t="s">
        <v>507</v>
      </c>
      <c r="E3" s="153"/>
      <c r="F3" s="153"/>
      <c r="G3" s="252" t="s">
        <v>528</v>
      </c>
      <c r="H3" s="252" t="s">
        <v>168</v>
      </c>
      <c r="I3" s="252" t="s">
        <v>169</v>
      </c>
      <c r="J3" s="252" t="s">
        <v>517</v>
      </c>
      <c r="K3" s="252" t="s">
        <v>495</v>
      </c>
      <c r="L3" s="252" t="s">
        <v>172</v>
      </c>
      <c r="M3" s="252" t="s">
        <v>173</v>
      </c>
      <c r="N3" s="252" t="s">
        <v>516</v>
      </c>
      <c r="O3" s="252" t="s">
        <v>494</v>
      </c>
      <c r="P3" s="154" t="s">
        <v>644</v>
      </c>
    </row>
    <row r="4" spans="3:16" ht="12" customHeight="1">
      <c r="C4" s="155" t="s">
        <v>624</v>
      </c>
      <c r="D4" s="155" t="s">
        <v>625</v>
      </c>
      <c r="E4" s="156" t="s">
        <v>522</v>
      </c>
      <c r="F4" s="156" t="s">
        <v>524</v>
      </c>
      <c r="G4" s="163">
        <v>3212</v>
      </c>
      <c r="H4" s="163">
        <v>3253</v>
      </c>
      <c r="I4" s="163">
        <v>3314</v>
      </c>
      <c r="J4" s="163">
        <v>3388</v>
      </c>
      <c r="K4" s="163">
        <v>3452</v>
      </c>
      <c r="L4" s="163">
        <v>3526</v>
      </c>
      <c r="M4" s="163">
        <v>3601</v>
      </c>
      <c r="N4" s="163">
        <v>4019</v>
      </c>
      <c r="O4" s="163">
        <v>4126</v>
      </c>
      <c r="P4" s="163">
        <v>4229</v>
      </c>
    </row>
    <row r="5" spans="3:16" ht="12" customHeight="1">
      <c r="C5" s="273" t="s">
        <v>622</v>
      </c>
      <c r="D5" s="155" t="s">
        <v>623</v>
      </c>
      <c r="E5" s="156" t="s">
        <v>523</v>
      </c>
      <c r="F5" s="156" t="s">
        <v>524</v>
      </c>
      <c r="G5" s="163">
        <v>2002</v>
      </c>
      <c r="H5" s="163">
        <v>2007</v>
      </c>
      <c r="I5" s="163">
        <v>2017</v>
      </c>
      <c r="J5" s="163">
        <v>2056</v>
      </c>
      <c r="K5" s="163">
        <v>2111</v>
      </c>
      <c r="L5" s="163">
        <v>2136</v>
      </c>
      <c r="M5" s="163">
        <v>2175</v>
      </c>
      <c r="N5" s="163">
        <v>2345</v>
      </c>
      <c r="O5" s="163">
        <v>2401</v>
      </c>
      <c r="P5" s="163">
        <v>2408</v>
      </c>
    </row>
    <row r="6" spans="3:16" ht="12" customHeight="1">
      <c r="C6" s="155" t="s">
        <v>634</v>
      </c>
      <c r="D6" s="155" t="s">
        <v>635</v>
      </c>
      <c r="E6" s="156" t="s">
        <v>523</v>
      </c>
      <c r="F6" s="156" t="s">
        <v>524</v>
      </c>
      <c r="G6" s="163">
        <v>909</v>
      </c>
      <c r="H6" s="163">
        <v>963</v>
      </c>
      <c r="I6" s="163">
        <v>1015</v>
      </c>
      <c r="J6" s="163">
        <v>1094</v>
      </c>
      <c r="K6" s="163">
        <v>1139</v>
      </c>
      <c r="L6" s="163">
        <v>1183</v>
      </c>
      <c r="M6" s="163">
        <v>1244</v>
      </c>
      <c r="N6" s="163">
        <v>1337</v>
      </c>
      <c r="O6" s="163">
        <v>1400</v>
      </c>
      <c r="P6" s="163">
        <v>1461</v>
      </c>
    </row>
    <row r="7" spans="3:16" ht="10.5" customHeight="1">
      <c r="C7" s="241" t="s">
        <v>498</v>
      </c>
      <c r="D7" s="241" t="s">
        <v>508</v>
      </c>
      <c r="E7" s="242" t="s">
        <v>523</v>
      </c>
      <c r="F7" s="242" t="s">
        <v>524</v>
      </c>
      <c r="G7" s="249">
        <v>3470</v>
      </c>
      <c r="H7" s="249">
        <v>3471</v>
      </c>
      <c r="I7" s="249">
        <v>3538</v>
      </c>
      <c r="J7" s="249">
        <v>3624</v>
      </c>
      <c r="K7" s="249">
        <v>3630</v>
      </c>
      <c r="L7" s="249">
        <v>3694</v>
      </c>
      <c r="M7" s="249">
        <v>3761</v>
      </c>
      <c r="N7" s="249">
        <v>3981</v>
      </c>
      <c r="O7" s="249">
        <v>4082</v>
      </c>
      <c r="P7" s="382">
        <v>4054</v>
      </c>
    </row>
    <row r="8" spans="3:16" ht="10.5" customHeight="1">
      <c r="C8" s="157" t="s">
        <v>499</v>
      </c>
      <c r="D8" s="157" t="s">
        <v>509</v>
      </c>
      <c r="E8" s="158" t="s">
        <v>522</v>
      </c>
      <c r="F8" s="158" t="s">
        <v>524</v>
      </c>
      <c r="G8" s="166">
        <v>1225</v>
      </c>
      <c r="H8" s="166">
        <v>1233</v>
      </c>
      <c r="I8" s="166">
        <v>1257</v>
      </c>
      <c r="J8" s="166">
        <v>1271</v>
      </c>
      <c r="K8" s="166">
        <v>1272</v>
      </c>
      <c r="L8" s="166">
        <v>1273</v>
      </c>
      <c r="M8" s="166">
        <v>1279</v>
      </c>
      <c r="N8" s="166">
        <v>1325</v>
      </c>
      <c r="O8" s="166">
        <v>1331</v>
      </c>
      <c r="P8" s="250">
        <v>1302</v>
      </c>
    </row>
    <row r="9" spans="3:16" ht="12" customHeight="1">
      <c r="C9" s="155" t="s">
        <v>500</v>
      </c>
      <c r="D9" s="155" t="s">
        <v>510</v>
      </c>
      <c r="E9" s="156" t="s">
        <v>522</v>
      </c>
      <c r="F9" s="156" t="s">
        <v>524</v>
      </c>
      <c r="G9" s="163">
        <v>6387</v>
      </c>
      <c r="H9" s="163">
        <v>6402</v>
      </c>
      <c r="I9" s="163">
        <v>6353</v>
      </c>
      <c r="J9" s="163">
        <v>6454</v>
      </c>
      <c r="K9" s="163">
        <v>6487</v>
      </c>
      <c r="L9" s="163">
        <v>6532</v>
      </c>
      <c r="M9" s="163">
        <v>6539</v>
      </c>
      <c r="N9" s="163">
        <v>6956</v>
      </c>
      <c r="O9" s="163">
        <v>6995</v>
      </c>
      <c r="P9" s="163">
        <v>7049</v>
      </c>
    </row>
    <row r="10" spans="3:16" ht="12" customHeight="1">
      <c r="C10" s="243" t="s">
        <v>525</v>
      </c>
      <c r="D10" s="243" t="s">
        <v>526</v>
      </c>
      <c r="E10" s="244" t="s">
        <v>522</v>
      </c>
      <c r="F10" s="244" t="s">
        <v>524</v>
      </c>
      <c r="G10" s="250">
        <v>3935</v>
      </c>
      <c r="H10" s="250">
        <v>3977</v>
      </c>
      <c r="I10" s="250">
        <v>3916</v>
      </c>
      <c r="J10" s="250">
        <v>3954</v>
      </c>
      <c r="K10" s="250">
        <v>3993</v>
      </c>
      <c r="L10" s="250">
        <v>4050</v>
      </c>
      <c r="M10" s="250">
        <v>4103</v>
      </c>
      <c r="N10" s="250">
        <v>4459</v>
      </c>
      <c r="O10" s="250">
        <v>4490</v>
      </c>
      <c r="P10" s="250">
        <v>4535</v>
      </c>
    </row>
    <row r="11" spans="3:16" ht="12" customHeight="1">
      <c r="C11" s="155" t="s">
        <v>501</v>
      </c>
      <c r="D11" s="155" t="s">
        <v>511</v>
      </c>
      <c r="E11" s="156" t="s">
        <v>502</v>
      </c>
      <c r="F11" s="156" t="s">
        <v>512</v>
      </c>
      <c r="G11" s="163">
        <v>792</v>
      </c>
      <c r="H11" s="163">
        <v>759</v>
      </c>
      <c r="I11" s="163">
        <v>752</v>
      </c>
      <c r="J11" s="163">
        <v>735</v>
      </c>
      <c r="K11" s="163">
        <v>720</v>
      </c>
      <c r="L11" s="163">
        <v>693</v>
      </c>
      <c r="M11" s="163">
        <v>673</v>
      </c>
      <c r="N11" s="163">
        <v>764</v>
      </c>
      <c r="O11" s="163">
        <v>723</v>
      </c>
      <c r="P11" s="163">
        <v>682</v>
      </c>
    </row>
    <row r="12" spans="3:16" ht="12" customHeight="1">
      <c r="C12" s="155" t="s">
        <v>503</v>
      </c>
      <c r="D12" s="155" t="s">
        <v>513</v>
      </c>
      <c r="E12" s="156" t="s">
        <v>502</v>
      </c>
      <c r="F12" s="156" t="s">
        <v>512</v>
      </c>
      <c r="G12" s="163">
        <v>260</v>
      </c>
      <c r="H12" s="163">
        <v>265</v>
      </c>
      <c r="I12" s="163">
        <v>262</v>
      </c>
      <c r="J12" s="163">
        <v>262</v>
      </c>
      <c r="K12" s="163">
        <v>276</v>
      </c>
      <c r="L12" s="163">
        <v>281</v>
      </c>
      <c r="M12" s="163">
        <v>289</v>
      </c>
      <c r="N12" s="163">
        <v>293</v>
      </c>
      <c r="O12" s="163">
        <v>297</v>
      </c>
      <c r="P12" s="163">
        <v>306</v>
      </c>
    </row>
    <row r="13" spans="3:16" ht="12" customHeight="1">
      <c r="C13" s="243" t="s">
        <v>518</v>
      </c>
      <c r="D13" s="243" t="s">
        <v>527</v>
      </c>
      <c r="E13" s="244" t="s">
        <v>519</v>
      </c>
      <c r="F13" s="244" t="s">
        <v>520</v>
      </c>
      <c r="G13" s="250">
        <v>1753</v>
      </c>
      <c r="H13" s="250">
        <v>1741</v>
      </c>
      <c r="I13" s="250">
        <v>1726</v>
      </c>
      <c r="J13" s="250">
        <v>1732</v>
      </c>
      <c r="K13" s="250">
        <v>1744</v>
      </c>
      <c r="L13" s="250">
        <v>1739</v>
      </c>
      <c r="M13" s="250">
        <v>1725</v>
      </c>
      <c r="N13" s="250">
        <v>1762</v>
      </c>
      <c r="O13" s="250">
        <v>1746</v>
      </c>
      <c r="P13" s="250">
        <v>1726</v>
      </c>
    </row>
    <row r="14" spans="3:16" ht="12" customHeight="1">
      <c r="C14" s="245" t="s">
        <v>504</v>
      </c>
      <c r="D14" s="246" t="s">
        <v>514</v>
      </c>
      <c r="E14" s="247" t="s">
        <v>505</v>
      </c>
      <c r="F14" s="248" t="s">
        <v>515</v>
      </c>
      <c r="G14" s="251">
        <v>14699</v>
      </c>
      <c r="H14" s="251">
        <v>14558</v>
      </c>
      <c r="I14" s="251">
        <v>14473</v>
      </c>
      <c r="J14" s="251">
        <v>14383</v>
      </c>
      <c r="K14" s="251">
        <v>14330</v>
      </c>
      <c r="L14" s="251">
        <v>14286</v>
      </c>
      <c r="M14" s="251">
        <v>14030</v>
      </c>
      <c r="N14" s="251">
        <v>15347</v>
      </c>
      <c r="O14" s="251">
        <v>14642</v>
      </c>
      <c r="P14" s="250">
        <v>14058</v>
      </c>
    </row>
    <row r="15" spans="3:16" ht="15.6" customHeight="1" thickBot="1">
      <c r="C15" s="153" t="s">
        <v>590</v>
      </c>
      <c r="D15" s="153" t="s">
        <v>591</v>
      </c>
      <c r="E15" s="153"/>
      <c r="F15" s="153"/>
      <c r="G15" s="252" t="s">
        <v>528</v>
      </c>
      <c r="H15" s="252" t="s">
        <v>168</v>
      </c>
      <c r="I15" s="252" t="s">
        <v>169</v>
      </c>
      <c r="J15" s="252" t="s">
        <v>517</v>
      </c>
      <c r="K15" s="252" t="s">
        <v>495</v>
      </c>
      <c r="L15" s="252" t="s">
        <v>172</v>
      </c>
      <c r="M15" s="252" t="s">
        <v>173</v>
      </c>
      <c r="N15" s="252" t="s">
        <v>516</v>
      </c>
      <c r="O15" s="252" t="s">
        <v>494</v>
      </c>
      <c r="P15" s="252" t="s">
        <v>644</v>
      </c>
    </row>
    <row r="16" spans="3:16" ht="12.95" customHeight="1">
      <c r="C16" s="162" t="s">
        <v>630</v>
      </c>
      <c r="D16" s="162" t="s">
        <v>631</v>
      </c>
      <c r="E16" s="158" t="s">
        <v>592</v>
      </c>
      <c r="F16" s="158" t="s">
        <v>593</v>
      </c>
      <c r="G16" s="166">
        <v>14019968</v>
      </c>
      <c r="H16" s="166">
        <v>14869743</v>
      </c>
      <c r="I16" s="166">
        <v>15566830</v>
      </c>
      <c r="J16" s="166">
        <v>15996843</v>
      </c>
      <c r="K16" s="166">
        <v>16431222</v>
      </c>
      <c r="L16" s="166">
        <v>16329736</v>
      </c>
      <c r="M16" s="166">
        <v>16199060</v>
      </c>
      <c r="N16" s="166">
        <v>15057490</v>
      </c>
      <c r="O16" s="166">
        <v>15380567</v>
      </c>
      <c r="P16" s="166">
        <v>15840643</v>
      </c>
    </row>
    <row r="17" spans="1:16" ht="12" customHeight="1">
      <c r="C17" s="161"/>
      <c r="D17" s="161"/>
      <c r="E17" s="161"/>
      <c r="F17" s="161"/>
      <c r="G17" s="254"/>
      <c r="H17" s="254"/>
      <c r="I17" s="254"/>
      <c r="J17" s="254"/>
      <c r="K17" s="254"/>
      <c r="L17" s="254"/>
      <c r="M17" s="254"/>
      <c r="N17" s="254"/>
      <c r="O17" s="254"/>
      <c r="P17" s="254"/>
    </row>
    <row r="18" spans="1:16" ht="19.5">
      <c r="A18" s="274"/>
      <c r="B18" s="275" t="s">
        <v>620</v>
      </c>
      <c r="C18" s="277" t="s">
        <v>626</v>
      </c>
      <c r="D18" s="290" t="s">
        <v>627</v>
      </c>
      <c r="G18" s="253"/>
      <c r="H18" s="253"/>
      <c r="I18" s="253"/>
      <c r="J18" s="253"/>
      <c r="K18" s="253"/>
      <c r="L18" s="253"/>
      <c r="M18" s="253"/>
      <c r="N18" s="253"/>
      <c r="O18" s="253"/>
    </row>
    <row r="19" spans="1:16" ht="29.25">
      <c r="A19" s="274"/>
      <c r="B19" s="276" t="s">
        <v>619</v>
      </c>
      <c r="C19" s="277" t="s">
        <v>628</v>
      </c>
      <c r="D19" s="290" t="s">
        <v>629</v>
      </c>
      <c r="G19" s="253"/>
      <c r="H19" s="253"/>
      <c r="I19" s="253"/>
      <c r="J19" s="253"/>
      <c r="K19" s="253"/>
      <c r="L19" s="253"/>
      <c r="M19" s="253"/>
      <c r="N19" s="253"/>
      <c r="O19" s="253"/>
    </row>
    <row r="20" spans="1:16" ht="19.5">
      <c r="B20" s="276" t="s">
        <v>480</v>
      </c>
      <c r="C20" s="277" t="s">
        <v>632</v>
      </c>
      <c r="D20" s="290" t="s">
        <v>633</v>
      </c>
      <c r="G20" s="253"/>
      <c r="H20" s="253"/>
      <c r="I20" s="253"/>
      <c r="J20" s="253"/>
      <c r="K20" s="253"/>
      <c r="L20" s="253"/>
      <c r="M20" s="253"/>
      <c r="N20" s="253"/>
      <c r="O20" s="253"/>
    </row>
    <row r="21" spans="1:16" ht="12" customHeight="1">
      <c r="H21" s="164"/>
      <c r="K21" s="164"/>
      <c r="L21" s="164"/>
      <c r="N21" s="164"/>
      <c r="O21" s="164"/>
      <c r="P21" s="164"/>
    </row>
    <row r="22" spans="1:16" ht="12" customHeight="1">
      <c r="C22" s="155"/>
      <c r="D22" s="155"/>
      <c r="E22" s="156"/>
      <c r="F22" s="156"/>
      <c r="G22" s="163"/>
      <c r="H22" s="163"/>
      <c r="I22" s="163"/>
      <c r="J22" s="163"/>
      <c r="K22" s="163"/>
      <c r="L22" s="163"/>
      <c r="M22" s="163"/>
      <c r="N22" s="163"/>
      <c r="O22" s="163"/>
      <c r="P22" s="163"/>
    </row>
  </sheetData>
  <customSheetViews>
    <customSheetView guid="{AA48DCEF-55E0-4204-8FFD-85C39608BE6D}" showGridLines="0" fitToPage="1">
      <pane xSplit="4" topLeftCell="E1" activePane="topRight" state="frozen"/>
      <selection pane="topRight" activeCell="P20" sqref="P20"/>
      <pageMargins left="0.7" right="0.7" top="0.75" bottom="0.75" header="0.3" footer="0.3"/>
      <pageSetup paperSize="9" scale="37" fitToHeight="0" orientation="landscape" r:id="rId1"/>
    </customSheetView>
    <customSheetView guid="{12F8D032-8143-430B-8DFF-852E8796C402}" showGridLines="0" fitToPage="1">
      <pane xSplit="4" topLeftCell="N1" activePane="topRight" state="frozen"/>
      <selection pane="topRight" activeCell="P20" sqref="P20"/>
      <pageMargins left="0.7" right="0.7" top="0.75" bottom="0.75" header="0.3" footer="0.3"/>
      <pageSetup paperSize="9" scale="37" fitToHeight="0" orientation="landscape" r:id="rId2"/>
    </customSheetView>
    <customSheetView guid="{9AF4A83C-CF57-4B40-8A74-6A0EA6C2FE5C}" showGridLines="0" fitToPage="1" topLeftCell="B1">
      <selection activeCell="C32" sqref="C32"/>
      <pageMargins left="0.7" right="0.7" top="0.75" bottom="0.75" header="0.3" footer="0.3"/>
      <pageSetup paperSize="9" scale="37" fitToHeight="0" orientation="landscape" r:id="rId3"/>
    </customSheetView>
    <customSheetView guid="{687A4863-1825-4D63-B732-E76682E6DE4F}" showGridLines="0" fitToPage="1" topLeftCell="C1">
      <selection activeCell="H28" sqref="H28"/>
      <pageMargins left="0.7" right="0.7" top="0.75" bottom="0.75" header="0.3" footer="0.3"/>
      <pageSetup paperSize="9" scale="37" fitToHeight="0" orientation="landscape" r:id="rId4"/>
    </customSheetView>
    <customSheetView guid="{8DA78CF1-615A-4626-9893-6751995631A4}" showGridLines="0" fitToPage="1" topLeftCell="E1">
      <selection activeCell="M20" sqref="M20"/>
      <pageMargins left="0.7" right="0.7" top="0.75" bottom="0.75" header="0.3" footer="0.3"/>
      <pageSetup paperSize="9" scale="37" fitToHeight="0" orientation="landscape" r:id="rId5"/>
    </customSheetView>
    <customSheetView guid="{899D69CD-4B7E-42BC-9944-5BD922EB798C}" showGridLines="0" fitToPage="1" topLeftCell="C1">
      <selection activeCell="H28" sqref="H28"/>
      <pageMargins left="0.7" right="0.7" top="0.75" bottom="0.75" header="0.3" footer="0.3"/>
      <pageSetup paperSize="9" scale="37" fitToHeight="0" orientation="landscape" r:id="rId6"/>
    </customSheetView>
    <customSheetView guid="{57267270-6A97-4850-9DB6-FE6B399379AA}" showGridLines="0" fitToPage="1" topLeftCell="B1">
      <selection activeCell="C32" sqref="C32"/>
      <pageMargins left="0.7" right="0.7" top="0.75" bottom="0.75" header="0.3" footer="0.3"/>
      <pageSetup paperSize="9" scale="37" fitToHeight="0" orientation="landscape" r:id="rId7"/>
    </customSheetView>
    <customSheetView guid="{25FAB884-5E17-4008-8139-33D910C7DEFE}" showGridLines="0" fitToPage="1">
      <selection activeCell="M32" sqref="M32"/>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showGridLines="0" workbookViewId="0">
      <pane xSplit="2" topLeftCell="C1" activePane="topRight" state="frozen"/>
      <selection pane="topRight" activeCell="B36" sqref="B36"/>
    </sheetView>
  </sheetViews>
  <sheetFormatPr defaultRowHeight="15"/>
  <cols>
    <col min="1" max="1" width="56.28515625" bestFit="1" customWidth="1"/>
    <col min="2" max="2" width="55" bestFit="1" customWidth="1"/>
    <col min="3" max="5" width="10.7109375" bestFit="1" customWidth="1"/>
  </cols>
  <sheetData>
    <row r="2" spans="1:5" s="101" customFormat="1" ht="15.75" thickBot="1">
      <c r="A2" s="54" t="s">
        <v>594</v>
      </c>
      <c r="B2" s="54" t="s">
        <v>595</v>
      </c>
      <c r="C2" s="62" t="s">
        <v>174</v>
      </c>
      <c r="D2" s="62" t="s">
        <v>646</v>
      </c>
      <c r="E2" s="64" t="s">
        <v>647</v>
      </c>
    </row>
    <row r="3" spans="1:5" s="101" customFormat="1">
      <c r="A3" s="255" t="s">
        <v>596</v>
      </c>
      <c r="B3" s="255" t="s">
        <v>529</v>
      </c>
      <c r="C3" s="256"/>
      <c r="D3" s="256"/>
      <c r="E3" s="256"/>
    </row>
    <row r="4" spans="1:5" s="101" customFormat="1">
      <c r="A4" s="257" t="s">
        <v>597</v>
      </c>
      <c r="B4" s="257" t="s">
        <v>180</v>
      </c>
      <c r="C4" s="258">
        <v>127863304</v>
      </c>
      <c r="D4" s="258">
        <v>128673847</v>
      </c>
      <c r="E4" s="258">
        <v>130272454</v>
      </c>
    </row>
    <row r="5" spans="1:5" s="101" customFormat="1">
      <c r="A5" s="259" t="s">
        <v>598</v>
      </c>
      <c r="B5" s="259" t="s">
        <v>617</v>
      </c>
      <c r="C5" s="260">
        <v>-564638</v>
      </c>
      <c r="D5" s="260">
        <v>-557472</v>
      </c>
      <c r="E5" s="260">
        <v>-552330</v>
      </c>
    </row>
    <row r="6" spans="1:5" s="101" customFormat="1">
      <c r="A6" s="261" t="s">
        <v>354</v>
      </c>
      <c r="B6" s="261" t="s">
        <v>348</v>
      </c>
      <c r="C6" s="262"/>
      <c r="D6" s="262"/>
      <c r="E6" s="262"/>
    </row>
    <row r="7" spans="1:5" s="101" customFormat="1">
      <c r="A7" s="257" t="s">
        <v>597</v>
      </c>
      <c r="B7" s="257" t="s">
        <v>180</v>
      </c>
      <c r="C7" s="258">
        <v>5696092</v>
      </c>
      <c r="D7" s="258">
        <v>6093723</v>
      </c>
      <c r="E7" s="258">
        <v>6783875</v>
      </c>
    </row>
    <row r="8" spans="1:5" s="101" customFormat="1">
      <c r="A8" s="259" t="s">
        <v>598</v>
      </c>
      <c r="B8" s="259" t="s">
        <v>617</v>
      </c>
      <c r="C8" s="260">
        <v>-530276</v>
      </c>
      <c r="D8" s="260">
        <v>-552727</v>
      </c>
      <c r="E8" s="260">
        <v>-615669</v>
      </c>
    </row>
    <row r="9" spans="1:5" s="101" customFormat="1">
      <c r="A9" s="261" t="s">
        <v>355</v>
      </c>
      <c r="B9" s="261" t="s">
        <v>349</v>
      </c>
      <c r="C9" s="262"/>
      <c r="D9" s="262"/>
      <c r="E9" s="262"/>
    </row>
    <row r="10" spans="1:5" s="101" customFormat="1">
      <c r="A10" s="257" t="s">
        <v>597</v>
      </c>
      <c r="B10" s="257" t="s">
        <v>180</v>
      </c>
      <c r="C10" s="258">
        <v>5703661</v>
      </c>
      <c r="D10" s="258">
        <v>6091077</v>
      </c>
      <c r="E10" s="258">
        <v>6095285</v>
      </c>
    </row>
    <row r="11" spans="1:5" s="101" customFormat="1">
      <c r="A11" s="259" t="s">
        <v>598</v>
      </c>
      <c r="B11" s="259" t="s">
        <v>617</v>
      </c>
      <c r="C11" s="260">
        <v>-3236293</v>
      </c>
      <c r="D11" s="260">
        <v>-3480014</v>
      </c>
      <c r="E11" s="260">
        <v>-3562717</v>
      </c>
    </row>
    <row r="12" spans="1:5" s="101" customFormat="1">
      <c r="A12" s="261" t="s">
        <v>521</v>
      </c>
      <c r="B12" s="261" t="s">
        <v>521</v>
      </c>
      <c r="C12" s="262"/>
      <c r="D12" s="262"/>
      <c r="E12" s="262"/>
    </row>
    <row r="13" spans="1:5" s="101" customFormat="1">
      <c r="A13" s="257" t="s">
        <v>597</v>
      </c>
      <c r="B13" s="257" t="s">
        <v>180</v>
      </c>
      <c r="C13" s="258">
        <v>764562</v>
      </c>
      <c r="D13" s="258">
        <v>738455</v>
      </c>
      <c r="E13" s="258">
        <v>720352</v>
      </c>
    </row>
    <row r="14" spans="1:5" s="101" customFormat="1" ht="15.75" thickBot="1">
      <c r="A14" s="263" t="s">
        <v>598</v>
      </c>
      <c r="B14" s="263" t="s">
        <v>617</v>
      </c>
      <c r="C14" s="264">
        <v>-53115</v>
      </c>
      <c r="D14" s="264">
        <v>-74297</v>
      </c>
      <c r="E14" s="264">
        <v>-89355</v>
      </c>
    </row>
    <row r="15" spans="1:5" s="101" customFormat="1">
      <c r="A15" s="265" t="s">
        <v>599</v>
      </c>
      <c r="B15" s="265" t="s">
        <v>600</v>
      </c>
      <c r="C15" s="266">
        <v>140027619</v>
      </c>
      <c r="D15" s="266">
        <v>141597102</v>
      </c>
      <c r="E15" s="266">
        <v>143871966</v>
      </c>
    </row>
    <row r="16" spans="1:5" s="101" customFormat="1">
      <c r="A16" s="267" t="s">
        <v>598</v>
      </c>
      <c r="B16" s="268" t="s">
        <v>618</v>
      </c>
      <c r="C16" s="269">
        <v>-4384322</v>
      </c>
      <c r="D16" s="269">
        <v>-4664510</v>
      </c>
      <c r="E16" s="269">
        <v>-4820071</v>
      </c>
    </row>
    <row r="17" spans="1:5" s="101" customFormat="1" ht="18" customHeight="1" thickBot="1">
      <c r="A17" s="270" t="s">
        <v>601</v>
      </c>
      <c r="B17" s="271" t="s">
        <v>602</v>
      </c>
      <c r="C17" s="272">
        <v>135643297</v>
      </c>
      <c r="D17" s="272">
        <v>136932592</v>
      </c>
      <c r="E17" s="272">
        <v>139051895</v>
      </c>
    </row>
    <row r="22" spans="1:5">
      <c r="C22" s="3"/>
    </row>
    <row r="23" spans="1:5">
      <c r="C23" s="3"/>
    </row>
    <row r="24" spans="1:5">
      <c r="C24" s="3"/>
    </row>
    <row r="25" spans="1:5">
      <c r="C25" s="3"/>
    </row>
    <row r="26" spans="1:5">
      <c r="C26" s="3"/>
    </row>
  </sheetData>
  <customSheetViews>
    <customSheetView guid="{AA48DCEF-55E0-4204-8FFD-85C39608BE6D}" showGridLines="0">
      <pane xSplit="2" topLeftCell="C1" activePane="topRight" state="frozen"/>
      <selection pane="topRight" activeCell="B36" sqref="B36"/>
      <pageMargins left="0.7" right="0.7" top="0.75" bottom="0.75" header="0.3" footer="0.3"/>
    </customSheetView>
    <customSheetView guid="{12F8D032-8143-430B-8DFF-852E8796C402}" showGridLines="0">
      <pane xSplit="2" topLeftCell="C1" activePane="topRight" state="frozen"/>
      <selection pane="topRight" activeCell="F8" sqref="F8"/>
      <pageMargins left="0.7" right="0.7" top="0.75" bottom="0.75" header="0.3" footer="0.3"/>
    </customSheetView>
    <customSheetView guid="{9AF4A83C-CF57-4B40-8A74-6A0EA6C2FE5C}" showGridLines="0">
      <selection activeCell="B26" sqref="B26"/>
      <pageMargins left="0.7" right="0.7" top="0.75" bottom="0.75" header="0.3" footer="0.3"/>
    </customSheetView>
    <customSheetView guid="{687A4863-1825-4D63-B732-E76682E6DE4F}" showGridLines="0">
      <selection activeCell="A20" sqref="A20"/>
      <pageMargins left="0.7" right="0.7" top="0.75" bottom="0.75" header="0.3" footer="0.3"/>
    </customSheetView>
    <customSheetView guid="{8DA78CF1-615A-4626-9893-6751995631A4}" showGridLines="0">
      <selection activeCell="A20" sqref="A20"/>
      <pageMargins left="0.7" right="0.7" top="0.75" bottom="0.75" header="0.3" footer="0.3"/>
    </customSheetView>
    <customSheetView guid="{899D69CD-4B7E-42BC-9944-5BD922EB798C}" showGridLines="0">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25FAB884-5E17-4008-8139-33D910C7DEFE}" showGridLines="0">
      <selection activeCell="E3" sqref="E3:E1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N79"/>
  <sheetViews>
    <sheetView showGridLines="0" topLeftCell="A16" zoomScale="78" zoomScaleNormal="78" zoomScaleSheetLayoutView="80" workbookViewId="0">
      <selection activeCell="E15" sqref="E15"/>
    </sheetView>
  </sheetViews>
  <sheetFormatPr defaultColWidth="9.85546875" defaultRowHeight="14.25"/>
  <cols>
    <col min="1" max="1" width="5.28515625" style="6" customWidth="1"/>
    <col min="2" max="2" width="57.42578125" style="6" customWidth="1"/>
    <col min="3" max="3" width="52.42578125" style="6" customWidth="1"/>
    <col min="4" max="13" width="14.42578125" style="6" customWidth="1"/>
    <col min="14" max="14" width="12.5703125" style="6" customWidth="1"/>
    <col min="15" max="15" width="15.28515625" style="6" customWidth="1"/>
    <col min="16" max="16" width="12.28515625" style="6" customWidth="1"/>
    <col min="17" max="16384" width="9.85546875" style="6"/>
  </cols>
  <sheetData>
    <row r="1" spans="2:13" s="28" customFormat="1" ht="28.5" customHeight="1" thickBot="1">
      <c r="B1" s="4" t="s">
        <v>359</v>
      </c>
      <c r="C1" s="4" t="s">
        <v>338</v>
      </c>
      <c r="D1" s="306" t="s">
        <v>167</v>
      </c>
      <c r="E1" s="306" t="s">
        <v>168</v>
      </c>
      <c r="F1" s="306" t="s">
        <v>169</v>
      </c>
      <c r="G1" s="306" t="s">
        <v>170</v>
      </c>
      <c r="H1" s="306" t="s">
        <v>171</v>
      </c>
      <c r="I1" s="306" t="s">
        <v>172</v>
      </c>
      <c r="J1" s="306" t="s">
        <v>173</v>
      </c>
      <c r="K1" s="306" t="s">
        <v>670</v>
      </c>
      <c r="L1" s="362" t="s">
        <v>671</v>
      </c>
      <c r="M1" s="307">
        <v>43646</v>
      </c>
    </row>
    <row r="2" spans="2:13" ht="18" customHeight="1">
      <c r="B2" s="29" t="s">
        <v>61</v>
      </c>
      <c r="C2" s="29" t="s">
        <v>16</v>
      </c>
    </row>
    <row r="3" spans="2:13" ht="15" customHeight="1">
      <c r="B3" s="10" t="s">
        <v>108</v>
      </c>
      <c r="C3" s="10" t="s">
        <v>47</v>
      </c>
      <c r="D3" s="11">
        <v>4150507</v>
      </c>
      <c r="E3" s="11">
        <v>4112997</v>
      </c>
      <c r="F3" s="11">
        <v>5117186</v>
      </c>
      <c r="G3" s="11">
        <v>4146222</v>
      </c>
      <c r="H3" s="11">
        <v>5202843</v>
      </c>
      <c r="I3" s="11">
        <v>4681443</v>
      </c>
      <c r="J3" s="11">
        <v>6835281</v>
      </c>
      <c r="K3" s="11">
        <v>8907552</v>
      </c>
      <c r="L3" s="11">
        <v>7201578</v>
      </c>
      <c r="M3" s="11">
        <v>6041063</v>
      </c>
    </row>
    <row r="4" spans="2:13" ht="15" customHeight="1">
      <c r="B4" s="10" t="s">
        <v>62</v>
      </c>
      <c r="C4" s="10" t="s">
        <v>17</v>
      </c>
      <c r="D4" s="11">
        <v>2618114</v>
      </c>
      <c r="E4" s="11">
        <v>1870753</v>
      </c>
      <c r="F4" s="11">
        <v>2179043</v>
      </c>
      <c r="G4" s="11">
        <v>2136474</v>
      </c>
      <c r="H4" s="11">
        <v>1810599</v>
      </c>
      <c r="I4" s="11">
        <v>1704535</v>
      </c>
      <c r="J4" s="11">
        <v>1743975</v>
      </c>
      <c r="K4" s="11">
        <v>2936214</v>
      </c>
      <c r="L4" s="11">
        <v>1700577</v>
      </c>
      <c r="M4" s="11">
        <v>2310836</v>
      </c>
    </row>
    <row r="5" spans="2:13" ht="27.75" customHeight="1">
      <c r="B5" s="10" t="s">
        <v>63</v>
      </c>
      <c r="C5" s="10" t="s">
        <v>18</v>
      </c>
      <c r="D5" s="11">
        <v>2660852</v>
      </c>
      <c r="E5" s="11">
        <v>5715915</v>
      </c>
      <c r="F5" s="11">
        <v>2474945</v>
      </c>
      <c r="G5" s="11">
        <v>3634169</v>
      </c>
      <c r="H5" s="11">
        <v>5965252</v>
      </c>
      <c r="I5" s="11">
        <v>6178269</v>
      </c>
      <c r="J5" s="11">
        <v>9845952</v>
      </c>
      <c r="K5" s="11">
        <v>9843072</v>
      </c>
      <c r="L5" s="11">
        <v>13166590</v>
      </c>
      <c r="M5" s="11">
        <v>9184193</v>
      </c>
    </row>
    <row r="6" spans="2:13" ht="15" customHeight="1">
      <c r="B6" s="10" t="s">
        <v>129</v>
      </c>
      <c r="C6" s="10" t="s">
        <v>357</v>
      </c>
      <c r="D6" s="11">
        <v>104018178</v>
      </c>
      <c r="E6" s="11">
        <v>105053727</v>
      </c>
      <c r="F6" s="11">
        <v>106475429</v>
      </c>
      <c r="G6" s="11">
        <v>107839897</v>
      </c>
      <c r="H6" s="11">
        <v>109077791</v>
      </c>
      <c r="I6" s="11">
        <v>114176972</v>
      </c>
      <c r="J6" s="11">
        <f>J7+J9</f>
        <v>116590007</v>
      </c>
      <c r="K6" s="11">
        <f>K7+K9+K8</f>
        <v>137460378</v>
      </c>
      <c r="L6" s="11">
        <f>L7+L9+L8</f>
        <v>138667143</v>
      </c>
      <c r="M6" s="11">
        <f>M7+M9+M8</f>
        <v>140725703</v>
      </c>
    </row>
    <row r="7" spans="2:13" ht="15" customHeight="1">
      <c r="B7" s="10" t="s">
        <v>125</v>
      </c>
      <c r="C7" s="10" t="s">
        <v>127</v>
      </c>
      <c r="D7" s="11">
        <v>0</v>
      </c>
      <c r="E7" s="11">
        <v>0</v>
      </c>
      <c r="F7" s="11">
        <v>0</v>
      </c>
      <c r="G7" s="11">
        <v>0</v>
      </c>
      <c r="H7" s="11">
        <v>107577229</v>
      </c>
      <c r="I7" s="11">
        <v>112688503</v>
      </c>
      <c r="J7" s="11">
        <v>115127536</v>
      </c>
      <c r="K7" s="11">
        <v>135643297</v>
      </c>
      <c r="L7" s="11">
        <v>136932592</v>
      </c>
      <c r="M7" s="11">
        <v>139051895</v>
      </c>
    </row>
    <row r="8" spans="2:13" ht="15" customHeight="1">
      <c r="B8" s="10" t="s">
        <v>149</v>
      </c>
      <c r="C8" s="10" t="s">
        <v>150</v>
      </c>
      <c r="D8" s="11">
        <v>0</v>
      </c>
      <c r="E8" s="11">
        <v>0</v>
      </c>
      <c r="F8" s="11">
        <v>0</v>
      </c>
      <c r="G8" s="11">
        <v>0</v>
      </c>
      <c r="H8" s="11">
        <v>0</v>
      </c>
      <c r="I8" s="11">
        <v>0</v>
      </c>
      <c r="J8" s="11"/>
      <c r="K8" s="11">
        <v>366751</v>
      </c>
      <c r="L8" s="11">
        <v>392279</v>
      </c>
      <c r="M8" s="11">
        <v>419535</v>
      </c>
    </row>
    <row r="9" spans="2:13" ht="15" customHeight="1">
      <c r="B9" s="10" t="s">
        <v>126</v>
      </c>
      <c r="C9" s="10" t="s">
        <v>128</v>
      </c>
      <c r="D9" s="11">
        <v>0</v>
      </c>
      <c r="E9" s="11">
        <v>0</v>
      </c>
      <c r="F9" s="11">
        <v>0</v>
      </c>
      <c r="G9" s="11">
        <v>0</v>
      </c>
      <c r="H9" s="11">
        <v>1500562</v>
      </c>
      <c r="I9" s="11">
        <v>1488469</v>
      </c>
      <c r="J9" s="11">
        <v>1462471</v>
      </c>
      <c r="K9" s="11">
        <v>1450330</v>
      </c>
      <c r="L9" s="11">
        <v>1342272</v>
      </c>
      <c r="M9" s="11">
        <v>1254273</v>
      </c>
    </row>
    <row r="10" spans="2:13" ht="15" customHeight="1">
      <c r="B10" s="10" t="s">
        <v>103</v>
      </c>
      <c r="C10" s="10" t="s">
        <v>104</v>
      </c>
      <c r="D10" s="11">
        <v>189656</v>
      </c>
      <c r="E10" s="11">
        <v>8248</v>
      </c>
      <c r="F10" s="11">
        <v>0</v>
      </c>
      <c r="G10" s="11">
        <v>0</v>
      </c>
      <c r="H10" s="11">
        <v>0</v>
      </c>
      <c r="I10" s="11">
        <v>60756</v>
      </c>
      <c r="J10" s="11">
        <v>259599</v>
      </c>
      <c r="K10" s="11">
        <v>177482</v>
      </c>
      <c r="L10" s="11">
        <v>180203</v>
      </c>
      <c r="M10" s="11">
        <v>537258</v>
      </c>
    </row>
    <row r="11" spans="2:13" ht="15" customHeight="1">
      <c r="B11" s="10" t="s">
        <v>107</v>
      </c>
      <c r="C11" s="10" t="s">
        <v>284</v>
      </c>
      <c r="D11" s="11">
        <v>26500766</v>
      </c>
      <c r="E11" s="11">
        <v>26735273</v>
      </c>
      <c r="F11" s="11">
        <v>27586847</v>
      </c>
      <c r="G11" s="11">
        <v>28415812</v>
      </c>
      <c r="H11" s="11">
        <v>0</v>
      </c>
      <c r="I11" s="11">
        <v>0</v>
      </c>
      <c r="J11" s="11">
        <v>0</v>
      </c>
      <c r="K11" s="11">
        <v>0</v>
      </c>
      <c r="L11" s="11">
        <v>0</v>
      </c>
      <c r="M11" s="11">
        <v>0</v>
      </c>
    </row>
    <row r="12" spans="2:13" ht="15" customHeight="1">
      <c r="B12" s="10" t="s">
        <v>130</v>
      </c>
      <c r="C12" s="10" t="s">
        <v>131</v>
      </c>
      <c r="D12" s="11">
        <f>SUM(D13:D15)</f>
        <v>0</v>
      </c>
      <c r="E12" s="11">
        <f>SUM(E13:E15)</f>
        <v>0</v>
      </c>
      <c r="F12" s="11">
        <f>SUM(F13:F15)</f>
        <v>0</v>
      </c>
      <c r="G12" s="11">
        <f>SUM(G13:G15)</f>
        <v>0</v>
      </c>
      <c r="H12" s="11">
        <f t="shared" ref="H12:M12" si="0">H13+H14+H15</f>
        <v>29001043</v>
      </c>
      <c r="I12" s="11">
        <f t="shared" si="0"/>
        <v>34865845</v>
      </c>
      <c r="J12" s="11">
        <f t="shared" si="0"/>
        <v>35314771</v>
      </c>
      <c r="K12" s="11">
        <f t="shared" si="0"/>
        <v>39179100</v>
      </c>
      <c r="L12" s="11">
        <f t="shared" si="0"/>
        <v>39306881</v>
      </c>
      <c r="M12" s="11">
        <f t="shared" si="0"/>
        <v>39164214</v>
      </c>
    </row>
    <row r="13" spans="2:13" ht="27" customHeight="1">
      <c r="B13" s="10" t="s">
        <v>165</v>
      </c>
      <c r="C13" s="10" t="s">
        <v>285</v>
      </c>
      <c r="D13" s="11">
        <v>0</v>
      </c>
      <c r="E13" s="11">
        <v>0</v>
      </c>
      <c r="F13" s="11">
        <v>0</v>
      </c>
      <c r="G13" s="11">
        <v>0</v>
      </c>
      <c r="H13" s="11">
        <v>28090221</v>
      </c>
      <c r="I13" s="11">
        <v>33903526</v>
      </c>
      <c r="J13" s="11">
        <v>34342101</v>
      </c>
      <c r="K13" s="11">
        <v>38221051</v>
      </c>
      <c r="L13" s="11">
        <v>38325286</v>
      </c>
      <c r="M13" s="11">
        <v>38179878</v>
      </c>
    </row>
    <row r="14" spans="2:13" ht="27" customHeight="1">
      <c r="B14" s="10" t="s">
        <v>145</v>
      </c>
      <c r="C14" s="10" t="s">
        <v>286</v>
      </c>
      <c r="D14" s="11">
        <v>0</v>
      </c>
      <c r="E14" s="11">
        <v>0</v>
      </c>
      <c r="F14" s="11">
        <v>0</v>
      </c>
      <c r="G14" s="11">
        <v>0</v>
      </c>
      <c r="H14" s="11">
        <v>99238</v>
      </c>
      <c r="I14" s="11">
        <v>118746</v>
      </c>
      <c r="J14" s="11">
        <v>131330</v>
      </c>
      <c r="K14" s="11">
        <v>136511</v>
      </c>
      <c r="L14" s="11">
        <v>163878</v>
      </c>
      <c r="M14" s="11">
        <v>177035</v>
      </c>
    </row>
    <row r="15" spans="2:13" ht="27" customHeight="1">
      <c r="B15" s="10" t="s">
        <v>166</v>
      </c>
      <c r="C15" s="10" t="s">
        <v>287</v>
      </c>
      <c r="D15" s="11">
        <v>0</v>
      </c>
      <c r="E15" s="11">
        <v>0</v>
      </c>
      <c r="F15" s="11">
        <v>0</v>
      </c>
      <c r="G15" s="11">
        <v>0</v>
      </c>
      <c r="H15" s="11">
        <v>811584</v>
      </c>
      <c r="I15" s="11">
        <v>843573</v>
      </c>
      <c r="J15" s="11">
        <v>841340</v>
      </c>
      <c r="K15" s="11">
        <v>821538</v>
      </c>
      <c r="L15" s="11">
        <v>817717</v>
      </c>
      <c r="M15" s="11">
        <v>807301</v>
      </c>
    </row>
    <row r="16" spans="2:13" ht="15" customHeight="1">
      <c r="B16" s="10" t="s">
        <v>143</v>
      </c>
      <c r="C16" s="10" t="s">
        <v>144</v>
      </c>
      <c r="D16" s="11">
        <v>880163</v>
      </c>
      <c r="E16" s="11">
        <v>853327</v>
      </c>
      <c r="F16" s="11">
        <v>868482</v>
      </c>
      <c r="G16" s="11">
        <v>889372</v>
      </c>
      <c r="H16" s="11">
        <v>901864</v>
      </c>
      <c r="I16" s="11">
        <v>855457</v>
      </c>
      <c r="J16" s="11">
        <v>871776</v>
      </c>
      <c r="K16" s="11">
        <v>891952</v>
      </c>
      <c r="L16" s="11">
        <v>906884</v>
      </c>
      <c r="M16" s="11">
        <v>865227</v>
      </c>
    </row>
    <row r="17" spans="2:13" ht="15" customHeight="1">
      <c r="B17" s="10" t="s">
        <v>64</v>
      </c>
      <c r="C17" s="10" t="s">
        <v>20</v>
      </c>
      <c r="D17" s="11">
        <v>452759</v>
      </c>
      <c r="E17" s="11">
        <v>436761</v>
      </c>
      <c r="F17" s="11">
        <v>430607</v>
      </c>
      <c r="G17" s="11">
        <v>490327</v>
      </c>
      <c r="H17" s="11">
        <v>486567</v>
      </c>
      <c r="I17" s="11">
        <v>495572</v>
      </c>
      <c r="J17" s="11">
        <v>526149</v>
      </c>
      <c r="K17" s="11">
        <v>819409</v>
      </c>
      <c r="L17" s="11">
        <v>773264</v>
      </c>
      <c r="M17" s="11">
        <v>742302</v>
      </c>
    </row>
    <row r="18" spans="2:13" ht="15" customHeight="1">
      <c r="B18" s="10" t="s">
        <v>65</v>
      </c>
      <c r="C18" s="10" t="s">
        <v>46</v>
      </c>
      <c r="D18" s="11">
        <v>1688516</v>
      </c>
      <c r="E18" s="11">
        <v>1688516</v>
      </c>
      <c r="F18" s="11">
        <v>1712056</v>
      </c>
      <c r="G18" s="11">
        <v>1712056</v>
      </c>
      <c r="H18" s="11">
        <v>1712056</v>
      </c>
      <c r="I18" s="11">
        <v>1712056</v>
      </c>
      <c r="J18" s="11">
        <v>1712056</v>
      </c>
      <c r="K18" s="11">
        <v>1712056</v>
      </c>
      <c r="L18" s="11">
        <v>1712056</v>
      </c>
      <c r="M18" s="11">
        <v>1712056</v>
      </c>
    </row>
    <row r="19" spans="2:13" ht="15" customHeight="1">
      <c r="B19" s="10" t="s">
        <v>66</v>
      </c>
      <c r="C19" s="10" t="s">
        <v>21</v>
      </c>
      <c r="D19" s="11">
        <v>858934</v>
      </c>
      <c r="E19" s="11">
        <v>858046</v>
      </c>
      <c r="F19" s="11">
        <v>857240</v>
      </c>
      <c r="G19" s="11">
        <v>930717</v>
      </c>
      <c r="H19" s="11">
        <v>898332</v>
      </c>
      <c r="I19" s="11">
        <v>900490</v>
      </c>
      <c r="J19" s="11">
        <v>918828</v>
      </c>
      <c r="K19" s="11">
        <v>986384</v>
      </c>
      <c r="L19" s="11">
        <v>752271</v>
      </c>
      <c r="M19" s="11">
        <v>748294</v>
      </c>
    </row>
    <row r="20" spans="2:13" ht="15" customHeight="1">
      <c r="B20" s="10" t="s">
        <v>158</v>
      </c>
      <c r="C20" s="10" t="s">
        <v>159</v>
      </c>
      <c r="D20" s="11">
        <v>0</v>
      </c>
      <c r="E20" s="11">
        <v>0</v>
      </c>
      <c r="F20" s="11">
        <v>0</v>
      </c>
      <c r="G20" s="11">
        <v>0</v>
      </c>
      <c r="H20" s="11">
        <v>0</v>
      </c>
      <c r="I20" s="11">
        <v>0</v>
      </c>
      <c r="J20" s="11">
        <v>0</v>
      </c>
      <c r="K20" s="11">
        <v>0</v>
      </c>
      <c r="L20" s="11">
        <v>984553</v>
      </c>
      <c r="M20" s="11">
        <v>922098</v>
      </c>
    </row>
    <row r="21" spans="2:13" ht="15" customHeight="1">
      <c r="B21" s="10" t="s">
        <v>67</v>
      </c>
      <c r="C21" s="10" t="s">
        <v>22</v>
      </c>
      <c r="D21" s="11">
        <v>24228</v>
      </c>
      <c r="E21" s="11">
        <v>0</v>
      </c>
      <c r="F21" s="11">
        <v>0</v>
      </c>
      <c r="G21" s="11">
        <v>0</v>
      </c>
      <c r="H21" s="11">
        <v>0</v>
      </c>
      <c r="I21" s="11">
        <v>0</v>
      </c>
      <c r="J21" s="11">
        <v>0</v>
      </c>
      <c r="K21" s="11">
        <v>0</v>
      </c>
      <c r="L21" s="11">
        <v>0</v>
      </c>
      <c r="M21" s="11">
        <v>0</v>
      </c>
    </row>
    <row r="22" spans="2:13" ht="15" customHeight="1">
      <c r="B22" s="10" t="s">
        <v>68</v>
      </c>
      <c r="C22" s="10" t="s">
        <v>23</v>
      </c>
      <c r="D22" s="11">
        <v>1383737</v>
      </c>
      <c r="E22" s="11">
        <v>1425284</v>
      </c>
      <c r="F22" s="11">
        <v>1430858</v>
      </c>
      <c r="G22" s="11">
        <v>1414227</v>
      </c>
      <c r="H22" s="11">
        <v>1445532</v>
      </c>
      <c r="I22" s="11">
        <v>1534620</v>
      </c>
      <c r="J22" s="11">
        <v>1577736</v>
      </c>
      <c r="K22" s="11">
        <v>1760121</v>
      </c>
      <c r="L22" s="11">
        <v>1750550</v>
      </c>
      <c r="M22" s="11">
        <v>1776340</v>
      </c>
    </row>
    <row r="23" spans="2:13" ht="15" customHeight="1">
      <c r="B23" s="10" t="s">
        <v>69</v>
      </c>
      <c r="C23" s="10" t="s">
        <v>48</v>
      </c>
      <c r="D23" s="11">
        <v>637</v>
      </c>
      <c r="E23" s="11">
        <v>608</v>
      </c>
      <c r="F23" s="11">
        <v>733</v>
      </c>
      <c r="G23" s="11">
        <v>103</v>
      </c>
      <c r="H23" s="11">
        <v>15261</v>
      </c>
      <c r="I23" s="11">
        <v>12860</v>
      </c>
      <c r="J23" s="11">
        <v>13985</v>
      </c>
      <c r="K23" s="11">
        <v>12145</v>
      </c>
      <c r="L23" s="11">
        <v>10993</v>
      </c>
      <c r="M23" s="11">
        <v>11044</v>
      </c>
    </row>
    <row r="24" spans="2:13" ht="15" customHeight="1">
      <c r="B24" s="10" t="s">
        <v>70</v>
      </c>
      <c r="C24" s="10" t="s">
        <v>24</v>
      </c>
      <c r="D24" s="11">
        <v>951248</v>
      </c>
      <c r="E24" s="11">
        <v>1007263</v>
      </c>
      <c r="F24" s="11">
        <v>1290942</v>
      </c>
      <c r="G24" s="11">
        <v>1065068</v>
      </c>
      <c r="H24" s="11">
        <v>1039282</v>
      </c>
      <c r="I24" s="11">
        <v>1338337</v>
      </c>
      <c r="J24" s="11">
        <v>1189768</v>
      </c>
      <c r="K24" s="11">
        <v>1166995</v>
      </c>
      <c r="L24" s="11">
        <v>1152820</v>
      </c>
      <c r="M24" s="11">
        <v>1085832</v>
      </c>
    </row>
    <row r="25" spans="2:13" ht="15" customHeight="1">
      <c r="B25" s="30" t="s">
        <v>71</v>
      </c>
      <c r="C25" s="30" t="s">
        <v>25</v>
      </c>
      <c r="D25" s="31">
        <f>SUM(D3:D24)</f>
        <v>146378295</v>
      </c>
      <c r="E25" s="31">
        <f>SUM(E3:E24)</f>
        <v>149766718</v>
      </c>
      <c r="F25" s="31">
        <f>SUM(F3:F24)</f>
        <v>150424368</v>
      </c>
      <c r="G25" s="31">
        <f>SUM(G3:G24)</f>
        <v>152674444</v>
      </c>
      <c r="H25" s="31">
        <f>H3+H4+H5+H6+H12+H16+H17+H18+H19+H22+H23+H24</f>
        <v>157556422</v>
      </c>
      <c r="I25" s="31">
        <f>I3+I4+I5+I6+I10+I12+I16+I17+I18+I19+I22+I23+I24</f>
        <v>168517212</v>
      </c>
      <c r="J25" s="31">
        <f>J3+J4+J5+J6+J10+J12+J16+J17+J18+J19+J22+J23+J24</f>
        <v>177399883</v>
      </c>
      <c r="K25" s="31">
        <f>K3+K4+K5+K6+K10+K12+K16+K17+K18+K19+K22+K23+K24</f>
        <v>205852860</v>
      </c>
      <c r="L25" s="31">
        <f>L3+L4+L5+L6+L10+L12+L16+L17+L18+L19+L22+L23+L24+L20</f>
        <v>208266363</v>
      </c>
      <c r="M25" s="31">
        <f>M3+M4+M5+M6+M10+M12+M16+M17+M18+M19+M22+M23+M24+M20</f>
        <v>205826460</v>
      </c>
    </row>
    <row r="26" spans="2:13" ht="18" customHeight="1">
      <c r="B26" s="32" t="s">
        <v>72</v>
      </c>
      <c r="C26" s="32" t="s">
        <v>26</v>
      </c>
      <c r="D26" s="11"/>
      <c r="E26" s="11"/>
      <c r="F26" s="11"/>
      <c r="G26" s="11"/>
      <c r="H26" s="11"/>
      <c r="I26" s="11"/>
      <c r="J26" s="11"/>
      <c r="K26" s="11"/>
      <c r="L26" s="11"/>
      <c r="M26" s="11"/>
    </row>
    <row r="27" spans="2:13" ht="15" customHeight="1">
      <c r="B27" s="10" t="s">
        <v>73</v>
      </c>
      <c r="C27" s="10" t="s">
        <v>27</v>
      </c>
      <c r="D27" s="11">
        <v>2635608</v>
      </c>
      <c r="E27" s="11">
        <v>2591607</v>
      </c>
      <c r="F27" s="11">
        <v>2730481</v>
      </c>
      <c r="G27" s="11">
        <v>2783083</v>
      </c>
      <c r="H27" s="11">
        <v>3838090</v>
      </c>
      <c r="I27" s="11">
        <v>3252586</v>
      </c>
      <c r="J27" s="11">
        <v>3646033</v>
      </c>
      <c r="K27" s="11">
        <v>2832928</v>
      </c>
      <c r="L27" s="11">
        <v>2999969</v>
      </c>
      <c r="M27" s="11">
        <v>3456334</v>
      </c>
    </row>
    <row r="28" spans="2:13" ht="27.75" customHeight="1">
      <c r="B28" s="10" t="s">
        <v>358</v>
      </c>
      <c r="C28" s="10" t="s">
        <v>28</v>
      </c>
      <c r="D28" s="11">
        <v>3127371</v>
      </c>
      <c r="E28" s="11">
        <v>2696300</v>
      </c>
      <c r="F28" s="11">
        <v>2479711</v>
      </c>
      <c r="G28" s="11">
        <v>1816502</v>
      </c>
      <c r="H28" s="11">
        <v>1597220</v>
      </c>
      <c r="I28" s="11">
        <v>2205906</v>
      </c>
      <c r="J28" s="11">
        <v>1968776</v>
      </c>
      <c r="K28" s="11">
        <v>2146195</v>
      </c>
      <c r="L28" s="11">
        <v>2243699</v>
      </c>
      <c r="M28" s="11">
        <v>2604236</v>
      </c>
    </row>
    <row r="29" spans="2:13" ht="15" customHeight="1">
      <c r="B29" s="10" t="s">
        <v>74</v>
      </c>
      <c r="C29" s="10" t="s">
        <v>29</v>
      </c>
      <c r="D29" s="11">
        <v>108452441</v>
      </c>
      <c r="E29" s="11">
        <v>109111159</v>
      </c>
      <c r="F29" s="11">
        <v>111022779</v>
      </c>
      <c r="G29" s="11">
        <v>111481135</v>
      </c>
      <c r="H29" s="11">
        <v>113576582</v>
      </c>
      <c r="I29" s="11">
        <v>122024315</v>
      </c>
      <c r="J29" s="11">
        <v>124629188</v>
      </c>
      <c r="K29" s="11">
        <v>149616658</v>
      </c>
      <c r="L29" s="11">
        <v>147745854</v>
      </c>
      <c r="M29" s="11">
        <v>149675448</v>
      </c>
    </row>
    <row r="30" spans="2:13" ht="15" customHeight="1">
      <c r="B30" s="10" t="s">
        <v>105</v>
      </c>
      <c r="C30" s="10" t="s">
        <v>106</v>
      </c>
      <c r="D30" s="11">
        <v>1529209</v>
      </c>
      <c r="E30" s="11">
        <v>4168296</v>
      </c>
      <c r="F30" s="11">
        <v>1861557</v>
      </c>
      <c r="G30" s="11">
        <v>2650846</v>
      </c>
      <c r="H30" s="11">
        <v>5378655</v>
      </c>
      <c r="I30" s="11">
        <v>5376727</v>
      </c>
      <c r="J30" s="11">
        <v>8850189</v>
      </c>
      <c r="K30" s="11">
        <v>9340788</v>
      </c>
      <c r="L30" s="11">
        <v>12070220</v>
      </c>
      <c r="M30" s="11">
        <v>7816340</v>
      </c>
    </row>
    <row r="31" spans="2:13" ht="15" customHeight="1">
      <c r="B31" s="10" t="s">
        <v>75</v>
      </c>
      <c r="C31" s="10" t="s">
        <v>30</v>
      </c>
      <c r="D31" s="11">
        <v>5384435</v>
      </c>
      <c r="E31" s="11">
        <v>5961983</v>
      </c>
      <c r="F31" s="11">
        <v>5895475</v>
      </c>
      <c r="G31" s="11">
        <v>5895814</v>
      </c>
      <c r="H31" s="11">
        <v>5164719</v>
      </c>
      <c r="I31" s="11">
        <v>2665741</v>
      </c>
      <c r="J31" s="11">
        <v>8208916</v>
      </c>
      <c r="K31" s="11">
        <v>9368617</v>
      </c>
      <c r="L31" s="11">
        <v>9297910</v>
      </c>
      <c r="M31" s="11">
        <v>9888731</v>
      </c>
    </row>
    <row r="32" spans="2:13" ht="15" customHeight="1">
      <c r="B32" s="10" t="s">
        <v>160</v>
      </c>
      <c r="C32" s="10" t="s">
        <v>161</v>
      </c>
      <c r="D32" s="11">
        <v>0</v>
      </c>
      <c r="E32" s="11">
        <v>0</v>
      </c>
      <c r="F32" s="11">
        <v>0</v>
      </c>
      <c r="G32" s="11">
        <v>0</v>
      </c>
      <c r="H32" s="11">
        <v>0</v>
      </c>
      <c r="I32" s="11">
        <v>0</v>
      </c>
      <c r="J32" s="11">
        <v>0</v>
      </c>
      <c r="K32" s="11">
        <v>0</v>
      </c>
      <c r="L32" s="11">
        <v>829328</v>
      </c>
      <c r="M32" s="11">
        <v>783653</v>
      </c>
    </row>
    <row r="33" spans="2:14" ht="15" customHeight="1">
      <c r="B33" s="10" t="s">
        <v>76</v>
      </c>
      <c r="C33" s="10" t="s">
        <v>31</v>
      </c>
      <c r="D33" s="11">
        <v>931147</v>
      </c>
      <c r="E33" s="11">
        <v>929221</v>
      </c>
      <c r="F33" s="11">
        <v>951054</v>
      </c>
      <c r="G33" s="11">
        <v>1488602</v>
      </c>
      <c r="H33" s="11">
        <v>1500901</v>
      </c>
      <c r="I33" s="11">
        <v>6068808</v>
      </c>
      <c r="J33" s="11">
        <v>2641923</v>
      </c>
      <c r="K33" s="11">
        <v>2644341</v>
      </c>
      <c r="L33" s="11">
        <v>2652866</v>
      </c>
      <c r="M33" s="11">
        <v>2627382</v>
      </c>
    </row>
    <row r="34" spans="2:14" ht="15" customHeight="1">
      <c r="B34" s="10" t="s">
        <v>77</v>
      </c>
      <c r="C34" s="10" t="s">
        <v>32</v>
      </c>
      <c r="D34" s="11">
        <v>0</v>
      </c>
      <c r="E34" s="11">
        <v>87089</v>
      </c>
      <c r="F34" s="11">
        <v>143726</v>
      </c>
      <c r="G34" s="11">
        <v>192925</v>
      </c>
      <c r="H34" s="11">
        <v>147693</v>
      </c>
      <c r="I34" s="11">
        <v>114479</v>
      </c>
      <c r="J34" s="11">
        <v>140937</v>
      </c>
      <c r="K34" s="11">
        <v>288300</v>
      </c>
      <c r="L34" s="11">
        <v>244386</v>
      </c>
      <c r="M34" s="11">
        <v>164102</v>
      </c>
    </row>
    <row r="35" spans="2:14" ht="27.75" customHeight="1">
      <c r="B35" s="10" t="s">
        <v>132</v>
      </c>
      <c r="C35" s="10" t="s">
        <v>134</v>
      </c>
      <c r="D35" s="11">
        <v>51497</v>
      </c>
      <c r="E35" s="11">
        <v>49198</v>
      </c>
      <c r="F35" s="11">
        <v>49595</v>
      </c>
      <c r="G35" s="11">
        <v>50652</v>
      </c>
      <c r="H35" s="11">
        <v>68036</v>
      </c>
      <c r="I35" s="11">
        <v>64295</v>
      </c>
      <c r="J35" s="11">
        <v>65656</v>
      </c>
      <c r="K35" s="11">
        <v>81048</v>
      </c>
      <c r="L35" s="11">
        <v>71081</v>
      </c>
      <c r="M35" s="11">
        <v>54716</v>
      </c>
    </row>
    <row r="36" spans="2:14" ht="15" customHeight="1">
      <c r="B36" s="10" t="s">
        <v>133</v>
      </c>
      <c r="C36" s="10" t="s">
        <v>135</v>
      </c>
      <c r="D36" s="11">
        <v>82727</v>
      </c>
      <c r="E36" s="11">
        <v>89589</v>
      </c>
      <c r="F36" s="11">
        <v>111160</v>
      </c>
      <c r="G36" s="11">
        <v>102482</v>
      </c>
      <c r="H36" s="11">
        <v>108114</v>
      </c>
      <c r="I36" s="11">
        <v>152034</v>
      </c>
      <c r="J36" s="11">
        <v>118947</v>
      </c>
      <c r="K36" s="11">
        <v>132881</v>
      </c>
      <c r="L36" s="11">
        <v>199142</v>
      </c>
      <c r="M36" s="11">
        <v>179256</v>
      </c>
    </row>
    <row r="37" spans="2:14" ht="15" customHeight="1">
      <c r="B37" s="10" t="s">
        <v>112</v>
      </c>
      <c r="C37" s="10" t="s">
        <v>33</v>
      </c>
      <c r="D37" s="11">
        <v>2492471</v>
      </c>
      <c r="E37" s="11">
        <v>2181770</v>
      </c>
      <c r="F37" s="11">
        <v>2522888</v>
      </c>
      <c r="G37" s="11">
        <v>2868774</v>
      </c>
      <c r="H37" s="11">
        <v>2410816</v>
      </c>
      <c r="I37" s="11">
        <v>2603881</v>
      </c>
      <c r="J37" s="11">
        <v>2582437</v>
      </c>
      <c r="K37" s="11">
        <v>2759072</v>
      </c>
      <c r="L37" s="11">
        <f>3037203+26179</f>
        <v>3063382</v>
      </c>
      <c r="M37" s="11">
        <v>2976819</v>
      </c>
    </row>
    <row r="38" spans="2:14" ht="15" customHeight="1">
      <c r="B38" s="33" t="s">
        <v>78</v>
      </c>
      <c r="C38" s="33" t="s">
        <v>34</v>
      </c>
      <c r="D38" s="34">
        <f t="shared" ref="D38:L38" si="1">SUM(D27:D37)</f>
        <v>124686906</v>
      </c>
      <c r="E38" s="34">
        <f t="shared" si="1"/>
        <v>127866212</v>
      </c>
      <c r="F38" s="34">
        <f t="shared" si="1"/>
        <v>127768426</v>
      </c>
      <c r="G38" s="34">
        <f t="shared" si="1"/>
        <v>129330815</v>
      </c>
      <c r="H38" s="34">
        <f t="shared" si="1"/>
        <v>133790826</v>
      </c>
      <c r="I38" s="34">
        <f t="shared" si="1"/>
        <v>144528772</v>
      </c>
      <c r="J38" s="34">
        <f t="shared" si="1"/>
        <v>152853002</v>
      </c>
      <c r="K38" s="34">
        <f t="shared" si="1"/>
        <v>179210828</v>
      </c>
      <c r="L38" s="34">
        <f t="shared" si="1"/>
        <v>181417837</v>
      </c>
      <c r="M38" s="34">
        <f t="shared" ref="M38" si="2">SUM(M27:M37)</f>
        <v>180227017</v>
      </c>
    </row>
    <row r="39" spans="2:14" ht="15" customHeight="1">
      <c r="B39" s="32" t="s">
        <v>79</v>
      </c>
      <c r="C39" s="32" t="s">
        <v>35</v>
      </c>
      <c r="D39" s="11"/>
      <c r="E39" s="11"/>
      <c r="F39" s="11"/>
      <c r="G39" s="11"/>
      <c r="H39" s="11"/>
      <c r="I39" s="11"/>
      <c r="J39" s="11"/>
      <c r="K39" s="11"/>
      <c r="L39" s="11"/>
      <c r="M39" s="11"/>
    </row>
    <row r="40" spans="2:14" ht="15" customHeight="1">
      <c r="B40" s="33" t="s">
        <v>154</v>
      </c>
      <c r="C40" s="33" t="s">
        <v>153</v>
      </c>
      <c r="D40" s="34">
        <f t="shared" ref="D40:L40" si="3">SUM(D41:D45)</f>
        <v>20358513</v>
      </c>
      <c r="E40" s="34">
        <f t="shared" si="3"/>
        <v>20615108</v>
      </c>
      <c r="F40" s="34">
        <f t="shared" si="3"/>
        <v>21294117</v>
      </c>
      <c r="G40" s="34">
        <f t="shared" si="3"/>
        <v>21907220</v>
      </c>
      <c r="H40" s="34">
        <f t="shared" si="3"/>
        <v>22234904</v>
      </c>
      <c r="I40" s="34">
        <f t="shared" si="3"/>
        <v>22577440</v>
      </c>
      <c r="J40" s="34">
        <f t="shared" si="3"/>
        <v>23057027</v>
      </c>
      <c r="K40" s="34">
        <f t="shared" si="3"/>
        <v>25077848</v>
      </c>
      <c r="L40" s="34">
        <f t="shared" si="3"/>
        <v>25438073</v>
      </c>
      <c r="M40" s="34">
        <f t="shared" ref="M40" si="4">SUM(M41:M45)</f>
        <v>24202134</v>
      </c>
    </row>
    <row r="41" spans="2:14" ht="15" customHeight="1">
      <c r="B41" s="10" t="s">
        <v>80</v>
      </c>
      <c r="C41" s="10" t="s">
        <v>36</v>
      </c>
      <c r="D41" s="11">
        <v>992345</v>
      </c>
      <c r="E41" s="11">
        <v>992345</v>
      </c>
      <c r="F41" s="11">
        <v>993335</v>
      </c>
      <c r="G41" s="11">
        <v>993335</v>
      </c>
      <c r="H41" s="11">
        <v>993335</v>
      </c>
      <c r="I41" s="11">
        <v>993335</v>
      </c>
      <c r="J41" s="11">
        <v>993335</v>
      </c>
      <c r="K41" s="11">
        <v>1020883</v>
      </c>
      <c r="L41" s="11">
        <v>1020883</v>
      </c>
      <c r="M41" s="11">
        <v>1020883</v>
      </c>
    </row>
    <row r="42" spans="2:14" ht="15" customHeight="1">
      <c r="B42" s="10" t="s">
        <v>81</v>
      </c>
      <c r="C42" s="10" t="s">
        <v>37</v>
      </c>
      <c r="D42" s="11">
        <v>15799143</v>
      </c>
      <c r="E42" s="11">
        <v>16916409</v>
      </c>
      <c r="F42" s="11">
        <v>16920093</v>
      </c>
      <c r="G42" s="11">
        <v>16920129</v>
      </c>
      <c r="H42" s="11">
        <v>16923096</v>
      </c>
      <c r="I42" s="11">
        <v>17959061</v>
      </c>
      <c r="J42" s="11">
        <v>17962140</v>
      </c>
      <c r="K42" s="11">
        <v>18911741</v>
      </c>
      <c r="L42" s="11">
        <f>18972254-57741</f>
        <v>18914513</v>
      </c>
      <c r="M42" s="11">
        <v>20123479</v>
      </c>
    </row>
    <row r="43" spans="2:14" ht="15" customHeight="1">
      <c r="B43" s="10" t="s">
        <v>82</v>
      </c>
      <c r="C43" s="10" t="s">
        <v>38</v>
      </c>
      <c r="D43" s="11">
        <v>392443</v>
      </c>
      <c r="E43" s="11">
        <v>531471</v>
      </c>
      <c r="F43" s="11">
        <v>645109</v>
      </c>
      <c r="G43" s="11">
        <v>714466</v>
      </c>
      <c r="H43" s="11">
        <v>807876</v>
      </c>
      <c r="I43" s="11">
        <v>803829</v>
      </c>
      <c r="J43" s="11">
        <v>774943</v>
      </c>
      <c r="K43" s="11">
        <v>1019373</v>
      </c>
      <c r="L43" s="11">
        <v>1025050</v>
      </c>
      <c r="M43" s="11">
        <v>1213076</v>
      </c>
    </row>
    <row r="44" spans="2:14" ht="15" customHeight="1">
      <c r="B44" s="10" t="s">
        <v>83</v>
      </c>
      <c r="C44" s="10" t="s">
        <v>39</v>
      </c>
      <c r="D44" s="11">
        <v>2721538</v>
      </c>
      <c r="E44" s="11">
        <v>1070728</v>
      </c>
      <c r="F44" s="11">
        <v>1071517</v>
      </c>
      <c r="G44" s="11">
        <v>1066236</v>
      </c>
      <c r="H44" s="11">
        <v>3069698</v>
      </c>
      <c r="I44" s="11">
        <v>1729031</v>
      </c>
      <c r="J44" s="11">
        <v>1728496</v>
      </c>
      <c r="K44" s="11">
        <v>1729067</v>
      </c>
      <c r="L44" s="11">
        <f>4095378+31562</f>
        <v>4126940</v>
      </c>
      <c r="M44" s="11">
        <v>886795</v>
      </c>
    </row>
    <row r="45" spans="2:14" ht="15" customHeight="1">
      <c r="B45" s="10" t="s">
        <v>84</v>
      </c>
      <c r="C45" s="10" t="s">
        <v>40</v>
      </c>
      <c r="D45" s="11">
        <v>453044</v>
      </c>
      <c r="E45" s="11">
        <v>1104155</v>
      </c>
      <c r="F45" s="11">
        <v>1664063</v>
      </c>
      <c r="G45" s="11">
        <v>2213054</v>
      </c>
      <c r="H45" s="11">
        <v>440899</v>
      </c>
      <c r="I45" s="11">
        <v>1092184</v>
      </c>
      <c r="J45" s="11">
        <v>1598113</v>
      </c>
      <c r="K45" s="11">
        <v>2396784</v>
      </c>
      <c r="L45" s="11">
        <v>350687</v>
      </c>
      <c r="M45" s="11">
        <v>957901</v>
      </c>
    </row>
    <row r="46" spans="2:14" ht="15" customHeight="1">
      <c r="B46" s="33" t="s">
        <v>85</v>
      </c>
      <c r="C46" s="33" t="s">
        <v>49</v>
      </c>
      <c r="D46" s="35">
        <v>1332876</v>
      </c>
      <c r="E46" s="35">
        <v>1285398</v>
      </c>
      <c r="F46" s="35">
        <v>1361825</v>
      </c>
      <c r="G46" s="35">
        <v>1436409</v>
      </c>
      <c r="H46" s="35">
        <v>1530692</v>
      </c>
      <c r="I46" s="35">
        <v>1411000</v>
      </c>
      <c r="J46" s="35">
        <v>1489854</v>
      </c>
      <c r="K46" s="35">
        <v>1564184</v>
      </c>
      <c r="L46" s="35">
        <v>1410453</v>
      </c>
      <c r="M46" s="35">
        <v>1397309</v>
      </c>
      <c r="N46" s="317"/>
    </row>
    <row r="47" spans="2:14" ht="15" customHeight="1">
      <c r="B47" s="33" t="s">
        <v>86</v>
      </c>
      <c r="C47" s="33" t="s">
        <v>41</v>
      </c>
      <c r="D47" s="34">
        <f t="shared" ref="D47:K47" si="5">D40+D46</f>
        <v>21691389</v>
      </c>
      <c r="E47" s="34">
        <f t="shared" si="5"/>
        <v>21900506</v>
      </c>
      <c r="F47" s="34">
        <f t="shared" si="5"/>
        <v>22655942</v>
      </c>
      <c r="G47" s="34">
        <f t="shared" si="5"/>
        <v>23343629</v>
      </c>
      <c r="H47" s="34">
        <f t="shared" si="5"/>
        <v>23765596</v>
      </c>
      <c r="I47" s="34">
        <f t="shared" si="5"/>
        <v>23988440</v>
      </c>
      <c r="J47" s="34">
        <f t="shared" si="5"/>
        <v>24546881</v>
      </c>
      <c r="K47" s="34">
        <f t="shared" si="5"/>
        <v>26642032</v>
      </c>
      <c r="L47" s="34">
        <f>L40+L46</f>
        <v>26848526</v>
      </c>
      <c r="M47" s="34">
        <f t="shared" ref="M47" si="6">M40+M46</f>
        <v>25599443</v>
      </c>
      <c r="N47" s="317"/>
    </row>
    <row r="48" spans="2:14" ht="15" customHeight="1">
      <c r="B48" s="36" t="s">
        <v>288</v>
      </c>
      <c r="C48" s="36" t="s">
        <v>42</v>
      </c>
      <c r="D48" s="31">
        <f t="shared" ref="D48:L48" si="7">D38+D47</f>
        <v>146378295</v>
      </c>
      <c r="E48" s="31">
        <f t="shared" si="7"/>
        <v>149766718</v>
      </c>
      <c r="F48" s="31">
        <f t="shared" si="7"/>
        <v>150424368</v>
      </c>
      <c r="G48" s="31">
        <f t="shared" si="7"/>
        <v>152674444</v>
      </c>
      <c r="H48" s="31">
        <f t="shared" si="7"/>
        <v>157556422</v>
      </c>
      <c r="I48" s="31">
        <f t="shared" si="7"/>
        <v>168517212</v>
      </c>
      <c r="J48" s="31">
        <f t="shared" si="7"/>
        <v>177399883</v>
      </c>
      <c r="K48" s="31">
        <f t="shared" si="7"/>
        <v>205852860</v>
      </c>
      <c r="L48" s="31">
        <f t="shared" si="7"/>
        <v>208266363</v>
      </c>
      <c r="M48" s="31">
        <f t="shared" ref="M48" si="8">M38+M47</f>
        <v>205826460</v>
      </c>
    </row>
    <row r="49" spans="3:13">
      <c r="D49" s="317">
        <f>D25-D48</f>
        <v>0</v>
      </c>
      <c r="E49" s="317">
        <f t="shared" ref="E49:M49" si="9">E25-E48</f>
        <v>0</v>
      </c>
      <c r="F49" s="317">
        <f t="shared" si="9"/>
        <v>0</v>
      </c>
      <c r="G49" s="317">
        <f t="shared" si="9"/>
        <v>0</v>
      </c>
      <c r="H49" s="317">
        <f t="shared" si="9"/>
        <v>0</v>
      </c>
      <c r="I49" s="317">
        <f t="shared" si="9"/>
        <v>0</v>
      </c>
      <c r="J49" s="317">
        <f t="shared" si="9"/>
        <v>0</v>
      </c>
      <c r="K49" s="317">
        <f t="shared" si="9"/>
        <v>0</v>
      </c>
      <c r="L49" s="317">
        <f t="shared" si="9"/>
        <v>0</v>
      </c>
      <c r="M49" s="317">
        <f t="shared" si="9"/>
        <v>0</v>
      </c>
    </row>
    <row r="50" spans="3:13">
      <c r="H50" s="37"/>
      <c r="I50" s="37"/>
      <c r="J50" s="37"/>
      <c r="K50" s="37"/>
      <c r="L50" s="37"/>
      <c r="M50" s="37"/>
    </row>
    <row r="51" spans="3:13" hidden="1">
      <c r="H51" s="37"/>
      <c r="I51" s="37"/>
      <c r="J51" s="37"/>
      <c r="K51" s="37"/>
      <c r="L51" s="37"/>
      <c r="M51" s="37"/>
    </row>
    <row r="52" spans="3:13" hidden="1">
      <c r="H52" s="37"/>
      <c r="I52" s="37"/>
      <c r="J52" s="37"/>
      <c r="K52" s="37"/>
      <c r="L52" s="37"/>
      <c r="M52" s="37"/>
    </row>
    <row r="53" spans="3:13" hidden="1">
      <c r="H53" s="37"/>
      <c r="I53" s="37"/>
      <c r="J53" s="37"/>
      <c r="K53" s="37"/>
      <c r="L53" s="37"/>
      <c r="M53" s="37"/>
    </row>
    <row r="54" spans="3:13" hidden="1">
      <c r="H54" s="37"/>
      <c r="I54" s="37"/>
      <c r="J54" s="37"/>
      <c r="K54" s="37"/>
      <c r="L54" s="37"/>
      <c r="M54" s="37"/>
    </row>
    <row r="55" spans="3:13" hidden="1">
      <c r="H55" s="37"/>
      <c r="I55" s="37"/>
      <c r="J55" s="37"/>
      <c r="K55" s="37"/>
      <c r="L55" s="37"/>
      <c r="M55" s="37"/>
    </row>
    <row r="56" spans="3:13" hidden="1"/>
    <row r="57" spans="3:13" hidden="1"/>
    <row r="58" spans="3:13" hidden="1"/>
    <row r="59" spans="3:13" hidden="1"/>
    <row r="60" spans="3:13" hidden="1"/>
    <row r="61" spans="3:13" hidden="1">
      <c r="C61" s="38"/>
      <c r="D61" s="38"/>
      <c r="E61" s="38"/>
      <c r="F61" s="38"/>
      <c r="G61" s="38"/>
      <c r="H61" s="38"/>
      <c r="I61" s="38"/>
      <c r="J61" s="38"/>
      <c r="K61" s="38"/>
      <c r="L61" s="38"/>
      <c r="M61" s="38"/>
    </row>
    <row r="62" spans="3:13" hidden="1">
      <c r="C62" s="38"/>
      <c r="D62" s="38"/>
      <c r="E62" s="38"/>
      <c r="F62" s="38"/>
      <c r="G62" s="38"/>
      <c r="H62" s="38"/>
      <c r="I62" s="38"/>
      <c r="J62" s="38"/>
      <c r="K62" s="38"/>
      <c r="L62" s="38"/>
      <c r="M62" s="38"/>
    </row>
    <row r="63" spans="3:13" hidden="1">
      <c r="C63" s="38"/>
      <c r="D63" s="38"/>
      <c r="E63" s="38"/>
      <c r="F63" s="38"/>
      <c r="G63" s="38"/>
      <c r="H63" s="38"/>
      <c r="I63" s="38"/>
      <c r="J63" s="38"/>
      <c r="K63" s="38"/>
      <c r="L63" s="38"/>
      <c r="M63" s="38"/>
    </row>
    <row r="64" spans="3:13" hidden="1">
      <c r="C64" s="38"/>
      <c r="D64" s="38"/>
      <c r="E64" s="38"/>
      <c r="F64" s="38"/>
      <c r="G64" s="38"/>
      <c r="H64" s="38"/>
      <c r="I64" s="38"/>
      <c r="J64" s="38"/>
      <c r="K64" s="38"/>
      <c r="L64" s="38"/>
      <c r="M64" s="38"/>
    </row>
    <row r="65" spans="3:13" ht="18.75" hidden="1" customHeight="1">
      <c r="C65" s="38"/>
      <c r="D65" s="38"/>
      <c r="E65" s="38"/>
      <c r="F65" s="38"/>
      <c r="G65" s="38"/>
      <c r="H65" s="38"/>
      <c r="I65" s="38"/>
      <c r="J65" s="38"/>
      <c r="K65" s="38"/>
      <c r="L65" s="38"/>
      <c r="M65" s="38"/>
    </row>
    <row r="66" spans="3:13" hidden="1">
      <c r="C66" s="38"/>
      <c r="D66" s="38"/>
      <c r="E66" s="38"/>
      <c r="F66" s="38"/>
      <c r="G66" s="38"/>
      <c r="H66" s="38"/>
      <c r="I66" s="38"/>
      <c r="J66" s="38"/>
      <c r="K66" s="38"/>
      <c r="L66" s="38"/>
      <c r="M66" s="38"/>
    </row>
    <row r="67" spans="3:13" hidden="1">
      <c r="C67" s="38"/>
      <c r="D67" s="38"/>
      <c r="E67" s="38"/>
      <c r="F67" s="38"/>
      <c r="G67" s="38"/>
      <c r="H67" s="38"/>
      <c r="I67" s="38"/>
      <c r="J67" s="38"/>
      <c r="K67" s="38"/>
      <c r="L67" s="38"/>
      <c r="M67" s="38"/>
    </row>
    <row r="68" spans="3:13" hidden="1">
      <c r="C68" s="38"/>
      <c r="D68" s="38"/>
      <c r="E68" s="38"/>
      <c r="F68" s="38"/>
      <c r="G68" s="38"/>
      <c r="H68" s="38"/>
      <c r="I68" s="38"/>
      <c r="J68" s="38"/>
      <c r="K68" s="38"/>
      <c r="L68" s="38"/>
      <c r="M68" s="38"/>
    </row>
    <row r="69" spans="3:13">
      <c r="C69" s="38"/>
      <c r="D69" s="38">
        <v>134224</v>
      </c>
      <c r="E69" s="38">
        <v>138787</v>
      </c>
      <c r="F69" s="38">
        <v>160755</v>
      </c>
      <c r="G69" s="38"/>
      <c r="H69" s="38"/>
      <c r="I69" s="38"/>
      <c r="J69" s="38"/>
      <c r="K69" s="38"/>
      <c r="L69" s="38"/>
      <c r="M69" s="38"/>
    </row>
    <row r="70" spans="3:13">
      <c r="C70" s="38"/>
      <c r="D70" s="38">
        <f t="shared" ref="D70:F70" si="10">D69-SUM(D35:D36)</f>
        <v>0</v>
      </c>
      <c r="E70" s="38">
        <f t="shared" si="10"/>
        <v>0</v>
      </c>
      <c r="F70" s="38">
        <f t="shared" si="10"/>
        <v>0</v>
      </c>
      <c r="G70" s="38"/>
      <c r="H70" s="38"/>
      <c r="I70" s="38"/>
      <c r="J70" s="38"/>
      <c r="K70" s="38"/>
      <c r="L70" s="38"/>
      <c r="M70" s="38"/>
    </row>
    <row r="71" spans="3:13">
      <c r="C71" s="38"/>
      <c r="D71" s="38"/>
      <c r="E71" s="38"/>
      <c r="F71" s="38"/>
      <c r="G71" s="38"/>
      <c r="H71" s="38"/>
      <c r="I71" s="38"/>
      <c r="J71" s="38"/>
      <c r="K71" s="38"/>
      <c r="L71" s="38"/>
      <c r="M71" s="38"/>
    </row>
    <row r="72" spans="3:13">
      <c r="C72" s="38"/>
      <c r="D72" s="38"/>
      <c r="E72" s="38"/>
      <c r="F72" s="38"/>
      <c r="G72" s="38"/>
      <c r="H72" s="38"/>
      <c r="I72" s="38"/>
      <c r="J72" s="38"/>
      <c r="K72" s="38"/>
      <c r="L72" s="38"/>
      <c r="M72" s="38"/>
    </row>
    <row r="73" spans="3:13">
      <c r="C73" s="38"/>
      <c r="D73" s="38"/>
      <c r="E73" s="38"/>
      <c r="F73" s="38"/>
      <c r="G73" s="38"/>
      <c r="H73" s="38"/>
      <c r="I73" s="38"/>
      <c r="J73" s="38"/>
      <c r="K73" s="38"/>
      <c r="L73" s="38"/>
      <c r="M73" s="38"/>
    </row>
    <row r="74" spans="3:13">
      <c r="C74" s="38"/>
      <c r="D74" s="38"/>
      <c r="E74" s="38"/>
      <c r="F74" s="38"/>
      <c r="G74" s="38"/>
      <c r="H74" s="38"/>
      <c r="I74" s="38"/>
      <c r="J74" s="38"/>
      <c r="K74" s="38"/>
      <c r="L74" s="38"/>
      <c r="M74" s="38"/>
    </row>
    <row r="75" spans="3:13">
      <c r="C75" s="38"/>
      <c r="D75" s="38"/>
      <c r="E75" s="38"/>
      <c r="F75" s="38"/>
      <c r="G75" s="38"/>
      <c r="H75" s="38"/>
      <c r="I75" s="38"/>
      <c r="J75" s="38"/>
      <c r="K75" s="38"/>
      <c r="L75" s="38"/>
      <c r="M75" s="38"/>
    </row>
    <row r="76" spans="3:13">
      <c r="C76" s="38"/>
      <c r="D76" s="38"/>
      <c r="E76" s="38"/>
      <c r="F76" s="38"/>
      <c r="G76" s="38"/>
      <c r="H76" s="38"/>
      <c r="I76" s="38"/>
      <c r="J76" s="38"/>
      <c r="K76" s="38"/>
      <c r="L76" s="38"/>
      <c r="M76" s="38"/>
    </row>
    <row r="77" spans="3:13">
      <c r="C77" s="38"/>
      <c r="D77" s="38"/>
      <c r="E77" s="38"/>
      <c r="F77" s="38"/>
      <c r="G77" s="38"/>
      <c r="H77" s="38"/>
      <c r="I77" s="38"/>
      <c r="J77" s="38"/>
      <c r="K77" s="38"/>
      <c r="L77" s="38"/>
      <c r="M77" s="38"/>
    </row>
    <row r="78" spans="3:13">
      <c r="C78" s="38"/>
      <c r="D78" s="38"/>
      <c r="E78" s="38"/>
      <c r="F78" s="38"/>
      <c r="G78" s="38"/>
      <c r="H78" s="38"/>
      <c r="I78" s="38"/>
      <c r="J78" s="38"/>
      <c r="K78" s="38"/>
      <c r="L78" s="38"/>
      <c r="M78" s="38"/>
    </row>
    <row r="79" spans="3:13">
      <c r="C79" s="38"/>
      <c r="D79" s="38"/>
      <c r="E79" s="38"/>
      <c r="F79" s="38"/>
      <c r="G79" s="38"/>
      <c r="H79" s="38"/>
      <c r="I79" s="38"/>
      <c r="J79" s="38"/>
      <c r="K79" s="38"/>
      <c r="L79" s="38"/>
      <c r="M79" s="38"/>
    </row>
  </sheetData>
  <customSheetViews>
    <customSheetView guid="{AA48DCEF-55E0-4204-8FFD-85C39608BE6D}" scale="78" showGridLines="0" hiddenRows="1" topLeftCell="A16">
      <selection activeCell="E15" sqref="E15"/>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12F8D032-8143-430B-8DFF-852E8796C402}" scale="78" showGridLines="0" hiddenRows="1" topLeftCell="A16">
      <selection activeCell="E15" sqref="E15"/>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9AF4A83C-CF57-4B40-8A74-6A0EA6C2FE5C}" scale="78" showGridLines="0">
      <selection activeCell="O29" sqref="O29"/>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687A4863-1825-4D63-B732-E76682E6DE4F}" scale="80" showPageBreaks="1" showGridLines="0" view="pageBreakPreview" topLeftCell="C40">
      <selection activeCell="E28" sqref="E28"/>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cale="78" showGridLines="0" topLeftCell="A16">
      <selection activeCell="F45" sqref="F45"/>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99D69CD-4B7E-42BC-9944-5BD922EB798C}" scale="90" showGridLines="0">
      <selection activeCell="O41" sqref="O41"/>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EB23FC34-EB9F-4A12-8CA9-C3B8F6F151C1}" scale="58" showPageBreaks="1" showGridLines="0" printArea="1" hiddenRows="1" hiddenColumns="1">
      <selection activeCell="C8" sqref="C8"/>
      <pageMargins left="0.98425196850393704" right="0.98425196850393704" top="0.98425196850393704" bottom="0.98425196850393704" header="0.51181102362204722" footer="0.51181102362204722"/>
      <pageSetup paperSize="9" scale="37" orientation="landscape" r:id="rId7"/>
      <headerFooter alignWithMargins="0"/>
    </customSheetView>
    <customSheetView guid="{6587DC74-DEB6-4452-A434-417A9595CDDC}" scale="70" showGridLines="0" fitToPage="1" hiddenRows="1" topLeftCell="C7">
      <selection activeCell="J26" sqref="J26"/>
      <pageMargins left="0.98425196850393704" right="0.98425196850393704" top="0.98425196850393704" bottom="0.98425196850393704" header="0.51181102362204722" footer="0.51181102362204722"/>
      <pageSetup paperSize="9" scale="48" orientation="landscape" r:id="rId8"/>
      <headerFooter alignWithMargins="0"/>
    </customSheetView>
    <customSheetView guid="{52EFF634-6180-488B-AC31-853256997E5C}" scale="78" showGridLines="0" hiddenColumns="1" topLeftCell="A28">
      <selection activeCell="E7" sqref="E7"/>
      <pageMargins left="0.98425196850393704" right="0.98425196850393704" top="0.98425196850393704" bottom="0.98425196850393704" header="0.51181102362204722" footer="0.51181102362204722"/>
      <pageSetup paperSize="9" scale="37" orientation="landscape" r:id="rId9"/>
      <headerFooter alignWithMargins="0"/>
    </customSheetView>
    <customSheetView guid="{57267270-6A97-4850-9DB6-FE6B399379AA}" scale="78" showGridLines="0" topLeftCell="C4">
      <selection activeCell="M45" sqref="M45"/>
      <pageMargins left="0.98425196850393704" right="0.98425196850393704" top="0.98425196850393704" bottom="0.98425196850393704" header="0.51181102362204722" footer="0.51181102362204722"/>
      <pageSetup paperSize="9" scale="37" orientation="landscape" r:id="rId10"/>
      <headerFooter alignWithMargins="0"/>
    </customSheetView>
    <customSheetView guid="{25FAB884-5E17-4008-8139-33D910C7DEFE}" scale="80" showGridLines="0">
      <selection activeCell="B5" sqref="B5"/>
      <pageMargins left="0.98425196850393704" right="0.98425196850393704" top="0.98425196850393704" bottom="0.98425196850393704" header="0.51181102362204722" footer="0.51181102362204722"/>
      <pageSetup paperSize="9" scale="37" orientation="landscape" r:id="rId11"/>
      <headerFooter alignWithMargins="0"/>
    </customSheetView>
  </customSheetViews>
  <pageMargins left="0.98425196850393704" right="0.98425196850393704" top="0.98425196850393704" bottom="0.98425196850393704" header="0.51181102362204722" footer="0.51181102362204722"/>
  <pageSetup paperSize="9" scale="37" orientation="landscape" r:id="rId12"/>
  <headerFooter alignWithMargins="0"/>
  <ignoredErrors>
    <ignoredError sqref="D12:G12 D40:L41 D43:L43 D42:J42"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showGridLines="0" topLeftCell="A22" workbookViewId="0">
      <selection activeCell="D21" sqref="D21"/>
    </sheetView>
  </sheetViews>
  <sheetFormatPr defaultColWidth="9.140625" defaultRowHeight="15"/>
  <cols>
    <col min="1" max="1" width="38.85546875" style="101" customWidth="1"/>
    <col min="2" max="2" width="36" style="101" customWidth="1"/>
    <col min="3" max="11" width="12.85546875" style="101" customWidth="1"/>
    <col min="12" max="16384" width="9.140625" style="101"/>
  </cols>
  <sheetData>
    <row r="1" ht="10.9" customHeight="1"/>
    <row r="2" ht="10.9" customHeight="1"/>
    <row r="3" ht="10.9" customHeight="1"/>
    <row r="4" ht="10.9" customHeight="1"/>
  </sheetData>
  <customSheetViews>
    <customSheetView guid="{AA48DCEF-55E0-4204-8FFD-85C39608BE6D}" showGridLines="0" state="hidden" topLeftCell="A22">
      <selection activeCell="D21" sqref="D21"/>
      <pageMargins left="0.7" right="0.7" top="0.75" bottom="0.75" header="0.3" footer="0.3"/>
    </customSheetView>
    <customSheetView guid="{12F8D032-8143-430B-8DFF-852E8796C402}" showGridLines="0" topLeftCell="A22">
      <selection activeCell="D21" sqref="D21"/>
      <pageMargins left="0.7" right="0.7" top="0.75" bottom="0.75" header="0.3" footer="0.3"/>
    </customSheetView>
    <customSheetView guid="{9AF4A83C-CF57-4B40-8A74-6A0EA6C2FE5C}" showGridLines="0">
      <selection activeCell="C30" sqref="C30"/>
      <pageMargins left="0.7" right="0.7" top="0.75" bottom="0.75" header="0.3" footer="0.3"/>
    </customSheetView>
    <customSheetView guid="{687A4863-1825-4D63-B732-E76682E6DE4F}" showGridLines="0">
      <selection activeCell="C30" sqref="C30"/>
      <pageMargins left="0.7" right="0.7" top="0.75" bottom="0.75" header="0.3" footer="0.3"/>
    </customSheetView>
    <customSheetView guid="{8DA78CF1-615A-4626-9893-6751995631A4}" showGridLines="0">
      <selection activeCell="C30" sqref="C30"/>
      <pageMargins left="0.7" right="0.7" top="0.75" bottom="0.75" header="0.3" footer="0.3"/>
    </customSheetView>
    <customSheetView guid="{899D69CD-4B7E-42BC-9944-5BD922EB798C}" showGridLines="0">
      <selection activeCell="C30" sqref="C30"/>
      <pageMargins left="0.7" right="0.7" top="0.75" bottom="0.75" header="0.3" footer="0.3"/>
    </customSheetView>
    <customSheetView guid="{57267270-6A97-4850-9DB6-FE6B399379AA}" showGridLines="0">
      <selection activeCell="C30" sqref="C30"/>
      <pageMargins left="0.7" right="0.7" top="0.75" bottom="0.75" header="0.3" footer="0.3"/>
    </customSheetView>
    <customSheetView guid="{25FAB884-5E17-4008-8139-33D910C7DEFE}" showGridLines="0">
      <selection activeCell="A7" sqref="A7"/>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AA48DCEF-55E0-4204-8FFD-85C39608BE6D}" state="hidden">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82" workbookViewId="0">
      <selection activeCell="C16" sqref="C16"/>
    </sheetView>
  </sheetViews>
  <sheetFormatPr defaultColWidth="8.7109375" defaultRowHeight="15"/>
  <cols>
    <col min="1" max="1" width="49" style="101" customWidth="1"/>
    <col min="2" max="2" width="45.28515625" style="101" customWidth="1"/>
    <col min="3" max="3" width="12.28515625" style="101" customWidth="1"/>
    <col min="4" max="8" width="11.85546875" style="101" bestFit="1" customWidth="1"/>
    <col min="9" max="9" width="13.140625" style="101" bestFit="1" customWidth="1"/>
    <col min="10" max="11" width="13.140625" style="110" bestFit="1" customWidth="1"/>
    <col min="12" max="12" width="12.28515625" style="110" bestFit="1" customWidth="1"/>
    <col min="13" max="14" width="10.7109375" style="101" customWidth="1"/>
    <col min="15" max="16384" width="8.7109375" style="101"/>
  </cols>
  <sheetData>
    <row r="1" spans="1:14" s="341" customFormat="1" ht="19.5" customHeight="1" thickBot="1">
      <c r="A1" s="287" t="s">
        <v>89</v>
      </c>
      <c r="B1" s="287" t="s">
        <v>1</v>
      </c>
      <c r="C1" s="340" t="s">
        <v>191</v>
      </c>
      <c r="D1" s="340" t="s">
        <v>192</v>
      </c>
      <c r="E1" s="340" t="s">
        <v>193</v>
      </c>
      <c r="F1" s="340" t="s">
        <v>194</v>
      </c>
      <c r="G1" s="340" t="s">
        <v>195</v>
      </c>
      <c r="H1" s="340" t="s">
        <v>196</v>
      </c>
      <c r="I1" s="340" t="s">
        <v>197</v>
      </c>
      <c r="J1" s="340" t="s">
        <v>198</v>
      </c>
      <c r="K1" s="340" t="s">
        <v>199</v>
      </c>
      <c r="L1" s="340" t="s">
        <v>200</v>
      </c>
      <c r="M1" s="340"/>
      <c r="N1" s="340"/>
    </row>
    <row r="2" spans="1:14" s="346" customFormat="1" ht="30">
      <c r="A2" s="342" t="s">
        <v>251</v>
      </c>
      <c r="B2" s="342" t="s">
        <v>152</v>
      </c>
      <c r="C2" s="343">
        <f>SUM(C3:C4,C6,C9,C11:C14)</f>
        <v>1559802</v>
      </c>
      <c r="D2" s="343">
        <f>SUM(D3:D4,D6,D9,D11:D14)</f>
        <v>1620968</v>
      </c>
      <c r="E2" s="343">
        <f>SUM(E3:E4,E6,E9,E11:E14)</f>
        <v>1663808</v>
      </c>
      <c r="F2" s="343">
        <f>SUM(F3:F4,F6,F9,F11:F14)</f>
        <v>1684729</v>
      </c>
      <c r="G2" s="343">
        <f>SUM(G3:G4,G6,G9,G11:G14)-1</f>
        <v>1688501</v>
      </c>
      <c r="H2" s="343">
        <f>SUM(H3:H4,H6,H9,H11:H14)</f>
        <v>1736743</v>
      </c>
      <c r="I2" s="343">
        <f>SUM(I3:I4,I6,I9,I11:I14)</f>
        <v>1805709</v>
      </c>
      <c r="J2" s="344">
        <f>SUM(J3:J4,J6,J9,J11:J14)</f>
        <v>1982843</v>
      </c>
      <c r="K2" s="344">
        <f>SUM(K3:K4,K6,K9,K11:K14)</f>
        <v>2081699</v>
      </c>
      <c r="L2" s="344">
        <f>L15+L28+L32</f>
        <v>2116449</v>
      </c>
      <c r="M2" s="345"/>
      <c r="N2" s="345"/>
    </row>
    <row r="3" spans="1:14">
      <c r="A3" s="347" t="s">
        <v>252</v>
      </c>
      <c r="B3" s="347" t="s">
        <v>175</v>
      </c>
      <c r="C3" s="348">
        <v>399019</v>
      </c>
      <c r="D3" s="348">
        <v>423211</v>
      </c>
      <c r="E3" s="348">
        <v>426511</v>
      </c>
      <c r="F3" s="348">
        <v>427780</v>
      </c>
      <c r="G3" s="348">
        <f>G16+G29+G33</f>
        <v>425504</v>
      </c>
      <c r="H3" s="348">
        <f>H16+H29+H33</f>
        <v>449818</v>
      </c>
      <c r="I3" s="348">
        <f>I16+I29+I33</f>
        <v>464631</v>
      </c>
      <c r="J3" s="348">
        <f>J16+J29+J33</f>
        <v>505027</v>
      </c>
      <c r="K3" s="348">
        <f>K16+K29+K33</f>
        <v>536120</v>
      </c>
      <c r="L3" s="348">
        <f>L16+L29+L33</f>
        <v>543379</v>
      </c>
      <c r="M3" s="349"/>
      <c r="N3" s="349"/>
    </row>
    <row r="4" spans="1:14">
      <c r="A4" s="347" t="s">
        <v>253</v>
      </c>
      <c r="B4" s="347" t="s">
        <v>177</v>
      </c>
      <c r="C4" s="348">
        <v>853134</v>
      </c>
      <c r="D4" s="348">
        <v>888127</v>
      </c>
      <c r="E4" s="348">
        <v>920251</v>
      </c>
      <c r="F4" s="348">
        <v>940928</v>
      </c>
      <c r="G4" s="348">
        <f t="shared" ref="G4:K5" si="0">G17+G34</f>
        <v>947746</v>
      </c>
      <c r="H4" s="348">
        <f t="shared" si="0"/>
        <v>978260</v>
      </c>
      <c r="I4" s="348">
        <f t="shared" si="0"/>
        <v>1002343</v>
      </c>
      <c r="J4" s="348">
        <f t="shared" si="0"/>
        <v>1100303</v>
      </c>
      <c r="K4" s="348">
        <f t="shared" si="0"/>
        <v>1156682</v>
      </c>
      <c r="L4" s="348">
        <f t="shared" ref="L4" si="1">L17+L34</f>
        <v>1194984</v>
      </c>
      <c r="M4" s="349"/>
      <c r="N4" s="349"/>
    </row>
    <row r="5" spans="1:14" s="353" customFormat="1">
      <c r="A5" s="350" t="s">
        <v>254</v>
      </c>
      <c r="B5" s="350" t="s">
        <v>276</v>
      </c>
      <c r="C5" s="351">
        <v>250682</v>
      </c>
      <c r="D5" s="351">
        <v>262395</v>
      </c>
      <c r="E5" s="351">
        <v>273039</v>
      </c>
      <c r="F5" s="351">
        <v>280480</v>
      </c>
      <c r="G5" s="351">
        <f t="shared" si="0"/>
        <v>280304</v>
      </c>
      <c r="H5" s="351">
        <f t="shared" si="0"/>
        <v>293213</v>
      </c>
      <c r="I5" s="351">
        <f t="shared" si="0"/>
        <v>303386</v>
      </c>
      <c r="J5" s="351">
        <f t="shared" si="0"/>
        <v>355178</v>
      </c>
      <c r="K5" s="351">
        <f t="shared" si="0"/>
        <v>396264</v>
      </c>
      <c r="L5" s="351">
        <f t="shared" ref="L5" si="2">L18+L35</f>
        <v>407861</v>
      </c>
      <c r="M5" s="352"/>
      <c r="N5" s="352"/>
    </row>
    <row r="6" spans="1:14">
      <c r="A6" s="347" t="s">
        <v>255</v>
      </c>
      <c r="B6" s="347" t="s">
        <v>277</v>
      </c>
      <c r="C6" s="348">
        <v>161140</v>
      </c>
      <c r="D6" s="348">
        <v>162598</v>
      </c>
      <c r="E6" s="348">
        <v>169278</v>
      </c>
      <c r="F6" s="348">
        <v>167983</v>
      </c>
      <c r="G6" s="348">
        <f t="shared" ref="G6:K7" si="3">G19+G30+G36</f>
        <v>169101</v>
      </c>
      <c r="H6" s="348">
        <f t="shared" si="3"/>
        <v>169183</v>
      </c>
      <c r="I6" s="348">
        <f t="shared" si="3"/>
        <v>192883</v>
      </c>
      <c r="J6" s="348">
        <f t="shared" si="3"/>
        <v>211727</v>
      </c>
      <c r="K6" s="348">
        <f t="shared" si="3"/>
        <v>228036</v>
      </c>
      <c r="L6" s="348">
        <f t="shared" ref="L6" si="4">L19+L30+L36</f>
        <v>215282</v>
      </c>
      <c r="M6" s="349"/>
      <c r="N6" s="349"/>
    </row>
    <row r="7" spans="1:14" s="353" customFormat="1">
      <c r="A7" s="350" t="s">
        <v>256</v>
      </c>
      <c r="B7" s="350" t="s">
        <v>278</v>
      </c>
      <c r="C7" s="351">
        <v>158239</v>
      </c>
      <c r="D7" s="351">
        <v>153207</v>
      </c>
      <c r="E7" s="351">
        <v>155538</v>
      </c>
      <c r="F7" s="351">
        <v>160414</v>
      </c>
      <c r="G7" s="351">
        <f t="shared" si="3"/>
        <v>163239</v>
      </c>
      <c r="H7" s="351">
        <f t="shared" si="3"/>
        <v>174832</v>
      </c>
      <c r="I7" s="351">
        <f t="shared" si="3"/>
        <v>189226</v>
      </c>
      <c r="J7" s="351">
        <f t="shared" si="3"/>
        <v>201902</v>
      </c>
      <c r="K7" s="351">
        <f t="shared" si="3"/>
        <v>205136</v>
      </c>
      <c r="L7" s="351">
        <f t="shared" ref="L7" si="5">L20+L31+L37</f>
        <v>194503</v>
      </c>
      <c r="M7" s="352"/>
      <c r="N7" s="352"/>
    </row>
    <row r="8" spans="1:14" s="353" customFormat="1">
      <c r="A8" s="350" t="s">
        <v>257</v>
      </c>
      <c r="B8" s="350" t="s">
        <v>279</v>
      </c>
      <c r="C8" s="351">
        <v>2901</v>
      </c>
      <c r="D8" s="351">
        <v>9391</v>
      </c>
      <c r="E8" s="351">
        <v>13740</v>
      </c>
      <c r="F8" s="351">
        <v>7569</v>
      </c>
      <c r="G8" s="351">
        <f t="shared" ref="G8:L8" si="6">G21+G38</f>
        <v>5862</v>
      </c>
      <c r="H8" s="351">
        <f t="shared" si="6"/>
        <v>-5649</v>
      </c>
      <c r="I8" s="351">
        <f t="shared" si="6"/>
        <v>3657</v>
      </c>
      <c r="J8" s="351">
        <f t="shared" si="6"/>
        <v>9825</v>
      </c>
      <c r="K8" s="351">
        <f t="shared" si="6"/>
        <v>22900</v>
      </c>
      <c r="L8" s="351">
        <f t="shared" si="6"/>
        <v>20779</v>
      </c>
      <c r="M8" s="352"/>
      <c r="N8" s="352"/>
    </row>
    <row r="9" spans="1:14">
      <c r="A9" s="347" t="s">
        <v>258</v>
      </c>
      <c r="B9" s="347" t="s">
        <v>280</v>
      </c>
      <c r="C9" s="348">
        <v>61066</v>
      </c>
      <c r="D9" s="348">
        <v>63975</v>
      </c>
      <c r="E9" s="348">
        <v>65850</v>
      </c>
      <c r="F9" s="348">
        <v>69651</v>
      </c>
      <c r="G9" s="348">
        <f t="shared" ref="G9:K14" si="7">G22</f>
        <v>70712</v>
      </c>
      <c r="H9" s="348">
        <f t="shared" si="7"/>
        <v>61777</v>
      </c>
      <c r="I9" s="348">
        <f t="shared" si="7"/>
        <v>70106</v>
      </c>
      <c r="J9" s="348">
        <f t="shared" si="7"/>
        <v>74982</v>
      </c>
      <c r="K9" s="348">
        <f t="shared" si="7"/>
        <v>76396</v>
      </c>
      <c r="L9" s="348">
        <f t="shared" ref="L9" si="8">L22</f>
        <v>79436</v>
      </c>
      <c r="M9" s="349"/>
      <c r="N9" s="349"/>
    </row>
    <row r="10" spans="1:14" s="353" customFormat="1">
      <c r="A10" s="350" t="s">
        <v>259</v>
      </c>
      <c r="B10" s="350" t="s">
        <v>281</v>
      </c>
      <c r="C10" s="351">
        <v>0</v>
      </c>
      <c r="D10" s="351">
        <v>0</v>
      </c>
      <c r="E10" s="351">
        <v>0</v>
      </c>
      <c r="F10" s="351">
        <v>0</v>
      </c>
      <c r="G10" s="351">
        <f t="shared" si="7"/>
        <v>0</v>
      </c>
      <c r="H10" s="351">
        <f t="shared" si="7"/>
        <v>0</v>
      </c>
      <c r="I10" s="351">
        <f t="shared" si="7"/>
        <v>0</v>
      </c>
      <c r="J10" s="351">
        <f t="shared" si="7"/>
        <v>0</v>
      </c>
      <c r="K10" s="351">
        <f t="shared" si="7"/>
        <v>0</v>
      </c>
      <c r="L10" s="351">
        <f t="shared" ref="L10" si="9">L23</f>
        <v>0</v>
      </c>
      <c r="M10" s="352"/>
      <c r="N10" s="352"/>
    </row>
    <row r="11" spans="1:14">
      <c r="A11" s="347" t="s">
        <v>62</v>
      </c>
      <c r="B11" s="347" t="s">
        <v>17</v>
      </c>
      <c r="C11" s="348">
        <v>15191</v>
      </c>
      <c r="D11" s="348">
        <v>16183</v>
      </c>
      <c r="E11" s="348">
        <v>16367</v>
      </c>
      <c r="F11" s="348">
        <v>16484</v>
      </c>
      <c r="G11" s="348">
        <f t="shared" si="7"/>
        <v>7691</v>
      </c>
      <c r="H11" s="348">
        <f t="shared" si="7"/>
        <v>8378</v>
      </c>
      <c r="I11" s="348">
        <f t="shared" si="7"/>
        <v>7816</v>
      </c>
      <c r="J11" s="348">
        <f t="shared" si="7"/>
        <v>11945</v>
      </c>
      <c r="K11" s="348">
        <f t="shared" si="7"/>
        <v>12821</v>
      </c>
      <c r="L11" s="348">
        <f t="shared" ref="L11" si="10">L24</f>
        <v>12562</v>
      </c>
      <c r="M11" s="349"/>
      <c r="N11" s="349"/>
    </row>
    <row r="12" spans="1:14">
      <c r="A12" s="347" t="s">
        <v>260</v>
      </c>
      <c r="B12" s="347" t="s">
        <v>179</v>
      </c>
      <c r="C12" s="348">
        <v>1710</v>
      </c>
      <c r="D12" s="348">
        <v>1518</v>
      </c>
      <c r="E12" s="348">
        <v>1445</v>
      </c>
      <c r="F12" s="348">
        <v>1703</v>
      </c>
      <c r="G12" s="348">
        <f t="shared" si="7"/>
        <v>1974</v>
      </c>
      <c r="H12" s="348">
        <f t="shared" si="7"/>
        <v>1941</v>
      </c>
      <c r="I12" s="348">
        <f t="shared" si="7"/>
        <v>2796</v>
      </c>
      <c r="J12" s="348">
        <f t="shared" si="7"/>
        <v>3083</v>
      </c>
      <c r="K12" s="348">
        <f t="shared" si="7"/>
        <v>2762</v>
      </c>
      <c r="L12" s="348">
        <f t="shared" ref="L12" si="11">L25</f>
        <v>2496</v>
      </c>
      <c r="M12" s="349"/>
      <c r="N12" s="349"/>
    </row>
    <row r="13" spans="1:14">
      <c r="A13" s="347" t="s">
        <v>261</v>
      </c>
      <c r="B13" s="347" t="s">
        <v>282</v>
      </c>
      <c r="C13" s="348">
        <v>3093</v>
      </c>
      <c r="D13" s="348">
        <v>6082</v>
      </c>
      <c r="E13" s="348">
        <v>9178</v>
      </c>
      <c r="F13" s="348">
        <v>8989</v>
      </c>
      <c r="G13" s="348">
        <f t="shared" si="7"/>
        <v>13653</v>
      </c>
      <c r="H13" s="348">
        <f t="shared" si="7"/>
        <v>15780</v>
      </c>
      <c r="I13" s="348">
        <f t="shared" si="7"/>
        <v>16818</v>
      </c>
      <c r="J13" s="348">
        <f t="shared" si="7"/>
        <v>26701</v>
      </c>
      <c r="K13" s="348">
        <f t="shared" si="7"/>
        <v>24615</v>
      </c>
      <c r="L13" s="348">
        <f t="shared" ref="L13" si="12">L26</f>
        <v>25573</v>
      </c>
      <c r="M13" s="349"/>
      <c r="N13" s="349"/>
    </row>
    <row r="14" spans="1:14">
      <c r="A14" s="347" t="s">
        <v>262</v>
      </c>
      <c r="B14" s="347" t="s">
        <v>283</v>
      </c>
      <c r="C14" s="348">
        <v>65449</v>
      </c>
      <c r="D14" s="348">
        <v>59274</v>
      </c>
      <c r="E14" s="348">
        <v>54928</v>
      </c>
      <c r="F14" s="348">
        <v>51211</v>
      </c>
      <c r="G14" s="348">
        <f t="shared" si="7"/>
        <v>52121</v>
      </c>
      <c r="H14" s="348">
        <f t="shared" si="7"/>
        <v>51606</v>
      </c>
      <c r="I14" s="348">
        <f t="shared" si="7"/>
        <v>48316</v>
      </c>
      <c r="J14" s="348">
        <f t="shared" si="7"/>
        <v>49075</v>
      </c>
      <c r="K14" s="348">
        <f t="shared" si="7"/>
        <v>44267</v>
      </c>
      <c r="L14" s="348">
        <f t="shared" ref="L14" si="13">L27</f>
        <v>42737</v>
      </c>
      <c r="M14" s="349"/>
      <c r="N14" s="349"/>
    </row>
    <row r="15" spans="1:14" s="346" customFormat="1" ht="30">
      <c r="A15" s="342" t="s">
        <v>119</v>
      </c>
      <c r="B15" s="342" t="s">
        <v>123</v>
      </c>
      <c r="C15" s="345">
        <f t="shared" ref="C15:I15" si="14">SUM(C16:C17,C19,C22:C27)</f>
        <v>0</v>
      </c>
      <c r="D15" s="345">
        <f t="shared" si="14"/>
        <v>0</v>
      </c>
      <c r="E15" s="345">
        <f t="shared" si="14"/>
        <v>0</v>
      </c>
      <c r="F15" s="345">
        <f t="shared" si="14"/>
        <v>0</v>
      </c>
      <c r="G15" s="345">
        <f t="shared" si="14"/>
        <v>1487944</v>
      </c>
      <c r="H15" s="345">
        <f t="shared" si="14"/>
        <v>1537794</v>
      </c>
      <c r="I15" s="345">
        <f t="shared" si="14"/>
        <v>1584506</v>
      </c>
      <c r="J15" s="345">
        <f>SUM(J16:J17,J19,J22:J27)</f>
        <v>1734889</v>
      </c>
      <c r="K15" s="345">
        <f>SUM(K16:K17,K19,K22:K27)</f>
        <v>1821282</v>
      </c>
      <c r="L15" s="345">
        <f>SUM(L16:L17,L19,L22:L27)</f>
        <v>1869671</v>
      </c>
      <c r="M15" s="345"/>
      <c r="N15" s="345"/>
    </row>
    <row r="16" spans="1:14">
      <c r="A16" s="354" t="s">
        <v>252</v>
      </c>
      <c r="B16" s="354" t="s">
        <v>175</v>
      </c>
      <c r="C16" s="355">
        <v>0</v>
      </c>
      <c r="D16" s="355">
        <v>0</v>
      </c>
      <c r="E16" s="355">
        <v>0</v>
      </c>
      <c r="F16" s="355">
        <v>0</v>
      </c>
      <c r="G16" s="355">
        <v>425003</v>
      </c>
      <c r="H16" s="355">
        <v>449308</v>
      </c>
      <c r="I16" s="355">
        <v>464122</v>
      </c>
      <c r="J16" s="355">
        <v>500331</v>
      </c>
      <c r="K16" s="355">
        <v>531081</v>
      </c>
      <c r="L16" s="355">
        <v>538162</v>
      </c>
      <c r="M16" s="354"/>
      <c r="N16" s="354"/>
    </row>
    <row r="17" spans="1:14">
      <c r="A17" s="354" t="s">
        <v>253</v>
      </c>
      <c r="B17" s="354" t="s">
        <v>177</v>
      </c>
      <c r="C17" s="355">
        <v>0</v>
      </c>
      <c r="D17" s="355">
        <v>0</v>
      </c>
      <c r="E17" s="355">
        <v>0</v>
      </c>
      <c r="F17" s="355">
        <v>0</v>
      </c>
      <c r="G17" s="355">
        <v>916790</v>
      </c>
      <c r="H17" s="355">
        <v>949004</v>
      </c>
      <c r="I17" s="355">
        <v>974532</v>
      </c>
      <c r="J17" s="355">
        <v>1068772</v>
      </c>
      <c r="K17" s="355">
        <v>1129340</v>
      </c>
      <c r="L17" s="355">
        <v>1168705</v>
      </c>
      <c r="M17" s="354"/>
      <c r="N17" s="354"/>
    </row>
    <row r="18" spans="1:14" s="353" customFormat="1">
      <c r="A18" s="350" t="s">
        <v>254</v>
      </c>
      <c r="B18" s="350" t="s">
        <v>276</v>
      </c>
      <c r="C18" s="355">
        <v>0</v>
      </c>
      <c r="D18" s="355">
        <v>0</v>
      </c>
      <c r="E18" s="355">
        <v>0</v>
      </c>
      <c r="F18" s="355">
        <v>0</v>
      </c>
      <c r="G18" s="356">
        <v>280304</v>
      </c>
      <c r="H18" s="356">
        <v>293213</v>
      </c>
      <c r="I18" s="356">
        <v>303386</v>
      </c>
      <c r="J18" s="356">
        <v>355178</v>
      </c>
      <c r="K18" s="356">
        <v>396264</v>
      </c>
      <c r="L18" s="356">
        <v>407861</v>
      </c>
      <c r="M18" s="350"/>
      <c r="N18" s="350"/>
    </row>
    <row r="19" spans="1:14">
      <c r="A19" s="354" t="s">
        <v>255</v>
      </c>
      <c r="B19" s="354" t="s">
        <v>277</v>
      </c>
      <c r="C19" s="355">
        <v>0</v>
      </c>
      <c r="D19" s="355">
        <v>0</v>
      </c>
      <c r="E19" s="355">
        <v>0</v>
      </c>
      <c r="F19" s="355">
        <v>0</v>
      </c>
      <c r="G19" s="355">
        <v>0</v>
      </c>
      <c r="H19" s="355">
        <v>0</v>
      </c>
      <c r="I19" s="355">
        <v>0</v>
      </c>
      <c r="J19" s="355">
        <v>0</v>
      </c>
      <c r="K19" s="355">
        <v>0</v>
      </c>
      <c r="L19" s="355">
        <v>0</v>
      </c>
      <c r="M19" s="354"/>
      <c r="N19" s="354"/>
    </row>
    <row r="20" spans="1:14" s="353" customFormat="1">
      <c r="A20" s="350" t="s">
        <v>256</v>
      </c>
      <c r="B20" s="350" t="s">
        <v>278</v>
      </c>
      <c r="C20" s="355">
        <v>0</v>
      </c>
      <c r="D20" s="355">
        <v>0</v>
      </c>
      <c r="E20" s="355">
        <v>0</v>
      </c>
      <c r="F20" s="355">
        <v>0</v>
      </c>
      <c r="G20" s="356">
        <v>0</v>
      </c>
      <c r="H20" s="356">
        <v>0</v>
      </c>
      <c r="I20" s="356">
        <v>0</v>
      </c>
      <c r="J20" s="356">
        <v>0</v>
      </c>
      <c r="K20" s="356">
        <v>0</v>
      </c>
      <c r="L20" s="356">
        <v>0</v>
      </c>
      <c r="M20" s="350"/>
      <c r="N20" s="350"/>
    </row>
    <row r="21" spans="1:14" s="353" customFormat="1">
      <c r="A21" s="350" t="s">
        <v>257</v>
      </c>
      <c r="B21" s="350" t="s">
        <v>279</v>
      </c>
      <c r="C21" s="355">
        <v>0</v>
      </c>
      <c r="D21" s="355">
        <v>0</v>
      </c>
      <c r="E21" s="355">
        <v>0</v>
      </c>
      <c r="F21" s="355">
        <v>0</v>
      </c>
      <c r="G21" s="356">
        <v>0</v>
      </c>
      <c r="H21" s="356">
        <v>0</v>
      </c>
      <c r="I21" s="356">
        <v>0</v>
      </c>
      <c r="J21" s="356">
        <v>0</v>
      </c>
      <c r="K21" s="356">
        <v>0</v>
      </c>
      <c r="L21" s="356">
        <v>0</v>
      </c>
      <c r="M21" s="350"/>
      <c r="N21" s="350"/>
    </row>
    <row r="22" spans="1:14">
      <c r="A22" s="354" t="s">
        <v>258</v>
      </c>
      <c r="B22" s="354" t="s">
        <v>280</v>
      </c>
      <c r="C22" s="355">
        <v>0</v>
      </c>
      <c r="D22" s="355">
        <v>0</v>
      </c>
      <c r="E22" s="355">
        <v>0</v>
      </c>
      <c r="F22" s="355">
        <v>0</v>
      </c>
      <c r="G22" s="355">
        <v>70712</v>
      </c>
      <c r="H22" s="355">
        <v>61777</v>
      </c>
      <c r="I22" s="355">
        <v>70106</v>
      </c>
      <c r="J22" s="355">
        <v>74982</v>
      </c>
      <c r="K22" s="355">
        <v>76396</v>
      </c>
      <c r="L22" s="355">
        <v>79436</v>
      </c>
      <c r="M22" s="354"/>
      <c r="N22" s="354"/>
    </row>
    <row r="23" spans="1:14" s="353" customFormat="1">
      <c r="A23" s="350" t="s">
        <v>259</v>
      </c>
      <c r="B23" s="350" t="s">
        <v>281</v>
      </c>
      <c r="C23" s="355">
        <v>0</v>
      </c>
      <c r="D23" s="355">
        <v>0</v>
      </c>
      <c r="E23" s="355">
        <v>0</v>
      </c>
      <c r="F23" s="355">
        <v>0</v>
      </c>
      <c r="G23" s="356">
        <v>0</v>
      </c>
      <c r="H23" s="356">
        <v>0</v>
      </c>
      <c r="I23" s="356">
        <v>0</v>
      </c>
      <c r="J23" s="356">
        <v>0</v>
      </c>
      <c r="K23" s="356">
        <v>0</v>
      </c>
      <c r="L23" s="356">
        <v>0</v>
      </c>
      <c r="M23" s="350"/>
      <c r="N23" s="350"/>
    </row>
    <row r="24" spans="1:14">
      <c r="A24" s="354" t="s">
        <v>62</v>
      </c>
      <c r="B24" s="354" t="s">
        <v>17</v>
      </c>
      <c r="C24" s="355">
        <v>0</v>
      </c>
      <c r="D24" s="355">
        <v>0</v>
      </c>
      <c r="E24" s="355">
        <v>0</v>
      </c>
      <c r="F24" s="355">
        <v>0</v>
      </c>
      <c r="G24" s="355">
        <v>7691</v>
      </c>
      <c r="H24" s="355">
        <v>8378</v>
      </c>
      <c r="I24" s="355">
        <v>7816</v>
      </c>
      <c r="J24" s="355">
        <v>11945</v>
      </c>
      <c r="K24" s="355">
        <v>12821</v>
      </c>
      <c r="L24" s="355">
        <v>12562</v>
      </c>
      <c r="M24" s="354"/>
      <c r="N24" s="354"/>
    </row>
    <row r="25" spans="1:14">
      <c r="A25" s="354" t="s">
        <v>260</v>
      </c>
      <c r="B25" s="354" t="s">
        <v>179</v>
      </c>
      <c r="C25" s="355">
        <v>0</v>
      </c>
      <c r="D25" s="355">
        <v>0</v>
      </c>
      <c r="E25" s="355">
        <v>0</v>
      </c>
      <c r="F25" s="355">
        <v>0</v>
      </c>
      <c r="G25" s="355">
        <v>1974</v>
      </c>
      <c r="H25" s="355">
        <v>1941</v>
      </c>
      <c r="I25" s="355">
        <v>2796</v>
      </c>
      <c r="J25" s="355">
        <v>3083</v>
      </c>
      <c r="K25" s="355">
        <v>2762</v>
      </c>
      <c r="L25" s="355">
        <v>2496</v>
      </c>
      <c r="M25" s="354"/>
      <c r="N25" s="354"/>
    </row>
    <row r="26" spans="1:14">
      <c r="A26" s="354" t="s">
        <v>261</v>
      </c>
      <c r="B26" s="354" t="s">
        <v>282</v>
      </c>
      <c r="C26" s="355">
        <v>0</v>
      </c>
      <c r="D26" s="355">
        <v>0</v>
      </c>
      <c r="E26" s="355">
        <v>0</v>
      </c>
      <c r="F26" s="355">
        <v>0</v>
      </c>
      <c r="G26" s="355">
        <v>13653</v>
      </c>
      <c r="H26" s="355">
        <v>15780</v>
      </c>
      <c r="I26" s="355">
        <v>16818</v>
      </c>
      <c r="J26" s="355">
        <v>26701</v>
      </c>
      <c r="K26" s="355">
        <v>24615</v>
      </c>
      <c r="L26" s="355">
        <v>25573</v>
      </c>
      <c r="M26" s="354"/>
      <c r="N26" s="354"/>
    </row>
    <row r="27" spans="1:14">
      <c r="A27" s="354" t="s">
        <v>262</v>
      </c>
      <c r="B27" s="354" t="s">
        <v>283</v>
      </c>
      <c r="C27" s="355">
        <v>0</v>
      </c>
      <c r="D27" s="355">
        <v>0</v>
      </c>
      <c r="E27" s="355">
        <v>0</v>
      </c>
      <c r="F27" s="355">
        <v>0</v>
      </c>
      <c r="G27" s="355">
        <v>52121</v>
      </c>
      <c r="H27" s="355">
        <v>51606</v>
      </c>
      <c r="I27" s="355">
        <v>48316</v>
      </c>
      <c r="J27" s="355">
        <v>49075</v>
      </c>
      <c r="K27" s="355">
        <v>44267</v>
      </c>
      <c r="L27" s="355">
        <v>42737</v>
      </c>
      <c r="M27" s="354"/>
      <c r="N27" s="354"/>
    </row>
    <row r="28" spans="1:14" s="346" customFormat="1" ht="45">
      <c r="A28" s="342" t="s">
        <v>263</v>
      </c>
      <c r="B28" s="342" t="s">
        <v>124</v>
      </c>
      <c r="C28" s="345">
        <f t="shared" ref="C28:J28" si="15">SUM(C29:C30)</f>
        <v>0</v>
      </c>
      <c r="D28" s="345">
        <f t="shared" si="15"/>
        <v>0</v>
      </c>
      <c r="E28" s="345">
        <f t="shared" si="15"/>
        <v>0</v>
      </c>
      <c r="F28" s="345">
        <f t="shared" si="15"/>
        <v>0</v>
      </c>
      <c r="G28" s="345">
        <f t="shared" si="15"/>
        <v>163239</v>
      </c>
      <c r="H28" s="345">
        <f t="shared" si="15"/>
        <v>174832</v>
      </c>
      <c r="I28" s="345">
        <f t="shared" si="15"/>
        <v>189226</v>
      </c>
      <c r="J28" s="345">
        <f t="shared" si="15"/>
        <v>206081</v>
      </c>
      <c r="K28" s="345">
        <f>SUM(K29:K30)</f>
        <v>209674</v>
      </c>
      <c r="L28" s="345">
        <f>SUM(L29:L30)</f>
        <v>199210</v>
      </c>
      <c r="M28" s="345"/>
      <c r="N28" s="345"/>
    </row>
    <row r="29" spans="1:14">
      <c r="A29" s="354" t="s">
        <v>252</v>
      </c>
      <c r="B29" s="354" t="s">
        <v>175</v>
      </c>
      <c r="C29" s="355">
        <v>0</v>
      </c>
      <c r="D29" s="355">
        <v>0</v>
      </c>
      <c r="E29" s="355">
        <v>0</v>
      </c>
      <c r="F29" s="355">
        <v>0</v>
      </c>
      <c r="G29" s="355">
        <v>0</v>
      </c>
      <c r="H29" s="355">
        <v>0</v>
      </c>
      <c r="I29" s="355">
        <v>0</v>
      </c>
      <c r="J29" s="355">
        <v>4179</v>
      </c>
      <c r="K29" s="355">
        <v>4538</v>
      </c>
      <c r="L29" s="355">
        <v>4707</v>
      </c>
      <c r="M29" s="355"/>
      <c r="N29" s="355"/>
    </row>
    <row r="30" spans="1:14">
      <c r="A30" s="354" t="s">
        <v>255</v>
      </c>
      <c r="B30" s="354" t="s">
        <v>277</v>
      </c>
      <c r="C30" s="355">
        <v>0</v>
      </c>
      <c r="D30" s="355">
        <v>0</v>
      </c>
      <c r="E30" s="355">
        <v>0</v>
      </c>
      <c r="F30" s="355">
        <v>0</v>
      </c>
      <c r="G30" s="355">
        <v>163239</v>
      </c>
      <c r="H30" s="355">
        <v>174832</v>
      </c>
      <c r="I30" s="355">
        <v>189226</v>
      </c>
      <c r="J30" s="355">
        <v>201902</v>
      </c>
      <c r="K30" s="355">
        <v>205136</v>
      </c>
      <c r="L30" s="355">
        <v>194503</v>
      </c>
      <c r="M30" s="355"/>
      <c r="N30" s="355"/>
    </row>
    <row r="31" spans="1:14" s="353" customFormat="1">
      <c r="A31" s="350" t="s">
        <v>256</v>
      </c>
      <c r="B31" s="350" t="s">
        <v>278</v>
      </c>
      <c r="C31" s="356">
        <v>0</v>
      </c>
      <c r="D31" s="356">
        <v>0</v>
      </c>
      <c r="E31" s="356">
        <v>0</v>
      </c>
      <c r="F31" s="356">
        <v>0</v>
      </c>
      <c r="G31" s="356">
        <v>163239</v>
      </c>
      <c r="H31" s="356">
        <v>174832</v>
      </c>
      <c r="I31" s="356">
        <v>189226</v>
      </c>
      <c r="J31" s="356">
        <v>201902</v>
      </c>
      <c r="K31" s="356">
        <v>205136</v>
      </c>
      <c r="L31" s="356">
        <v>194503</v>
      </c>
      <c r="M31" s="356"/>
      <c r="N31" s="356"/>
    </row>
    <row r="32" spans="1:14" s="346" customFormat="1" ht="45">
      <c r="A32" s="342" t="s">
        <v>121</v>
      </c>
      <c r="B32" s="342" t="s">
        <v>122</v>
      </c>
      <c r="C32" s="345">
        <f t="shared" ref="C32:J32" si="16">SUM(C33:C34,C36)</f>
        <v>0</v>
      </c>
      <c r="D32" s="345">
        <f t="shared" si="16"/>
        <v>0</v>
      </c>
      <c r="E32" s="345">
        <f t="shared" si="16"/>
        <v>0</v>
      </c>
      <c r="F32" s="345">
        <f t="shared" si="16"/>
        <v>0</v>
      </c>
      <c r="G32" s="345">
        <f t="shared" si="16"/>
        <v>37319</v>
      </c>
      <c r="H32" s="345">
        <f t="shared" si="16"/>
        <v>24117</v>
      </c>
      <c r="I32" s="345">
        <f t="shared" si="16"/>
        <v>31977</v>
      </c>
      <c r="J32" s="345">
        <f t="shared" si="16"/>
        <v>41873</v>
      </c>
      <c r="K32" s="345">
        <f>SUM(K33:K34,K36)</f>
        <v>50743</v>
      </c>
      <c r="L32" s="345">
        <f>SUM(L33:L34,L36)</f>
        <v>47568</v>
      </c>
      <c r="M32" s="345"/>
      <c r="N32" s="345"/>
    </row>
    <row r="33" spans="1:14">
      <c r="A33" s="354" t="s">
        <v>252</v>
      </c>
      <c r="B33" s="354" t="s">
        <v>175</v>
      </c>
      <c r="C33" s="355">
        <v>0</v>
      </c>
      <c r="D33" s="355">
        <v>0</v>
      </c>
      <c r="E33" s="355">
        <v>0</v>
      </c>
      <c r="F33" s="355">
        <v>0</v>
      </c>
      <c r="G33" s="355">
        <v>501</v>
      </c>
      <c r="H33" s="355">
        <v>510</v>
      </c>
      <c r="I33" s="355">
        <v>509</v>
      </c>
      <c r="J33" s="355">
        <v>517</v>
      </c>
      <c r="K33" s="355">
        <v>501</v>
      </c>
      <c r="L33" s="355">
        <v>510</v>
      </c>
      <c r="M33" s="355"/>
      <c r="N33" s="355"/>
    </row>
    <row r="34" spans="1:14">
      <c r="A34" s="354" t="s">
        <v>253</v>
      </c>
      <c r="B34" s="354" t="s">
        <v>177</v>
      </c>
      <c r="C34" s="355">
        <v>0</v>
      </c>
      <c r="D34" s="355">
        <v>0</v>
      </c>
      <c r="E34" s="355">
        <v>0</v>
      </c>
      <c r="F34" s="355">
        <v>0</v>
      </c>
      <c r="G34" s="355">
        <v>30956</v>
      </c>
      <c r="H34" s="355">
        <v>29256</v>
      </c>
      <c r="I34" s="355">
        <v>27811</v>
      </c>
      <c r="J34" s="355">
        <v>31531</v>
      </c>
      <c r="K34" s="355">
        <v>27342</v>
      </c>
      <c r="L34" s="355">
        <v>26279</v>
      </c>
      <c r="M34" s="355"/>
      <c r="N34" s="355"/>
    </row>
    <row r="35" spans="1:14" s="353" customFormat="1">
      <c r="A35" s="350" t="s">
        <v>254</v>
      </c>
      <c r="B35" s="350" t="s">
        <v>276</v>
      </c>
      <c r="C35" s="356">
        <v>0</v>
      </c>
      <c r="D35" s="356">
        <v>0</v>
      </c>
      <c r="E35" s="356">
        <v>0</v>
      </c>
      <c r="F35" s="356">
        <v>0</v>
      </c>
      <c r="G35" s="356">
        <v>0</v>
      </c>
      <c r="H35" s="356">
        <v>0</v>
      </c>
      <c r="I35" s="356">
        <v>0</v>
      </c>
      <c r="J35" s="356">
        <v>0</v>
      </c>
      <c r="K35" s="356">
        <v>0</v>
      </c>
      <c r="L35" s="356"/>
      <c r="M35" s="356"/>
      <c r="N35" s="356"/>
    </row>
    <row r="36" spans="1:14">
      <c r="A36" s="354" t="s">
        <v>255</v>
      </c>
      <c r="B36" s="354" t="s">
        <v>277</v>
      </c>
      <c r="C36" s="355">
        <v>0</v>
      </c>
      <c r="D36" s="355">
        <v>0</v>
      </c>
      <c r="E36" s="355">
        <v>0</v>
      </c>
      <c r="F36" s="355">
        <v>0</v>
      </c>
      <c r="G36" s="355">
        <v>5862</v>
      </c>
      <c r="H36" s="355">
        <v>-5649</v>
      </c>
      <c r="I36" s="355">
        <v>3657</v>
      </c>
      <c r="J36" s="355">
        <v>9825</v>
      </c>
      <c r="K36" s="355">
        <v>22900</v>
      </c>
      <c r="L36" s="355">
        <v>20779</v>
      </c>
      <c r="M36" s="355"/>
      <c r="N36" s="355"/>
    </row>
    <row r="37" spans="1:14" s="353" customFormat="1">
      <c r="A37" s="350" t="s">
        <v>256</v>
      </c>
      <c r="B37" s="354" t="s">
        <v>278</v>
      </c>
      <c r="C37" s="355">
        <v>0</v>
      </c>
      <c r="D37" s="355">
        <v>0</v>
      </c>
      <c r="E37" s="355">
        <v>0</v>
      </c>
      <c r="F37" s="355">
        <v>0</v>
      </c>
      <c r="G37" s="355">
        <v>0</v>
      </c>
      <c r="H37" s="355">
        <v>0</v>
      </c>
      <c r="I37" s="355">
        <v>0</v>
      </c>
      <c r="J37" s="355">
        <v>0</v>
      </c>
      <c r="K37" s="355">
        <v>0</v>
      </c>
      <c r="L37" s="355">
        <v>0</v>
      </c>
      <c r="M37" s="355"/>
      <c r="N37" s="355"/>
    </row>
    <row r="38" spans="1:14">
      <c r="A38" s="350" t="s">
        <v>257</v>
      </c>
      <c r="B38" s="354" t="s">
        <v>279</v>
      </c>
      <c r="C38" s="355">
        <v>0</v>
      </c>
      <c r="D38" s="355">
        <v>0</v>
      </c>
      <c r="E38" s="355">
        <v>0</v>
      </c>
      <c r="F38" s="355">
        <v>0</v>
      </c>
      <c r="G38" s="355">
        <v>5862</v>
      </c>
      <c r="H38" s="355">
        <v>-5649</v>
      </c>
      <c r="I38" s="355">
        <v>3657</v>
      </c>
      <c r="J38" s="355">
        <v>9825</v>
      </c>
      <c r="K38" s="355">
        <v>22900</v>
      </c>
      <c r="L38" s="355">
        <v>20779</v>
      </c>
      <c r="M38" s="355"/>
      <c r="N38" s="355"/>
    </row>
    <row r="39" spans="1:14" s="346" customFormat="1">
      <c r="A39" s="342" t="s">
        <v>264</v>
      </c>
      <c r="B39" s="342" t="s">
        <v>272</v>
      </c>
      <c r="C39" s="345">
        <f t="shared" ref="C39:J39" si="17">SUM(C40:C46)</f>
        <v>-305806</v>
      </c>
      <c r="D39" s="345">
        <f t="shared" si="17"/>
        <v>-318481</v>
      </c>
      <c r="E39" s="345">
        <f t="shared" si="17"/>
        <v>-322842</v>
      </c>
      <c r="F39" s="345">
        <f t="shared" si="17"/>
        <v>-305281</v>
      </c>
      <c r="G39" s="345">
        <f>SUM(G40:G46)-1</f>
        <v>-298675</v>
      </c>
      <c r="H39" s="345">
        <f t="shared" si="17"/>
        <v>-340536</v>
      </c>
      <c r="I39" s="345">
        <f t="shared" si="17"/>
        <v>-383490</v>
      </c>
      <c r="J39" s="345">
        <f t="shared" si="17"/>
        <v>-448690</v>
      </c>
      <c r="K39" s="345">
        <f>SUM(K40:K46)</f>
        <v>-473099</v>
      </c>
      <c r="L39" s="345">
        <f>SUM(L40:L46)</f>
        <v>-492917</v>
      </c>
      <c r="M39" s="345"/>
      <c r="N39" s="345"/>
    </row>
    <row r="40" spans="1:14">
      <c r="A40" s="354" t="s">
        <v>265</v>
      </c>
      <c r="B40" s="354" t="s">
        <v>182</v>
      </c>
      <c r="C40" s="355">
        <v>-140425</v>
      </c>
      <c r="D40" s="355">
        <v>-145984</v>
      </c>
      <c r="E40" s="355">
        <v>-142184</v>
      </c>
      <c r="F40" s="355">
        <v>-129467</v>
      </c>
      <c r="G40" s="355">
        <v>-118894</v>
      </c>
      <c r="H40" s="355">
        <v>-140819</v>
      </c>
      <c r="I40" s="355">
        <v>-163782</v>
      </c>
      <c r="J40" s="355">
        <v>-205129</v>
      </c>
      <c r="K40" s="355">
        <v>-223733</v>
      </c>
      <c r="L40" s="355">
        <v>-231345</v>
      </c>
      <c r="M40" s="354"/>
      <c r="N40" s="354"/>
    </row>
    <row r="41" spans="1:14">
      <c r="A41" s="354" t="s">
        <v>266</v>
      </c>
      <c r="B41" s="354" t="s">
        <v>273</v>
      </c>
      <c r="C41" s="355">
        <v>-89816</v>
      </c>
      <c r="D41" s="355">
        <v>-82836</v>
      </c>
      <c r="E41" s="355">
        <v>-85502</v>
      </c>
      <c r="F41" s="355">
        <v>-84026</v>
      </c>
      <c r="G41" s="355">
        <v>-84594</v>
      </c>
      <c r="H41" s="355">
        <v>-94367</v>
      </c>
      <c r="I41" s="355">
        <v>-108436</v>
      </c>
      <c r="J41" s="355">
        <v>-118752</v>
      </c>
      <c r="K41" s="355">
        <v>-120991</v>
      </c>
      <c r="L41" s="355">
        <v>-122607</v>
      </c>
      <c r="M41" s="354"/>
      <c r="N41" s="354"/>
    </row>
    <row r="42" spans="1:14" ht="30">
      <c r="A42" s="354" t="s">
        <v>267</v>
      </c>
      <c r="B42" s="354" t="s">
        <v>274</v>
      </c>
      <c r="C42" s="355">
        <v>-7225</v>
      </c>
      <c r="D42" s="355">
        <v>-14282</v>
      </c>
      <c r="E42" s="355">
        <v>-19250</v>
      </c>
      <c r="F42" s="355">
        <v>-13610</v>
      </c>
      <c r="G42" s="355">
        <v>-17746</v>
      </c>
      <c r="H42" s="355">
        <v>-17766</v>
      </c>
      <c r="I42" s="355">
        <v>-18853</v>
      </c>
      <c r="J42" s="355">
        <v>-27315</v>
      </c>
      <c r="K42" s="355">
        <v>-29378</v>
      </c>
      <c r="L42" s="355">
        <v>-33560</v>
      </c>
      <c r="M42" s="354"/>
      <c r="N42" s="354"/>
    </row>
    <row r="43" spans="1:14">
      <c r="A43" s="354" t="s">
        <v>268</v>
      </c>
      <c r="B43" s="354" t="s">
        <v>189</v>
      </c>
      <c r="C43" s="355">
        <v>-10913</v>
      </c>
      <c r="D43" s="355">
        <v>-14626</v>
      </c>
      <c r="E43" s="355">
        <v>-14428</v>
      </c>
      <c r="F43" s="355">
        <v>-14094</v>
      </c>
      <c r="G43" s="355">
        <v>-13305</v>
      </c>
      <c r="H43" s="355">
        <v>-16044</v>
      </c>
      <c r="I43" s="355">
        <v>-13544</v>
      </c>
      <c r="J43" s="355">
        <v>-12208</v>
      </c>
      <c r="K43" s="355">
        <v>-12924</v>
      </c>
      <c r="L43" s="355">
        <v>-15138</v>
      </c>
      <c r="M43" s="354"/>
      <c r="N43" s="354"/>
    </row>
    <row r="44" spans="1:14">
      <c r="A44" s="354" t="s">
        <v>269</v>
      </c>
      <c r="B44" s="354" t="s">
        <v>27</v>
      </c>
      <c r="C44" s="355">
        <v>-12773</v>
      </c>
      <c r="D44" s="355">
        <v>-11739</v>
      </c>
      <c r="E44" s="355">
        <v>-10384</v>
      </c>
      <c r="F44" s="355">
        <v>-11749</v>
      </c>
      <c r="G44" s="355">
        <v>-13262</v>
      </c>
      <c r="H44" s="355">
        <v>-9675</v>
      </c>
      <c r="I44" s="355">
        <v>-14232</v>
      </c>
      <c r="J44" s="355">
        <v>-16187</v>
      </c>
      <c r="K44" s="355">
        <v>-14066</v>
      </c>
      <c r="L44" s="355">
        <v>-17696</v>
      </c>
      <c r="M44" s="354"/>
      <c r="N44" s="354"/>
    </row>
    <row r="45" spans="1:14">
      <c r="A45" s="354" t="s">
        <v>270</v>
      </c>
      <c r="B45" s="354" t="s">
        <v>161</v>
      </c>
      <c r="C45" s="355">
        <v>0</v>
      </c>
      <c r="D45" s="355">
        <v>0</v>
      </c>
      <c r="E45" s="355">
        <v>0</v>
      </c>
      <c r="F45" s="355">
        <v>0</v>
      </c>
      <c r="G45" s="355">
        <v>0</v>
      </c>
      <c r="H45" s="355">
        <v>0</v>
      </c>
      <c r="I45" s="355">
        <v>0</v>
      </c>
      <c r="J45" s="355"/>
      <c r="K45" s="355">
        <v>-4480</v>
      </c>
      <c r="L45" s="355">
        <v>-6272</v>
      </c>
      <c r="M45" s="354"/>
      <c r="N45" s="354"/>
    </row>
    <row r="46" spans="1:14" ht="30">
      <c r="A46" s="354" t="s">
        <v>271</v>
      </c>
      <c r="B46" s="354" t="s">
        <v>275</v>
      </c>
      <c r="C46" s="355">
        <v>-44654</v>
      </c>
      <c r="D46" s="355">
        <v>-49014</v>
      </c>
      <c r="E46" s="355">
        <v>-51094</v>
      </c>
      <c r="F46" s="355">
        <v>-52335</v>
      </c>
      <c r="G46" s="355">
        <v>-50873</v>
      </c>
      <c r="H46" s="355">
        <v>-61865</v>
      </c>
      <c r="I46" s="355">
        <v>-64643</v>
      </c>
      <c r="J46" s="355">
        <v>-69099</v>
      </c>
      <c r="K46" s="355">
        <v>-67527</v>
      </c>
      <c r="L46" s="355">
        <v>-66299</v>
      </c>
      <c r="M46" s="354"/>
      <c r="N46" s="354"/>
    </row>
    <row r="47" spans="1:14" s="346" customFormat="1">
      <c r="A47" s="357" t="s">
        <v>89</v>
      </c>
      <c r="B47" s="357" t="s">
        <v>1</v>
      </c>
      <c r="C47" s="358">
        <f t="shared" ref="C47:L47" si="18">C2+C39</f>
        <v>1253996</v>
      </c>
      <c r="D47" s="358">
        <f t="shared" si="18"/>
        <v>1302487</v>
      </c>
      <c r="E47" s="358">
        <f t="shared" si="18"/>
        <v>1340966</v>
      </c>
      <c r="F47" s="358">
        <f t="shared" si="18"/>
        <v>1379448</v>
      </c>
      <c r="G47" s="358">
        <f t="shared" si="18"/>
        <v>1389826</v>
      </c>
      <c r="H47" s="358">
        <f t="shared" si="18"/>
        <v>1396207</v>
      </c>
      <c r="I47" s="358">
        <f t="shared" si="18"/>
        <v>1422219</v>
      </c>
      <c r="J47" s="359">
        <f t="shared" si="18"/>
        <v>1534153</v>
      </c>
      <c r="K47" s="359">
        <f t="shared" si="18"/>
        <v>1608600</v>
      </c>
      <c r="L47" s="359">
        <f t="shared" si="18"/>
        <v>1623532</v>
      </c>
    </row>
    <row r="48" spans="1:14">
      <c r="C48" s="360"/>
      <c r="D48" s="360"/>
      <c r="E48" s="360"/>
      <c r="F48" s="360"/>
      <c r="G48" s="360"/>
      <c r="H48" s="360"/>
      <c r="I48" s="360"/>
      <c r="J48" s="361"/>
      <c r="K48" s="361"/>
      <c r="L48" s="361"/>
      <c r="M48" s="360"/>
      <c r="N48" s="360"/>
    </row>
  </sheetData>
  <customSheetViews>
    <customSheetView guid="{AA48DCEF-55E0-4204-8FFD-85C39608BE6D}">
      <selection activeCell="C16" sqref="C16"/>
      <pageMargins left="0.7" right="0.7" top="0.75" bottom="0.75" header="0.3" footer="0.3"/>
    </customSheetView>
    <customSheetView guid="{12F8D032-8143-430B-8DFF-852E8796C402}">
      <selection activeCell="C16" sqref="C16"/>
      <pageMargins left="0.7" right="0.7" top="0.75" bottom="0.75" header="0.3" footer="0.3"/>
    </customSheetView>
    <customSheetView guid="{9AF4A83C-CF57-4B40-8A74-6A0EA6C2FE5C}">
      <pane xSplit="2" ySplit="1" topLeftCell="C29" activePane="bottomRight" state="frozen"/>
      <selection pane="bottomRight" activeCell="K47" sqref="K47:L47"/>
      <pageMargins left="0.7" right="0.7" top="0.75" bottom="0.75" header="0.3" footer="0.3"/>
    </customSheetView>
    <customSheetView guid="{687A4863-1825-4D63-B732-E76682E6DE4F}">
      <selection activeCell="C16" sqref="C16"/>
      <pageMargins left="0.7" right="0.7" top="0.75" bottom="0.75" header="0.3" footer="0.3"/>
    </customSheetView>
    <customSheetView guid="{8DA78CF1-615A-4626-9893-6751995631A4}" scale="82">
      <pane xSplit="2" ySplit="1" topLeftCell="E17" activePane="bottomRight" state="frozen"/>
      <selection pane="bottomRight" activeCell="E48" sqref="E48"/>
      <pageMargins left="0.7" right="0.7" top="0.75" bottom="0.75" header="0.3" footer="0.3"/>
      <pageSetup paperSize="9" orientation="portrait" r:id="rId1"/>
    </customSheetView>
    <customSheetView guid="{899D69CD-4B7E-42BC-9944-5BD922EB798C}">
      <selection activeCell="E1" sqref="E1"/>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25FAB884-5E17-4008-8139-33D910C7DEFE}">
      <selection activeCell="N18" sqref="N18"/>
      <pageMargins left="0.7" right="0.7" top="0.75" bottom="0.75" header="0.3" footer="0.3"/>
    </customSheetView>
  </customSheetViews>
  <pageMargins left="0.7" right="0.7" top="0.75" bottom="0.75" header="0.3" footer="0.3"/>
  <ignoredErrors>
    <ignoredError sqref="G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showGridLines="0" showRuler="0" zoomScale="80" zoomScaleNormal="70" zoomScaleSheetLayoutView="100" workbookViewId="0">
      <selection activeCell="D60" sqref="D60"/>
    </sheetView>
  </sheetViews>
  <sheetFormatPr defaultColWidth="9.140625" defaultRowHeight="12" customHeight="1"/>
  <cols>
    <col min="1" max="1" width="55" style="101" customWidth="1"/>
    <col min="2" max="2" width="57.28515625" style="101" bestFit="1" customWidth="1"/>
    <col min="3" max="3" width="14.5703125" style="101" customWidth="1"/>
    <col min="4" max="4" width="15.5703125" style="101" customWidth="1"/>
    <col min="5" max="7" width="16.140625" style="101" customWidth="1"/>
    <col min="8" max="8" width="15.28515625" style="101" customWidth="1"/>
    <col min="9" max="9" width="12.140625" style="101" customWidth="1"/>
    <col min="10" max="10" width="11" style="101" bestFit="1" customWidth="1"/>
    <col min="11" max="11" width="16.140625" style="110" customWidth="1"/>
    <col min="12" max="14" width="15.28515625" style="101" customWidth="1"/>
    <col min="15" max="16" width="10.7109375" style="101" customWidth="1"/>
    <col min="17" max="17" width="12.85546875" style="101" bestFit="1" customWidth="1"/>
    <col min="18" max="16384" width="9.140625" style="101"/>
  </cols>
  <sheetData>
    <row r="1" spans="1:12" ht="15" customHeight="1" thickBot="1">
      <c r="C1" s="104"/>
      <c r="D1" s="104"/>
      <c r="E1" s="104"/>
      <c r="F1" s="104"/>
      <c r="G1" s="104"/>
      <c r="H1" s="104"/>
      <c r="I1" s="104"/>
      <c r="J1" s="104"/>
      <c r="K1" s="104"/>
      <c r="L1" s="104"/>
    </row>
    <row r="2" spans="1:12" ht="15" customHeight="1" thickBot="1">
      <c r="A2" s="287" t="s">
        <v>90</v>
      </c>
      <c r="B2" s="287" t="s">
        <v>2</v>
      </c>
      <c r="C2" s="104" t="s">
        <v>191</v>
      </c>
      <c r="D2" s="104" t="s">
        <v>192</v>
      </c>
      <c r="E2" s="104" t="s">
        <v>193</v>
      </c>
      <c r="F2" s="104" t="s">
        <v>194</v>
      </c>
      <c r="G2" s="104" t="s">
        <v>195</v>
      </c>
      <c r="H2" s="104" t="s">
        <v>196</v>
      </c>
      <c r="I2" s="104" t="s">
        <v>197</v>
      </c>
      <c r="J2" s="104" t="s">
        <v>198</v>
      </c>
      <c r="K2" s="104" t="s">
        <v>199</v>
      </c>
      <c r="L2" s="104" t="s">
        <v>200</v>
      </c>
    </row>
    <row r="3" spans="1:12" ht="15" customHeight="1">
      <c r="A3" s="106" t="s">
        <v>201</v>
      </c>
      <c r="B3" s="106" t="s">
        <v>202</v>
      </c>
      <c r="C3" s="107">
        <v>83361</v>
      </c>
      <c r="D3" s="107">
        <v>85518</v>
      </c>
      <c r="E3" s="107">
        <v>83848</v>
      </c>
      <c r="F3" s="107">
        <v>85579</v>
      </c>
      <c r="G3" s="107">
        <v>81499</v>
      </c>
      <c r="H3" s="107">
        <v>80399</v>
      </c>
      <c r="I3" s="107">
        <v>78480</v>
      </c>
      <c r="J3" s="107">
        <v>82879</v>
      </c>
      <c r="K3" s="107">
        <v>81089</v>
      </c>
      <c r="L3" s="107">
        <v>81656</v>
      </c>
    </row>
    <row r="4" spans="1:12" ht="15" customHeight="1">
      <c r="A4" s="327" t="s">
        <v>651</v>
      </c>
      <c r="B4" s="327" t="s">
        <v>652</v>
      </c>
      <c r="C4" s="107">
        <f>72258+5982</f>
        <v>78240</v>
      </c>
      <c r="D4" s="107">
        <f>77780+4018</f>
        <v>81798</v>
      </c>
      <c r="E4" s="107">
        <f>82910+4224</f>
        <v>87134</v>
      </c>
      <c r="F4" s="107">
        <f>83177+6015</f>
        <v>89192</v>
      </c>
      <c r="G4" s="107">
        <f>80684+3733</f>
        <v>84417</v>
      </c>
      <c r="H4" s="107">
        <f>91124+3777</f>
        <v>94901</v>
      </c>
      <c r="I4" s="107">
        <f>90513+4213</f>
        <v>94726</v>
      </c>
      <c r="J4" s="107">
        <f>104858+5981</f>
        <v>110839</v>
      </c>
      <c r="K4" s="107">
        <f>96816+3890</f>
        <v>100706</v>
      </c>
      <c r="L4" s="107">
        <v>99012</v>
      </c>
    </row>
    <row r="5" spans="1:12" ht="15" customHeight="1">
      <c r="A5" s="106" t="s">
        <v>203</v>
      </c>
      <c r="B5" s="106" t="s">
        <v>204</v>
      </c>
      <c r="C5" s="107">
        <v>12788</v>
      </c>
      <c r="D5" s="107">
        <v>11831</v>
      </c>
      <c r="E5" s="107">
        <v>16345</v>
      </c>
      <c r="F5" s="107">
        <v>19339</v>
      </c>
      <c r="G5" s="107">
        <v>14821</v>
      </c>
      <c r="H5" s="107">
        <v>14935</v>
      </c>
      <c r="I5" s="107">
        <v>14740</v>
      </c>
      <c r="J5" s="107">
        <v>26026</v>
      </c>
      <c r="K5" s="107">
        <v>17391</v>
      </c>
      <c r="L5" s="107">
        <v>16853</v>
      </c>
    </row>
    <row r="6" spans="1:12" ht="15" customHeight="1">
      <c r="A6" s="106" t="s">
        <v>205</v>
      </c>
      <c r="B6" s="106" t="s">
        <v>206</v>
      </c>
      <c r="C6" s="107">
        <v>78131</v>
      </c>
      <c r="D6" s="107">
        <v>84907</v>
      </c>
      <c r="E6" s="107">
        <v>91823</v>
      </c>
      <c r="F6" s="107">
        <v>91195</v>
      </c>
      <c r="G6" s="107">
        <v>89091</v>
      </c>
      <c r="H6" s="107">
        <v>100549</v>
      </c>
      <c r="I6" s="107">
        <v>96500</v>
      </c>
      <c r="J6" s="107">
        <v>109843</v>
      </c>
      <c r="K6" s="107">
        <v>106851</v>
      </c>
      <c r="L6" s="107">
        <v>113794</v>
      </c>
    </row>
    <row r="7" spans="1:12" ht="15" customHeight="1">
      <c r="A7" s="106" t="s">
        <v>207</v>
      </c>
      <c r="B7" s="106" t="s">
        <v>208</v>
      </c>
      <c r="C7" s="107">
        <v>127034</v>
      </c>
      <c r="D7" s="107">
        <v>132475</v>
      </c>
      <c r="E7" s="107">
        <v>162421</v>
      </c>
      <c r="F7" s="107">
        <v>155065</v>
      </c>
      <c r="G7" s="107">
        <v>133257</v>
      </c>
      <c r="H7" s="107">
        <v>155297</v>
      </c>
      <c r="I7" s="107">
        <v>136358</v>
      </c>
      <c r="J7" s="107">
        <v>149784</v>
      </c>
      <c r="K7" s="107">
        <v>135129</v>
      </c>
      <c r="L7" s="107">
        <v>155393</v>
      </c>
    </row>
    <row r="8" spans="1:12" ht="15" customHeight="1">
      <c r="A8" s="106" t="s">
        <v>209</v>
      </c>
      <c r="B8" s="106" t="s">
        <v>210</v>
      </c>
      <c r="C8" s="107">
        <v>68751</v>
      </c>
      <c r="D8" s="107">
        <v>71455</v>
      </c>
      <c r="E8" s="107">
        <v>101339</v>
      </c>
      <c r="F8" s="107">
        <v>88892</v>
      </c>
      <c r="G8" s="107">
        <v>73537</v>
      </c>
      <c r="H8" s="107">
        <v>95008</v>
      </c>
      <c r="I8" s="107">
        <v>74282</v>
      </c>
      <c r="J8" s="107">
        <v>86594</v>
      </c>
      <c r="K8" s="107">
        <v>76340</v>
      </c>
      <c r="L8" s="107">
        <v>95744</v>
      </c>
    </row>
    <row r="9" spans="1:12" ht="15" customHeight="1">
      <c r="A9" s="106" t="s">
        <v>211</v>
      </c>
      <c r="B9" s="106" t="s">
        <v>212</v>
      </c>
      <c r="C9" s="107">
        <v>40029</v>
      </c>
      <c r="D9" s="107">
        <v>42160</v>
      </c>
      <c r="E9" s="107">
        <v>42806</v>
      </c>
      <c r="F9" s="107">
        <v>44553</v>
      </c>
      <c r="G9" s="107">
        <v>43118</v>
      </c>
      <c r="H9" s="107">
        <v>42142</v>
      </c>
      <c r="I9" s="107">
        <v>42153</v>
      </c>
      <c r="J9" s="107">
        <v>46848</v>
      </c>
      <c r="K9" s="107">
        <v>44401</v>
      </c>
      <c r="L9" s="107">
        <v>45249</v>
      </c>
    </row>
    <row r="10" spans="1:12" ht="15" customHeight="1">
      <c r="A10" s="106" t="s">
        <v>56</v>
      </c>
      <c r="B10" s="106" t="s">
        <v>44</v>
      </c>
      <c r="C10" s="107">
        <v>3856</v>
      </c>
      <c r="D10" s="107">
        <v>3042</v>
      </c>
      <c r="E10" s="107">
        <v>1626</v>
      </c>
      <c r="F10" s="107">
        <v>1206</v>
      </c>
      <c r="G10" s="107">
        <v>863</v>
      </c>
      <c r="H10" s="107">
        <v>683</v>
      </c>
      <c r="I10" s="107">
        <v>272</v>
      </c>
      <c r="J10" s="107">
        <v>2973</v>
      </c>
      <c r="K10" s="107">
        <v>1713</v>
      </c>
      <c r="L10" s="107">
        <v>1439</v>
      </c>
    </row>
    <row r="11" spans="1:12" ht="15" customHeight="1">
      <c r="A11" s="106" t="s">
        <v>213</v>
      </c>
      <c r="B11" s="106" t="s">
        <v>214</v>
      </c>
      <c r="C11" s="107">
        <v>69065</v>
      </c>
      <c r="D11" s="107">
        <v>74900</v>
      </c>
      <c r="E11" s="107">
        <v>79928</v>
      </c>
      <c r="F11" s="107">
        <v>82582</v>
      </c>
      <c r="G11" s="107">
        <v>81201</v>
      </c>
      <c r="H11" s="107">
        <v>79986</v>
      </c>
      <c r="I11" s="107">
        <v>77014</v>
      </c>
      <c r="J11" s="107">
        <v>72176</v>
      </c>
      <c r="K11" s="107">
        <v>67785</v>
      </c>
      <c r="L11" s="107">
        <v>69875</v>
      </c>
    </row>
    <row r="12" spans="1:12" ht="15" customHeight="1">
      <c r="A12" s="106" t="s">
        <v>57</v>
      </c>
      <c r="B12" s="106" t="s">
        <v>215</v>
      </c>
      <c r="C12" s="107">
        <v>51481</v>
      </c>
      <c r="D12" s="107">
        <v>56656</v>
      </c>
      <c r="E12" s="107">
        <v>54544</v>
      </c>
      <c r="F12" s="107">
        <v>50891</v>
      </c>
      <c r="G12" s="107">
        <v>50144</v>
      </c>
      <c r="H12" s="107">
        <v>54189</v>
      </c>
      <c r="I12" s="107">
        <v>47318</v>
      </c>
      <c r="J12" s="107">
        <v>39261</v>
      </c>
      <c r="K12" s="107">
        <v>48711</v>
      </c>
      <c r="L12" s="107">
        <v>57827</v>
      </c>
    </row>
    <row r="13" spans="1:12" ht="15" customHeight="1">
      <c r="A13" s="106" t="s">
        <v>621</v>
      </c>
      <c r="B13" s="106" t="s">
        <v>113</v>
      </c>
      <c r="C13" s="107">
        <v>22069</v>
      </c>
      <c r="D13" s="107">
        <v>22670</v>
      </c>
      <c r="E13" s="107">
        <v>26344</v>
      </c>
      <c r="F13" s="107">
        <v>17046</v>
      </c>
      <c r="G13" s="107">
        <v>18132</v>
      </c>
      <c r="H13" s="107">
        <v>19072</v>
      </c>
      <c r="I13" s="107">
        <v>14722</v>
      </c>
      <c r="J13" s="107">
        <v>16524</v>
      </c>
      <c r="K13" s="107">
        <v>18716</v>
      </c>
      <c r="L13" s="107">
        <v>13005</v>
      </c>
    </row>
    <row r="14" spans="1:12" ht="15" customHeight="1">
      <c r="A14" s="106" t="s">
        <v>216</v>
      </c>
      <c r="B14" s="106" t="s">
        <v>217</v>
      </c>
      <c r="C14" s="107">
        <v>3974</v>
      </c>
      <c r="D14" s="107">
        <v>4117</v>
      </c>
      <c r="E14" s="107">
        <v>3720</v>
      </c>
      <c r="F14" s="107">
        <v>4417</v>
      </c>
      <c r="G14" s="107">
        <v>4372</v>
      </c>
      <c r="H14" s="107">
        <v>4647</v>
      </c>
      <c r="I14" s="107">
        <v>5021</v>
      </c>
      <c r="J14" s="107">
        <v>5877</v>
      </c>
      <c r="K14" s="107">
        <v>6277</v>
      </c>
      <c r="L14" s="107">
        <v>5998</v>
      </c>
    </row>
    <row r="15" spans="1:12" ht="15" customHeight="1">
      <c r="A15" s="106" t="s">
        <v>218</v>
      </c>
      <c r="B15" s="106" t="s">
        <v>219</v>
      </c>
      <c r="C15" s="107">
        <v>997</v>
      </c>
      <c r="D15" s="107">
        <v>7807</v>
      </c>
      <c r="E15" s="107">
        <v>3951</v>
      </c>
      <c r="F15" s="107">
        <v>1747</v>
      </c>
      <c r="G15" s="107">
        <v>3058</v>
      </c>
      <c r="H15" s="107">
        <v>2827</v>
      </c>
      <c r="I15" s="107">
        <v>1438</v>
      </c>
      <c r="J15" s="107">
        <v>1200</v>
      </c>
      <c r="K15" s="107">
        <v>1034</v>
      </c>
      <c r="L15" s="107">
        <v>964</v>
      </c>
    </row>
    <row r="16" spans="1:12" s="110" customFormat="1" ht="15" customHeight="1">
      <c r="A16" s="108"/>
      <c r="B16" s="108" t="s">
        <v>43</v>
      </c>
      <c r="C16" s="109">
        <f t="shared" ref="C16:K16" si="0">SUM(C3:C7,C9:C15)</f>
        <v>571025</v>
      </c>
      <c r="D16" s="109">
        <f t="shared" si="0"/>
        <v>607881</v>
      </c>
      <c r="E16" s="109">
        <f t="shared" si="0"/>
        <v>654490</v>
      </c>
      <c r="F16" s="109">
        <f t="shared" si="0"/>
        <v>642812</v>
      </c>
      <c r="G16" s="109">
        <f t="shared" si="0"/>
        <v>603973</v>
      </c>
      <c r="H16" s="109">
        <f t="shared" si="0"/>
        <v>649627</v>
      </c>
      <c r="I16" s="109">
        <f t="shared" si="0"/>
        <v>608742</v>
      </c>
      <c r="J16" s="109">
        <f t="shared" si="0"/>
        <v>664230</v>
      </c>
      <c r="K16" s="109">
        <f t="shared" si="0"/>
        <v>629803</v>
      </c>
      <c r="L16" s="109">
        <v>661065</v>
      </c>
    </row>
    <row r="17" spans="1:16" ht="18.75" customHeight="1" thickBot="1">
      <c r="A17" s="105" t="s">
        <v>91</v>
      </c>
      <c r="B17" s="105" t="s">
        <v>222</v>
      </c>
      <c r="C17" s="104"/>
      <c r="D17" s="104"/>
      <c r="E17" s="104"/>
      <c r="F17" s="104"/>
      <c r="G17" s="104"/>
      <c r="H17" s="104"/>
      <c r="I17" s="104"/>
      <c r="J17" s="104"/>
      <c r="K17" s="104"/>
      <c r="L17" s="104"/>
      <c r="M17" s="365"/>
      <c r="N17" s="365"/>
      <c r="O17" s="365"/>
      <c r="P17" s="365"/>
    </row>
    <row r="18" spans="1:16" ht="15" customHeight="1">
      <c r="A18" s="106" t="s">
        <v>223</v>
      </c>
      <c r="B18" s="106" t="s">
        <v>202</v>
      </c>
      <c r="C18" s="107">
        <v>-195</v>
      </c>
      <c r="D18" s="107">
        <v>-165</v>
      </c>
      <c r="E18" s="107">
        <v>-150</v>
      </c>
      <c r="F18" s="107">
        <v>-175</v>
      </c>
      <c r="G18" s="107">
        <v>-185</v>
      </c>
      <c r="H18" s="107">
        <v>-370</v>
      </c>
      <c r="I18" s="107">
        <v>-2809</v>
      </c>
      <c r="J18" s="107">
        <v>-2450</v>
      </c>
      <c r="K18" s="107">
        <v>-241</v>
      </c>
      <c r="L18" s="107">
        <v>-281</v>
      </c>
      <c r="M18" s="366"/>
      <c r="N18" s="366"/>
      <c r="O18" s="366"/>
      <c r="P18" s="366"/>
    </row>
    <row r="19" spans="1:16" ht="15" customHeight="1">
      <c r="A19" s="106" t="s">
        <v>224</v>
      </c>
      <c r="B19" s="106" t="s">
        <v>225</v>
      </c>
      <c r="C19" s="107">
        <v>-19307</v>
      </c>
      <c r="D19" s="107">
        <v>-31097</v>
      </c>
      <c r="E19" s="107">
        <v>-20120</v>
      </c>
      <c r="F19" s="107">
        <v>-27811</v>
      </c>
      <c r="G19" s="107">
        <v>-11773</v>
      </c>
      <c r="H19" s="107">
        <v>-20883</v>
      </c>
      <c r="I19" s="107">
        <v>-12654</v>
      </c>
      <c r="J19" s="107">
        <v>-68176</v>
      </c>
      <c r="K19" s="107">
        <v>-22419</v>
      </c>
      <c r="L19" s="107">
        <v>-34245</v>
      </c>
      <c r="M19" s="366"/>
      <c r="N19" s="366"/>
      <c r="O19" s="366"/>
      <c r="P19" s="366"/>
    </row>
    <row r="20" spans="1:16" ht="15" customHeight="1">
      <c r="A20" s="106" t="s">
        <v>203</v>
      </c>
      <c r="B20" s="106" t="s">
        <v>204</v>
      </c>
      <c r="C20" s="107">
        <v>-564</v>
      </c>
      <c r="D20" s="107">
        <v>-639</v>
      </c>
      <c r="E20" s="107">
        <v>-590</v>
      </c>
      <c r="F20" s="107">
        <f>-3198-C20-D20-E20</f>
        <v>-1405</v>
      </c>
      <c r="G20" s="107">
        <v>-608</v>
      </c>
      <c r="H20" s="107">
        <f>-2399-G20</f>
        <v>-1791</v>
      </c>
      <c r="I20" s="107">
        <f>-4476-G20-H20</f>
        <v>-2077</v>
      </c>
      <c r="J20" s="107">
        <f>-8918-G20-H20-I20</f>
        <v>-4442</v>
      </c>
      <c r="K20" s="107">
        <v>-2899</v>
      </c>
      <c r="L20" s="107">
        <v>-3858</v>
      </c>
    </row>
    <row r="21" spans="1:16" ht="15" customHeight="1">
      <c r="A21" s="106" t="s">
        <v>207</v>
      </c>
      <c r="B21" s="106" t="s">
        <v>208</v>
      </c>
      <c r="C21" s="107">
        <v>-38585</v>
      </c>
      <c r="D21" s="107">
        <v>-40082</v>
      </c>
      <c r="E21" s="107">
        <v>-69396</v>
      </c>
      <c r="F21" s="107">
        <v>-56238</v>
      </c>
      <c r="G21" s="107">
        <v>-38851</v>
      </c>
      <c r="H21" s="107">
        <v>-59617</v>
      </c>
      <c r="I21" s="107">
        <v>-39434</v>
      </c>
      <c r="J21" s="107">
        <v>-50360</v>
      </c>
      <c r="K21" s="107">
        <v>-40656</v>
      </c>
      <c r="L21" s="107">
        <v>-57297</v>
      </c>
    </row>
    <row r="22" spans="1:16" ht="15" customHeight="1">
      <c r="A22" s="106" t="s">
        <v>209</v>
      </c>
      <c r="B22" s="106" t="s">
        <v>210</v>
      </c>
      <c r="C22" s="107">
        <v>-26239</v>
      </c>
      <c r="D22" s="107">
        <v>-27778</v>
      </c>
      <c r="E22" s="107">
        <v>-56218</v>
      </c>
      <c r="F22" s="107">
        <v>-42235</v>
      </c>
      <c r="G22" s="107">
        <v>-27583</v>
      </c>
      <c r="H22" s="107">
        <v>-47120</v>
      </c>
      <c r="I22" s="107">
        <v>-27091</v>
      </c>
      <c r="J22" s="107">
        <v>-38452</v>
      </c>
      <c r="K22" s="107">
        <v>-30812</v>
      </c>
      <c r="L22" s="107">
        <v>-46330</v>
      </c>
    </row>
    <row r="23" spans="1:16" ht="15" customHeight="1">
      <c r="A23" s="106" t="s">
        <v>211</v>
      </c>
      <c r="B23" s="106" t="s">
        <v>212</v>
      </c>
      <c r="C23" s="107">
        <v>-8923</v>
      </c>
      <c r="D23" s="107">
        <v>-9623</v>
      </c>
      <c r="E23" s="107">
        <v>-5523</v>
      </c>
      <c r="F23" s="107">
        <v>-9193</v>
      </c>
      <c r="G23" s="107">
        <v>-8707</v>
      </c>
      <c r="H23" s="107">
        <v>-10189</v>
      </c>
      <c r="I23" s="107">
        <v>-9230</v>
      </c>
      <c r="J23" s="107">
        <v>-10451</v>
      </c>
      <c r="K23" s="107">
        <v>-9122</v>
      </c>
      <c r="L23" s="107">
        <v>-10125</v>
      </c>
    </row>
    <row r="24" spans="1:16" ht="15" customHeight="1">
      <c r="A24" s="106" t="s">
        <v>114</v>
      </c>
      <c r="B24" s="106" t="s">
        <v>113</v>
      </c>
      <c r="C24" s="107">
        <v>-3172</v>
      </c>
      <c r="D24" s="107">
        <v>-2739</v>
      </c>
      <c r="E24" s="107">
        <v>-2616</v>
      </c>
      <c r="F24" s="107">
        <v>-2648</v>
      </c>
      <c r="G24" s="107">
        <v>-2731</v>
      </c>
      <c r="H24" s="107">
        <v>-2388</v>
      </c>
      <c r="I24" s="107">
        <v>-2192</v>
      </c>
      <c r="J24" s="107">
        <v>-2283</v>
      </c>
      <c r="K24" s="107">
        <v>-2503</v>
      </c>
      <c r="L24" s="107">
        <v>-1783</v>
      </c>
    </row>
    <row r="25" spans="1:16" ht="15" customHeight="1">
      <c r="A25" s="106" t="s">
        <v>226</v>
      </c>
      <c r="B25" s="106" t="s">
        <v>214</v>
      </c>
      <c r="C25" s="107">
        <v>-1630</v>
      </c>
      <c r="D25" s="107">
        <v>-1620</v>
      </c>
      <c r="E25" s="107">
        <v>-1618</v>
      </c>
      <c r="F25" s="107">
        <v>-1740</v>
      </c>
      <c r="G25" s="107">
        <v>-1829</v>
      </c>
      <c r="H25" s="107">
        <v>-1799</v>
      </c>
      <c r="I25" s="107">
        <v>-1512</v>
      </c>
      <c r="J25" s="107">
        <v>-1828</v>
      </c>
      <c r="K25" s="107">
        <v>-2139</v>
      </c>
      <c r="L25" s="107">
        <v>-1480</v>
      </c>
    </row>
    <row r="26" spans="1:16" ht="15" customHeight="1">
      <c r="A26" s="106" t="s">
        <v>57</v>
      </c>
      <c r="B26" s="106" t="s">
        <v>215</v>
      </c>
      <c r="C26" s="107">
        <v>-2140</v>
      </c>
      <c r="D26" s="107">
        <v>-2489</v>
      </c>
      <c r="E26" s="107">
        <v>-6266</v>
      </c>
      <c r="F26" s="107">
        <v>-3876</v>
      </c>
      <c r="G26" s="107">
        <v>-2209</v>
      </c>
      <c r="H26" s="107">
        <v>-1950</v>
      </c>
      <c r="I26" s="107">
        <v>-2157</v>
      </c>
      <c r="J26" s="107">
        <v>-2153</v>
      </c>
      <c r="K26" s="107">
        <v>-5138</v>
      </c>
      <c r="L26" s="107">
        <v>-5187</v>
      </c>
    </row>
    <row r="27" spans="1:16" ht="15" customHeight="1">
      <c r="A27" s="106" t="s">
        <v>56</v>
      </c>
      <c r="B27" s="106" t="s">
        <v>44</v>
      </c>
      <c r="C27" s="107">
        <v>-5805</v>
      </c>
      <c r="D27" s="107">
        <v>-5832</v>
      </c>
      <c r="E27" s="107">
        <v>-5811</v>
      </c>
      <c r="F27" s="107">
        <v>-4130</v>
      </c>
      <c r="G27" s="107">
        <v>-5309</v>
      </c>
      <c r="H27" s="107">
        <v>-4955</v>
      </c>
      <c r="I27" s="107">
        <v>-4486</v>
      </c>
      <c r="J27" s="107">
        <v>-3058</v>
      </c>
      <c r="K27" s="107">
        <v>-2826</v>
      </c>
      <c r="L27" s="107">
        <v>-2205</v>
      </c>
    </row>
    <row r="28" spans="1:16" ht="15" customHeight="1">
      <c r="A28" s="106" t="s">
        <v>216</v>
      </c>
      <c r="B28" s="106" t="s">
        <v>217</v>
      </c>
      <c r="C28" s="107">
        <v>-5967</v>
      </c>
      <c r="D28" s="107">
        <v>-7008</v>
      </c>
      <c r="E28" s="107">
        <v>-6769</v>
      </c>
      <c r="F28" s="107">
        <v>-7440</v>
      </c>
      <c r="G28" s="107">
        <v>-7044</v>
      </c>
      <c r="H28" s="107">
        <v>-6451</v>
      </c>
      <c r="I28" s="107">
        <v>-6894</v>
      </c>
      <c r="J28" s="107">
        <v>-6933</v>
      </c>
      <c r="K28" s="107">
        <v>-7564</v>
      </c>
      <c r="L28" s="107">
        <v>-7575</v>
      </c>
    </row>
    <row r="29" spans="1:16" ht="15" customHeight="1">
      <c r="A29" s="106" t="s">
        <v>227</v>
      </c>
      <c r="B29" s="106" t="s">
        <v>228</v>
      </c>
      <c r="C29" s="107">
        <v>-1801</v>
      </c>
      <c r="D29" s="107">
        <v>-3050</v>
      </c>
      <c r="E29" s="107">
        <v>-3405</v>
      </c>
      <c r="F29" s="107">
        <v>-3662</v>
      </c>
      <c r="G29" s="107">
        <v>-2112</v>
      </c>
      <c r="H29" s="107">
        <v>-2403</v>
      </c>
      <c r="I29" s="107">
        <v>-2359</v>
      </c>
      <c r="J29" s="107">
        <v>-2470</v>
      </c>
      <c r="K29" s="107">
        <v>-2314</v>
      </c>
      <c r="L29" s="107">
        <v>-2153</v>
      </c>
    </row>
    <row r="30" spans="1:16" ht="15" customHeight="1">
      <c r="A30" s="106" t="s">
        <v>220</v>
      </c>
      <c r="B30" s="106" t="s">
        <v>221</v>
      </c>
      <c r="C30" s="107">
        <f>-8306-C20</f>
        <v>-7742</v>
      </c>
      <c r="D30" s="107">
        <f>-8534-D20</f>
        <v>-7895</v>
      </c>
      <c r="E30" s="107">
        <f>-5911-E20</f>
        <v>-5321</v>
      </c>
      <c r="F30" s="107">
        <f>-10516-F20</f>
        <v>-9111</v>
      </c>
      <c r="G30" s="107">
        <f>-8111-G20</f>
        <v>-7503</v>
      </c>
      <c r="H30" s="107">
        <f>-8862-H20</f>
        <v>-7071</v>
      </c>
      <c r="I30" s="107">
        <f>-9365-I20</f>
        <v>-7288</v>
      </c>
      <c r="J30" s="107">
        <f>-16791-J20</f>
        <v>-12349</v>
      </c>
      <c r="K30" s="107">
        <f>-14819-K20</f>
        <v>-11920</v>
      </c>
      <c r="L30" s="107">
        <v>-12519</v>
      </c>
    </row>
    <row r="31" spans="1:16" s="110" customFormat="1" ht="15" customHeight="1">
      <c r="A31" s="108"/>
      <c r="B31" s="108" t="s">
        <v>43</v>
      </c>
      <c r="C31" s="109">
        <f t="shared" ref="C31" si="1">SUM(C18:C21,C23:C30)</f>
        <v>-95831</v>
      </c>
      <c r="D31" s="109">
        <f t="shared" ref="D31" si="2">SUM(D18:D21,D23:D30)</f>
        <v>-112239</v>
      </c>
      <c r="E31" s="109">
        <f t="shared" ref="E31" si="3">SUM(E18:E21,E23:E30)</f>
        <v>-127585</v>
      </c>
      <c r="F31" s="109">
        <f t="shared" ref="F31" si="4">SUM(F18:F21,F23:F30)</f>
        <v>-127429</v>
      </c>
      <c r="G31" s="109">
        <f t="shared" ref="G31" si="5">SUM(G18:G21,G23:G30)</f>
        <v>-88861</v>
      </c>
      <c r="H31" s="109">
        <f t="shared" ref="H31" si="6">SUM(H18:H21,H23:H30)</f>
        <v>-119867</v>
      </c>
      <c r="I31" s="109">
        <f t="shared" ref="I31" si="7">SUM(I18:I21,I23:I30)</f>
        <v>-93092</v>
      </c>
      <c r="J31" s="109">
        <f t="shared" ref="J31" si="8">SUM(J18:J21,J23:J30)</f>
        <v>-166953</v>
      </c>
      <c r="K31" s="109">
        <f t="shared" ref="K31" si="9">SUM(K18:K21,K23:K30)</f>
        <v>-109741</v>
      </c>
      <c r="L31" s="109">
        <v>-138708</v>
      </c>
      <c r="P31" s="325"/>
    </row>
    <row r="32" spans="1:16" ht="15" customHeight="1">
      <c r="P32" s="326"/>
    </row>
    <row r="33" spans="1:27" ht="15" customHeight="1">
      <c r="A33" s="108" t="s">
        <v>55</v>
      </c>
      <c r="B33" s="108" t="s">
        <v>4</v>
      </c>
      <c r="C33" s="109">
        <f t="shared" ref="C33:K33" si="10">SUM(C16,C31)</f>
        <v>475194</v>
      </c>
      <c r="D33" s="109">
        <f t="shared" si="10"/>
        <v>495642</v>
      </c>
      <c r="E33" s="109">
        <f t="shared" si="10"/>
        <v>526905</v>
      </c>
      <c r="F33" s="109">
        <f t="shared" si="10"/>
        <v>515383</v>
      </c>
      <c r="G33" s="109">
        <f t="shared" si="10"/>
        <v>515112</v>
      </c>
      <c r="H33" s="109">
        <f t="shared" si="10"/>
        <v>529760</v>
      </c>
      <c r="I33" s="109">
        <f t="shared" si="10"/>
        <v>515650</v>
      </c>
      <c r="J33" s="109">
        <f t="shared" si="10"/>
        <v>497277</v>
      </c>
      <c r="K33" s="109">
        <f t="shared" si="10"/>
        <v>520062</v>
      </c>
      <c r="L33" s="109">
        <v>522357</v>
      </c>
      <c r="R33" s="280"/>
      <c r="S33" s="280"/>
      <c r="T33" s="280"/>
      <c r="U33" s="280"/>
      <c r="V33" s="280"/>
      <c r="W33" s="280"/>
      <c r="X33" s="280"/>
      <c r="Y33" s="280"/>
      <c r="Z33" s="280"/>
      <c r="AA33" s="280"/>
    </row>
    <row r="34" spans="1:27" ht="15" customHeight="1">
      <c r="R34" s="280"/>
      <c r="S34" s="280"/>
      <c r="T34" s="280"/>
      <c r="U34" s="280"/>
      <c r="V34" s="280"/>
      <c r="W34" s="280"/>
      <c r="X34" s="280"/>
      <c r="Y34" s="280"/>
      <c r="Z34" s="280"/>
      <c r="AA34" s="280"/>
    </row>
    <row r="35" spans="1:27" ht="15" customHeight="1" thickBot="1">
      <c r="C35" s="286"/>
      <c r="D35" s="104"/>
      <c r="E35" s="104"/>
      <c r="F35" s="104"/>
      <c r="G35" s="104"/>
      <c r="H35" s="104"/>
      <c r="I35" s="104"/>
      <c r="J35" s="104"/>
      <c r="K35" s="104"/>
      <c r="L35" s="104"/>
      <c r="R35" s="280"/>
      <c r="S35" s="280"/>
      <c r="T35" s="280"/>
      <c r="U35" s="280"/>
      <c r="V35" s="280"/>
      <c r="W35" s="280"/>
      <c r="X35" s="280"/>
      <c r="Y35" s="280"/>
      <c r="Z35" s="280"/>
      <c r="AA35" s="280"/>
    </row>
    <row r="36" spans="1:27" ht="15" customHeight="1" thickBot="1">
      <c r="A36" s="287" t="s">
        <v>55</v>
      </c>
      <c r="B36" s="287" t="s">
        <v>4</v>
      </c>
      <c r="C36" s="288" t="s">
        <v>191</v>
      </c>
      <c r="D36" s="104" t="s">
        <v>192</v>
      </c>
      <c r="E36" s="104" t="s">
        <v>193</v>
      </c>
      <c r="F36" s="104" t="str">
        <f>F2</f>
        <v>IV Q 2017</v>
      </c>
      <c r="G36" s="104" t="str">
        <f>G2</f>
        <v>I Q 2018</v>
      </c>
      <c r="H36" s="104" t="str">
        <f>H2</f>
        <v>II Q 2018</v>
      </c>
      <c r="I36" s="104" t="s">
        <v>197</v>
      </c>
      <c r="J36" s="104" t="str">
        <f>J2</f>
        <v>IV Q 2018</v>
      </c>
      <c r="K36" s="104" t="s">
        <v>199</v>
      </c>
      <c r="L36" s="104" t="s">
        <v>200</v>
      </c>
      <c r="R36" s="280"/>
      <c r="S36" s="280"/>
      <c r="T36" s="280"/>
      <c r="U36" s="280"/>
      <c r="V36" s="280"/>
      <c r="W36" s="280"/>
      <c r="X36" s="280"/>
      <c r="Y36" s="280"/>
      <c r="Z36" s="280"/>
      <c r="AA36" s="280"/>
    </row>
    <row r="37" spans="1:27" ht="15" customHeight="1">
      <c r="A37" s="106" t="s">
        <v>201</v>
      </c>
      <c r="B37" s="106" t="s">
        <v>202</v>
      </c>
      <c r="C37" s="107">
        <f t="shared" ref="C37:K37" si="11">C3+C18</f>
        <v>83166</v>
      </c>
      <c r="D37" s="107">
        <f t="shared" si="11"/>
        <v>85353</v>
      </c>
      <c r="E37" s="107">
        <f t="shared" si="11"/>
        <v>83698</v>
      </c>
      <c r="F37" s="107">
        <f t="shared" si="11"/>
        <v>85404</v>
      </c>
      <c r="G37" s="107">
        <f t="shared" si="11"/>
        <v>81314</v>
      </c>
      <c r="H37" s="107">
        <f t="shared" si="11"/>
        <v>80029</v>
      </c>
      <c r="I37" s="107">
        <f t="shared" si="11"/>
        <v>75671</v>
      </c>
      <c r="J37" s="107">
        <f t="shared" si="11"/>
        <v>80429</v>
      </c>
      <c r="K37" s="107">
        <f t="shared" si="11"/>
        <v>80848</v>
      </c>
      <c r="L37" s="107">
        <v>81375</v>
      </c>
      <c r="M37" s="326"/>
      <c r="R37" s="280"/>
      <c r="S37" s="280"/>
      <c r="T37" s="280" t="s">
        <v>229</v>
      </c>
      <c r="U37" s="280"/>
      <c r="V37" s="280"/>
      <c r="W37" s="280"/>
      <c r="X37" s="280"/>
      <c r="Y37" s="280"/>
      <c r="Z37" s="280"/>
      <c r="AA37" s="280"/>
    </row>
    <row r="38" spans="1:27" ht="15" customHeight="1">
      <c r="A38" s="106" t="s">
        <v>669</v>
      </c>
      <c r="B38" s="106" t="s">
        <v>652</v>
      </c>
      <c r="C38" s="107">
        <f t="shared" ref="C38:K38" si="12">C4+C19</f>
        <v>58933</v>
      </c>
      <c r="D38" s="107">
        <f t="shared" si="12"/>
        <v>50701</v>
      </c>
      <c r="E38" s="107">
        <f t="shared" si="12"/>
        <v>67014</v>
      </c>
      <c r="F38" s="107">
        <f t="shared" si="12"/>
        <v>61381</v>
      </c>
      <c r="G38" s="107">
        <f t="shared" si="12"/>
        <v>72644</v>
      </c>
      <c r="H38" s="107">
        <f t="shared" si="12"/>
        <v>74018</v>
      </c>
      <c r="I38" s="107">
        <f t="shared" si="12"/>
        <v>82072</v>
      </c>
      <c r="J38" s="107">
        <f t="shared" si="12"/>
        <v>42663</v>
      </c>
      <c r="K38" s="107">
        <f t="shared" si="12"/>
        <v>78287</v>
      </c>
      <c r="L38" s="107">
        <v>64767</v>
      </c>
      <c r="M38" s="326"/>
      <c r="R38" s="280"/>
      <c r="S38" s="280"/>
      <c r="T38" s="280" t="s">
        <v>230</v>
      </c>
      <c r="U38" s="280"/>
      <c r="V38" s="280"/>
      <c r="W38" s="280"/>
      <c r="X38" s="280"/>
      <c r="Y38" s="280"/>
      <c r="Z38" s="280"/>
      <c r="AA38" s="280"/>
    </row>
    <row r="39" spans="1:27" ht="15" customHeight="1">
      <c r="A39" s="106" t="s">
        <v>203</v>
      </c>
      <c r="B39" s="106" t="s">
        <v>204</v>
      </c>
      <c r="C39" s="107">
        <f>C5+C20</f>
        <v>12224</v>
      </c>
      <c r="D39" s="107">
        <f t="shared" ref="D39:K39" si="13">D5+D20</f>
        <v>11192</v>
      </c>
      <c r="E39" s="107">
        <f t="shared" si="13"/>
        <v>15755</v>
      </c>
      <c r="F39" s="107">
        <f t="shared" si="13"/>
        <v>17934</v>
      </c>
      <c r="G39" s="107">
        <f t="shared" si="13"/>
        <v>14213</v>
      </c>
      <c r="H39" s="107">
        <f t="shared" si="13"/>
        <v>13144</v>
      </c>
      <c r="I39" s="107">
        <f t="shared" si="13"/>
        <v>12663</v>
      </c>
      <c r="J39" s="107">
        <f t="shared" si="13"/>
        <v>21584</v>
      </c>
      <c r="K39" s="107">
        <f t="shared" si="13"/>
        <v>14492</v>
      </c>
      <c r="L39" s="107">
        <v>12995</v>
      </c>
      <c r="M39" s="326"/>
      <c r="R39" s="280"/>
      <c r="S39" s="280"/>
      <c r="T39" s="280"/>
      <c r="U39" s="280"/>
      <c r="V39" s="280"/>
      <c r="W39" s="280"/>
      <c r="X39" s="280"/>
      <c r="Y39" s="280"/>
      <c r="Z39" s="280"/>
      <c r="AA39" s="280"/>
    </row>
    <row r="40" spans="1:27" ht="15" customHeight="1">
      <c r="A40" s="106" t="s">
        <v>205</v>
      </c>
      <c r="B40" s="106" t="s">
        <v>206</v>
      </c>
      <c r="C40" s="107">
        <f t="shared" ref="C40:K40" si="14">C6</f>
        <v>78131</v>
      </c>
      <c r="D40" s="107">
        <f t="shared" si="14"/>
        <v>84907</v>
      </c>
      <c r="E40" s="107">
        <f t="shared" si="14"/>
        <v>91823</v>
      </c>
      <c r="F40" s="107">
        <f t="shared" si="14"/>
        <v>91195</v>
      </c>
      <c r="G40" s="107">
        <f t="shared" si="14"/>
        <v>89091</v>
      </c>
      <c r="H40" s="107">
        <f t="shared" si="14"/>
        <v>100549</v>
      </c>
      <c r="I40" s="107">
        <f t="shared" si="14"/>
        <v>96500</v>
      </c>
      <c r="J40" s="107">
        <f t="shared" si="14"/>
        <v>109843</v>
      </c>
      <c r="K40" s="107">
        <f t="shared" si="14"/>
        <v>106851</v>
      </c>
      <c r="L40" s="107">
        <v>113794</v>
      </c>
      <c r="M40" s="326"/>
      <c r="R40" s="280"/>
      <c r="S40" s="280"/>
      <c r="T40" s="280" t="s">
        <v>229</v>
      </c>
      <c r="U40" s="280"/>
      <c r="V40" s="280"/>
      <c r="W40" s="280"/>
      <c r="X40" s="280"/>
      <c r="Y40" s="280"/>
      <c r="Z40" s="280"/>
      <c r="AA40" s="280"/>
    </row>
    <row r="41" spans="1:27" ht="15" customHeight="1">
      <c r="A41" s="106" t="s">
        <v>207</v>
      </c>
      <c r="B41" s="106" t="s">
        <v>208</v>
      </c>
      <c r="C41" s="107">
        <f t="shared" ref="C41:K41" si="15">C7+C21</f>
        <v>88449</v>
      </c>
      <c r="D41" s="107">
        <f t="shared" si="15"/>
        <v>92393</v>
      </c>
      <c r="E41" s="107">
        <f t="shared" si="15"/>
        <v>93025</v>
      </c>
      <c r="F41" s="107">
        <f t="shared" si="15"/>
        <v>98827</v>
      </c>
      <c r="G41" s="107">
        <f t="shared" si="15"/>
        <v>94406</v>
      </c>
      <c r="H41" s="107">
        <f t="shared" si="15"/>
        <v>95680</v>
      </c>
      <c r="I41" s="107">
        <f t="shared" si="15"/>
        <v>96924</v>
      </c>
      <c r="J41" s="107">
        <f t="shared" si="15"/>
        <v>99424</v>
      </c>
      <c r="K41" s="107">
        <f t="shared" si="15"/>
        <v>94473</v>
      </c>
      <c r="L41" s="107">
        <v>98096</v>
      </c>
      <c r="M41" s="326"/>
      <c r="R41" s="280"/>
      <c r="S41" s="280"/>
      <c r="T41" s="280" t="s">
        <v>231</v>
      </c>
      <c r="U41" s="280"/>
      <c r="V41" s="280"/>
      <c r="W41" s="280"/>
      <c r="X41" s="280"/>
      <c r="Y41" s="280"/>
      <c r="Z41" s="280"/>
      <c r="AA41" s="280"/>
    </row>
    <row r="42" spans="1:27" ht="15" customHeight="1">
      <c r="A42" s="106" t="s">
        <v>209</v>
      </c>
      <c r="B42" s="106" t="s">
        <v>210</v>
      </c>
      <c r="C42" s="107">
        <f t="shared" ref="C42:K42" si="16">C8+C22</f>
        <v>42512</v>
      </c>
      <c r="D42" s="107">
        <f t="shared" si="16"/>
        <v>43677</v>
      </c>
      <c r="E42" s="107">
        <f t="shared" si="16"/>
        <v>45121</v>
      </c>
      <c r="F42" s="107">
        <f t="shared" si="16"/>
        <v>46657</v>
      </c>
      <c r="G42" s="107">
        <f t="shared" si="16"/>
        <v>45954</v>
      </c>
      <c r="H42" s="107">
        <f t="shared" si="16"/>
        <v>47888</v>
      </c>
      <c r="I42" s="107">
        <f t="shared" si="16"/>
        <v>47191</v>
      </c>
      <c r="J42" s="107">
        <f t="shared" si="16"/>
        <v>48142</v>
      </c>
      <c r="K42" s="107">
        <f t="shared" si="16"/>
        <v>45528</v>
      </c>
      <c r="L42" s="107">
        <v>49414</v>
      </c>
      <c r="M42" s="326"/>
      <c r="R42" s="280"/>
      <c r="S42" s="280"/>
      <c r="T42" s="280" t="s">
        <v>232</v>
      </c>
      <c r="U42" s="280"/>
      <c r="V42" s="280"/>
      <c r="W42" s="280"/>
      <c r="X42" s="280"/>
      <c r="Y42" s="280"/>
      <c r="Z42" s="280"/>
      <c r="AA42" s="280"/>
    </row>
    <row r="43" spans="1:27" ht="15" customHeight="1">
      <c r="A43" s="106" t="s">
        <v>211</v>
      </c>
      <c r="B43" s="106" t="s">
        <v>212</v>
      </c>
      <c r="C43" s="107">
        <f t="shared" ref="C43:K43" si="17">C9+C23</f>
        <v>31106</v>
      </c>
      <c r="D43" s="107">
        <f t="shared" si="17"/>
        <v>32537</v>
      </c>
      <c r="E43" s="107">
        <f t="shared" si="17"/>
        <v>37283</v>
      </c>
      <c r="F43" s="107">
        <f t="shared" si="17"/>
        <v>35360</v>
      </c>
      <c r="G43" s="107">
        <f t="shared" si="17"/>
        <v>34411</v>
      </c>
      <c r="H43" s="107">
        <f t="shared" si="17"/>
        <v>31953</v>
      </c>
      <c r="I43" s="107">
        <f t="shared" si="17"/>
        <v>32923</v>
      </c>
      <c r="J43" s="107">
        <f t="shared" si="17"/>
        <v>36397</v>
      </c>
      <c r="K43" s="107">
        <f t="shared" si="17"/>
        <v>35279</v>
      </c>
      <c r="L43" s="107">
        <v>35124</v>
      </c>
      <c r="M43" s="326"/>
      <c r="R43" s="280"/>
      <c r="S43" s="280"/>
      <c r="T43" s="280" t="s">
        <v>232</v>
      </c>
      <c r="U43" s="280"/>
      <c r="V43" s="280"/>
      <c r="W43" s="280"/>
      <c r="X43" s="280"/>
      <c r="Y43" s="280"/>
      <c r="Z43" s="280"/>
      <c r="AA43" s="280"/>
    </row>
    <row r="44" spans="1:27" ht="15" customHeight="1">
      <c r="A44" s="106" t="s">
        <v>56</v>
      </c>
      <c r="B44" s="106" t="s">
        <v>44</v>
      </c>
      <c r="C44" s="107">
        <f t="shared" ref="C44:K44" si="18">C10+C27</f>
        <v>-1949</v>
      </c>
      <c r="D44" s="107">
        <f t="shared" si="18"/>
        <v>-2790</v>
      </c>
      <c r="E44" s="107">
        <f t="shared" si="18"/>
        <v>-4185</v>
      </c>
      <c r="F44" s="107">
        <f t="shared" si="18"/>
        <v>-2924</v>
      </c>
      <c r="G44" s="107">
        <f t="shared" si="18"/>
        <v>-4446</v>
      </c>
      <c r="H44" s="107">
        <f t="shared" si="18"/>
        <v>-4272</v>
      </c>
      <c r="I44" s="107">
        <f t="shared" si="18"/>
        <v>-4214</v>
      </c>
      <c r="J44" s="107">
        <f t="shared" si="18"/>
        <v>-85</v>
      </c>
      <c r="K44" s="107">
        <f t="shared" si="18"/>
        <v>-1113</v>
      </c>
      <c r="L44" s="107">
        <v>-766</v>
      </c>
      <c r="M44" s="326"/>
      <c r="R44" s="280"/>
      <c r="S44" s="280"/>
      <c r="T44" s="280"/>
      <c r="U44" s="280"/>
      <c r="V44" s="280"/>
      <c r="W44" s="280"/>
      <c r="X44" s="280"/>
      <c r="Y44" s="280"/>
      <c r="Z44" s="280"/>
      <c r="AA44" s="280"/>
    </row>
    <row r="45" spans="1:27" ht="15" customHeight="1">
      <c r="A45" s="106" t="s">
        <v>213</v>
      </c>
      <c r="B45" s="106" t="s">
        <v>214</v>
      </c>
      <c r="C45" s="107">
        <f t="shared" ref="C45:K45" si="19">C11+C25</f>
        <v>67435</v>
      </c>
      <c r="D45" s="107">
        <f t="shared" si="19"/>
        <v>73280</v>
      </c>
      <c r="E45" s="107">
        <f t="shared" si="19"/>
        <v>78310</v>
      </c>
      <c r="F45" s="107">
        <f t="shared" si="19"/>
        <v>80842</v>
      </c>
      <c r="G45" s="107">
        <f t="shared" si="19"/>
        <v>79372</v>
      </c>
      <c r="H45" s="107">
        <f t="shared" si="19"/>
        <v>78187</v>
      </c>
      <c r="I45" s="107">
        <f t="shared" si="19"/>
        <v>75502</v>
      </c>
      <c r="J45" s="107">
        <f t="shared" si="19"/>
        <v>70348</v>
      </c>
      <c r="K45" s="107">
        <f t="shared" si="19"/>
        <v>65646</v>
      </c>
      <c r="L45" s="107">
        <v>68395</v>
      </c>
      <c r="M45" s="326"/>
      <c r="R45" s="280"/>
      <c r="S45" s="280"/>
      <c r="T45" s="280" t="s">
        <v>233</v>
      </c>
      <c r="U45" s="280"/>
      <c r="V45" s="280"/>
      <c r="W45" s="280"/>
      <c r="X45" s="280"/>
      <c r="Y45" s="280"/>
      <c r="Z45" s="280"/>
      <c r="AA45" s="280"/>
    </row>
    <row r="46" spans="1:27" ht="15" customHeight="1">
      <c r="A46" s="106" t="s">
        <v>57</v>
      </c>
      <c r="B46" s="106" t="s">
        <v>215</v>
      </c>
      <c r="C46" s="107">
        <f t="shared" ref="C46:K46" si="20">C12+C26</f>
        <v>49341</v>
      </c>
      <c r="D46" s="107">
        <f t="shared" si="20"/>
        <v>54167</v>
      </c>
      <c r="E46" s="107">
        <f t="shared" si="20"/>
        <v>48278</v>
      </c>
      <c r="F46" s="107">
        <f t="shared" si="20"/>
        <v>47015</v>
      </c>
      <c r="G46" s="107">
        <f t="shared" si="20"/>
        <v>47935</v>
      </c>
      <c r="H46" s="107">
        <f t="shared" si="20"/>
        <v>52239</v>
      </c>
      <c r="I46" s="107">
        <f t="shared" si="20"/>
        <v>45161</v>
      </c>
      <c r="J46" s="107">
        <f t="shared" si="20"/>
        <v>37108</v>
      </c>
      <c r="K46" s="107">
        <f t="shared" si="20"/>
        <v>43573</v>
      </c>
      <c r="L46" s="107">
        <v>52640</v>
      </c>
      <c r="M46" s="326"/>
      <c r="R46" s="280"/>
      <c r="S46" s="280"/>
      <c r="T46" s="280" t="s">
        <v>230</v>
      </c>
      <c r="U46" s="280"/>
      <c r="V46" s="280"/>
      <c r="W46" s="280"/>
      <c r="X46" s="280"/>
      <c r="Y46" s="280"/>
      <c r="Z46" s="280"/>
      <c r="AA46" s="280"/>
    </row>
    <row r="47" spans="1:27" ht="15" customHeight="1">
      <c r="A47" s="106" t="s">
        <v>114</v>
      </c>
      <c r="B47" s="106" t="s">
        <v>113</v>
      </c>
      <c r="C47" s="107">
        <f t="shared" ref="C47:K47" si="21">C13+C24</f>
        <v>18897</v>
      </c>
      <c r="D47" s="107">
        <f t="shared" si="21"/>
        <v>19931</v>
      </c>
      <c r="E47" s="107">
        <f t="shared" si="21"/>
        <v>23728</v>
      </c>
      <c r="F47" s="107">
        <f t="shared" si="21"/>
        <v>14398</v>
      </c>
      <c r="G47" s="107">
        <f t="shared" si="21"/>
        <v>15401</v>
      </c>
      <c r="H47" s="107">
        <f t="shared" si="21"/>
        <v>16684</v>
      </c>
      <c r="I47" s="107">
        <f t="shared" si="21"/>
        <v>12530</v>
      </c>
      <c r="J47" s="107">
        <f t="shared" si="21"/>
        <v>14241</v>
      </c>
      <c r="K47" s="107">
        <f t="shared" si="21"/>
        <v>16213</v>
      </c>
      <c r="L47" s="107">
        <v>11222</v>
      </c>
      <c r="M47" s="326"/>
      <c r="R47" s="280"/>
      <c r="S47" s="280"/>
      <c r="T47" s="280" t="s">
        <v>233</v>
      </c>
      <c r="U47" s="280"/>
      <c r="V47" s="280"/>
      <c r="W47" s="280"/>
      <c r="X47" s="280"/>
      <c r="Y47" s="280"/>
      <c r="Z47" s="280"/>
      <c r="AA47" s="280"/>
    </row>
    <row r="48" spans="1:27" ht="15" customHeight="1">
      <c r="A48" s="106" t="s">
        <v>216</v>
      </c>
      <c r="B48" s="106" t="s">
        <v>217</v>
      </c>
      <c r="C48" s="107">
        <f t="shared" ref="C48:K48" si="22">C14+C28</f>
        <v>-1993</v>
      </c>
      <c r="D48" s="107">
        <f t="shared" si="22"/>
        <v>-2891</v>
      </c>
      <c r="E48" s="107">
        <f t="shared" si="22"/>
        <v>-3049</v>
      </c>
      <c r="F48" s="107">
        <f t="shared" si="22"/>
        <v>-3023</v>
      </c>
      <c r="G48" s="107">
        <f t="shared" si="22"/>
        <v>-2672</v>
      </c>
      <c r="H48" s="107">
        <f t="shared" si="22"/>
        <v>-1804</v>
      </c>
      <c r="I48" s="107">
        <f t="shared" si="22"/>
        <v>-1873</v>
      </c>
      <c r="J48" s="107">
        <f t="shared" si="22"/>
        <v>-1056</v>
      </c>
      <c r="K48" s="107">
        <f t="shared" si="22"/>
        <v>-1287</v>
      </c>
      <c r="L48" s="107">
        <v>-1577</v>
      </c>
      <c r="M48" s="326"/>
      <c r="R48" s="280"/>
      <c r="S48" s="280"/>
      <c r="T48" s="280" t="s">
        <v>230</v>
      </c>
      <c r="U48" s="280"/>
      <c r="V48" s="280"/>
      <c r="W48" s="280"/>
      <c r="X48" s="280"/>
      <c r="Y48" s="280"/>
      <c r="Z48" s="280"/>
      <c r="AA48" s="280"/>
    </row>
    <row r="49" spans="1:27" ht="15" customHeight="1">
      <c r="A49" s="106" t="s">
        <v>218</v>
      </c>
      <c r="B49" s="106" t="s">
        <v>219</v>
      </c>
      <c r="C49" s="107">
        <f t="shared" ref="C49:K49" si="23">C15</f>
        <v>997</v>
      </c>
      <c r="D49" s="107">
        <f t="shared" si="23"/>
        <v>7807</v>
      </c>
      <c r="E49" s="107">
        <f t="shared" si="23"/>
        <v>3951</v>
      </c>
      <c r="F49" s="107">
        <f t="shared" si="23"/>
        <v>1747</v>
      </c>
      <c r="G49" s="107">
        <f t="shared" si="23"/>
        <v>3058</v>
      </c>
      <c r="H49" s="107">
        <f t="shared" si="23"/>
        <v>2827</v>
      </c>
      <c r="I49" s="107">
        <f t="shared" si="23"/>
        <v>1438</v>
      </c>
      <c r="J49" s="107">
        <f t="shared" si="23"/>
        <v>1200</v>
      </c>
      <c r="K49" s="107">
        <f t="shared" si="23"/>
        <v>1034</v>
      </c>
      <c r="L49" s="107">
        <v>964</v>
      </c>
      <c r="M49" s="326"/>
      <c r="R49" s="280"/>
      <c r="S49" s="280"/>
      <c r="T49" s="280" t="s">
        <v>233</v>
      </c>
      <c r="U49" s="280"/>
      <c r="V49" s="280"/>
      <c r="W49" s="280"/>
      <c r="X49" s="280"/>
      <c r="Y49" s="280"/>
      <c r="Z49" s="280"/>
      <c r="AA49" s="280"/>
    </row>
    <row r="50" spans="1:27" ht="15" customHeight="1">
      <c r="A50" s="106" t="s">
        <v>220</v>
      </c>
      <c r="B50" s="106" t="s">
        <v>234</v>
      </c>
      <c r="C50" s="107">
        <f t="shared" ref="C50:H50" si="24">C30+C29</f>
        <v>-9543</v>
      </c>
      <c r="D50" s="107">
        <f t="shared" si="24"/>
        <v>-10945</v>
      </c>
      <c r="E50" s="107">
        <f t="shared" si="24"/>
        <v>-8726</v>
      </c>
      <c r="F50" s="107">
        <f t="shared" si="24"/>
        <v>-12773</v>
      </c>
      <c r="G50" s="107">
        <f t="shared" si="24"/>
        <v>-9615</v>
      </c>
      <c r="H50" s="107">
        <f t="shared" si="24"/>
        <v>-9474</v>
      </c>
      <c r="I50" s="107">
        <f>I30+I29+1</f>
        <v>-9646</v>
      </c>
      <c r="J50" s="107">
        <f>J30+J29+1</f>
        <v>-14818</v>
      </c>
      <c r="K50" s="107">
        <f>K30+K29</f>
        <v>-14234</v>
      </c>
      <c r="L50" s="107">
        <v>-14672</v>
      </c>
      <c r="M50" s="326"/>
      <c r="R50" s="280"/>
      <c r="S50" s="280"/>
      <c r="T50" s="280" t="s">
        <v>45</v>
      </c>
      <c r="U50" s="280"/>
      <c r="V50" s="280"/>
      <c r="W50" s="280"/>
      <c r="X50" s="280"/>
      <c r="Y50" s="280"/>
      <c r="Z50" s="280"/>
      <c r="AA50" s="280"/>
    </row>
    <row r="51" spans="1:27" ht="15" customHeight="1">
      <c r="A51" s="108" t="s">
        <v>58</v>
      </c>
      <c r="B51" s="108" t="s">
        <v>43</v>
      </c>
      <c r="C51" s="109">
        <f t="shared" ref="C51:H51" si="25">SUM(C37:C41,C43:C50)</f>
        <v>475194</v>
      </c>
      <c r="D51" s="109">
        <f t="shared" si="25"/>
        <v>495642</v>
      </c>
      <c r="E51" s="109">
        <f t="shared" si="25"/>
        <v>526905</v>
      </c>
      <c r="F51" s="109">
        <f t="shared" si="25"/>
        <v>515383</v>
      </c>
      <c r="G51" s="109">
        <f t="shared" si="25"/>
        <v>515112</v>
      </c>
      <c r="H51" s="109">
        <f t="shared" si="25"/>
        <v>529760</v>
      </c>
      <c r="I51" s="109">
        <f>SUM(I37:I41,I43:I50)-1</f>
        <v>515650</v>
      </c>
      <c r="J51" s="109">
        <f>SUM(J37:J41,J43:J50)</f>
        <v>497278</v>
      </c>
      <c r="K51" s="109">
        <f>SUM(K37:K41,K43:K50)</f>
        <v>520062</v>
      </c>
      <c r="L51" s="109">
        <v>522357</v>
      </c>
      <c r="M51" s="326"/>
      <c r="R51" s="280"/>
      <c r="S51" s="280"/>
      <c r="T51" s="280"/>
      <c r="U51" s="280"/>
      <c r="V51" s="280"/>
      <c r="W51" s="280"/>
      <c r="X51" s="280"/>
      <c r="Y51" s="280"/>
      <c r="Z51" s="280"/>
      <c r="AA51" s="280"/>
    </row>
    <row r="52" spans="1:27" s="330" customFormat="1" ht="15" customHeight="1">
      <c r="C52" s="364">
        <f>C51-C33</f>
        <v>0</v>
      </c>
      <c r="K52" s="331"/>
    </row>
    <row r="53" spans="1:27" s="330" customFormat="1" ht="15" customHeight="1" thickBot="1">
      <c r="C53" s="286"/>
      <c r="D53" s="104"/>
      <c r="K53" s="331"/>
    </row>
    <row r="54" spans="1:27" s="330" customFormat="1" ht="15" customHeight="1" thickBot="1">
      <c r="A54" s="287" t="s">
        <v>55</v>
      </c>
      <c r="B54" s="287" t="s">
        <v>4</v>
      </c>
      <c r="C54" s="288" t="s">
        <v>191</v>
      </c>
      <c r="D54" s="104" t="s">
        <v>192</v>
      </c>
      <c r="E54" s="288" t="str">
        <f t="shared" ref="E54:K54" si="26">E36</f>
        <v>III Q 2017</v>
      </c>
      <c r="F54" s="288" t="str">
        <f t="shared" si="26"/>
        <v>IV Q 2017</v>
      </c>
      <c r="G54" s="288" t="str">
        <f t="shared" si="26"/>
        <v>I Q 2018</v>
      </c>
      <c r="H54" s="288" t="str">
        <f t="shared" si="26"/>
        <v>II Q 2018</v>
      </c>
      <c r="I54" s="288" t="str">
        <f t="shared" si="26"/>
        <v>III Q 2018</v>
      </c>
      <c r="J54" s="288" t="str">
        <f t="shared" si="26"/>
        <v>IV Q 2018</v>
      </c>
      <c r="K54" s="288" t="str">
        <f t="shared" si="26"/>
        <v>I Q 2019</v>
      </c>
      <c r="L54" s="288" t="s">
        <v>200</v>
      </c>
    </row>
    <row r="55" spans="1:27" s="330" customFormat="1" ht="15">
      <c r="A55" s="333" t="s">
        <v>665</v>
      </c>
      <c r="B55" s="333" t="s">
        <v>655</v>
      </c>
      <c r="C55" s="107"/>
      <c r="D55" s="107"/>
      <c r="E55" s="107"/>
      <c r="F55" s="107"/>
      <c r="G55" s="107"/>
      <c r="H55" s="107"/>
      <c r="I55" s="107"/>
      <c r="J55" s="107"/>
      <c r="K55" s="107"/>
      <c r="L55" s="107"/>
    </row>
    <row r="56" spans="1:27" s="330" customFormat="1" ht="15" customHeight="1">
      <c r="A56" s="332" t="s">
        <v>654</v>
      </c>
      <c r="B56" s="106" t="s">
        <v>653</v>
      </c>
      <c r="C56" s="334">
        <f t="shared" ref="C56:K56" si="27">C45/1000</f>
        <v>67</v>
      </c>
      <c r="D56" s="334">
        <f t="shared" si="27"/>
        <v>73</v>
      </c>
      <c r="E56" s="334">
        <f t="shared" si="27"/>
        <v>78</v>
      </c>
      <c r="F56" s="334">
        <f t="shared" si="27"/>
        <v>81</v>
      </c>
      <c r="G56" s="334">
        <f t="shared" si="27"/>
        <v>79</v>
      </c>
      <c r="H56" s="334">
        <f t="shared" si="27"/>
        <v>78</v>
      </c>
      <c r="I56" s="334">
        <f t="shared" si="27"/>
        <v>76</v>
      </c>
      <c r="J56" s="334">
        <f t="shared" si="27"/>
        <v>70</v>
      </c>
      <c r="K56" s="334">
        <f t="shared" si="27"/>
        <v>66</v>
      </c>
      <c r="L56" s="334">
        <v>68</v>
      </c>
    </row>
    <row r="57" spans="1:27" s="330" customFormat="1" ht="15" customHeight="1">
      <c r="A57" s="106" t="s">
        <v>56</v>
      </c>
      <c r="B57" s="106" t="s">
        <v>44</v>
      </c>
      <c r="C57" s="107">
        <f>C44/1000</f>
        <v>-2</v>
      </c>
      <c r="D57" s="107">
        <f t="shared" ref="D57:K57" si="28">D44/1000</f>
        <v>-3</v>
      </c>
      <c r="E57" s="107">
        <f t="shared" si="28"/>
        <v>-4</v>
      </c>
      <c r="F57" s="107">
        <f t="shared" si="28"/>
        <v>-3</v>
      </c>
      <c r="G57" s="107">
        <f t="shared" si="28"/>
        <v>-4</v>
      </c>
      <c r="H57" s="107">
        <f t="shared" si="28"/>
        <v>-4</v>
      </c>
      <c r="I57" s="107">
        <f t="shared" si="28"/>
        <v>-4</v>
      </c>
      <c r="J57" s="107">
        <f t="shared" si="28"/>
        <v>0</v>
      </c>
      <c r="K57" s="107">
        <f t="shared" si="28"/>
        <v>-1</v>
      </c>
      <c r="L57" s="107">
        <v>-1</v>
      </c>
    </row>
    <row r="58" spans="1:27" s="330" customFormat="1" ht="15" customHeight="1">
      <c r="A58" s="106" t="s">
        <v>114</v>
      </c>
      <c r="B58" s="106" t="s">
        <v>113</v>
      </c>
      <c r="C58" s="107">
        <f t="shared" ref="C58:K58" si="29">C47/1000</f>
        <v>19</v>
      </c>
      <c r="D58" s="107">
        <f t="shared" si="29"/>
        <v>20</v>
      </c>
      <c r="E58" s="107">
        <f t="shared" si="29"/>
        <v>24</v>
      </c>
      <c r="F58" s="107">
        <f t="shared" si="29"/>
        <v>14</v>
      </c>
      <c r="G58" s="107">
        <f t="shared" si="29"/>
        <v>15</v>
      </c>
      <c r="H58" s="107">
        <f t="shared" si="29"/>
        <v>17</v>
      </c>
      <c r="I58" s="107">
        <f t="shared" si="29"/>
        <v>13</v>
      </c>
      <c r="J58" s="107">
        <f t="shared" si="29"/>
        <v>14</v>
      </c>
      <c r="K58" s="107">
        <f t="shared" si="29"/>
        <v>16</v>
      </c>
      <c r="L58" s="107">
        <v>11</v>
      </c>
    </row>
    <row r="59" spans="1:27" s="330" customFormat="1" ht="15" customHeight="1">
      <c r="A59" s="106" t="s">
        <v>203</v>
      </c>
      <c r="B59" s="106" t="s">
        <v>204</v>
      </c>
      <c r="C59" s="107">
        <f>C39/1000</f>
        <v>12</v>
      </c>
      <c r="D59" s="107">
        <f t="shared" ref="D59:K59" si="30">D39/1000</f>
        <v>11</v>
      </c>
      <c r="E59" s="107">
        <f t="shared" si="30"/>
        <v>16</v>
      </c>
      <c r="F59" s="107">
        <f t="shared" si="30"/>
        <v>18</v>
      </c>
      <c r="G59" s="107">
        <f t="shared" si="30"/>
        <v>14</v>
      </c>
      <c r="H59" s="107">
        <f t="shared" si="30"/>
        <v>13</v>
      </c>
      <c r="I59" s="107">
        <f t="shared" si="30"/>
        <v>13</v>
      </c>
      <c r="J59" s="107">
        <f t="shared" si="30"/>
        <v>22</v>
      </c>
      <c r="K59" s="107">
        <f t="shared" si="30"/>
        <v>14</v>
      </c>
      <c r="L59" s="107">
        <v>13</v>
      </c>
    </row>
    <row r="60" spans="1:27" s="330" customFormat="1" ht="15" customHeight="1">
      <c r="A60" s="106" t="s">
        <v>661</v>
      </c>
      <c r="B60" s="106" t="s">
        <v>656</v>
      </c>
      <c r="C60" s="107">
        <f t="shared" ref="C60:K60" si="31">C37/1000</f>
        <v>83</v>
      </c>
      <c r="D60" s="107">
        <f t="shared" si="31"/>
        <v>85</v>
      </c>
      <c r="E60" s="107">
        <f t="shared" si="31"/>
        <v>84</v>
      </c>
      <c r="F60" s="107">
        <f t="shared" si="31"/>
        <v>85</v>
      </c>
      <c r="G60" s="107">
        <f t="shared" si="31"/>
        <v>81</v>
      </c>
      <c r="H60" s="107">
        <f t="shared" si="31"/>
        <v>80</v>
      </c>
      <c r="I60" s="107">
        <f t="shared" si="31"/>
        <v>76</v>
      </c>
      <c r="J60" s="107">
        <f t="shared" si="31"/>
        <v>80</v>
      </c>
      <c r="K60" s="107">
        <f t="shared" si="31"/>
        <v>81</v>
      </c>
      <c r="L60" s="107">
        <v>81</v>
      </c>
    </row>
    <row r="61" spans="1:27" s="330" customFormat="1" ht="15" customHeight="1">
      <c r="A61" s="106" t="s">
        <v>662</v>
      </c>
      <c r="B61" s="106" t="s">
        <v>657</v>
      </c>
      <c r="C61" s="107">
        <f t="shared" ref="C61:K61" si="32">C40/1000</f>
        <v>78</v>
      </c>
      <c r="D61" s="107">
        <f t="shared" si="32"/>
        <v>85</v>
      </c>
      <c r="E61" s="107">
        <f t="shared" si="32"/>
        <v>92</v>
      </c>
      <c r="F61" s="107">
        <f t="shared" si="32"/>
        <v>91</v>
      </c>
      <c r="G61" s="107">
        <f t="shared" si="32"/>
        <v>89</v>
      </c>
      <c r="H61" s="107">
        <f t="shared" si="32"/>
        <v>101</v>
      </c>
      <c r="I61" s="107">
        <f t="shared" si="32"/>
        <v>97</v>
      </c>
      <c r="J61" s="107">
        <f t="shared" si="32"/>
        <v>110</v>
      </c>
      <c r="K61" s="107">
        <f t="shared" si="32"/>
        <v>107</v>
      </c>
      <c r="L61" s="107">
        <v>114</v>
      </c>
    </row>
    <row r="62" spans="1:27" s="330" customFormat="1" ht="15" customHeight="1">
      <c r="A62" s="106" t="s">
        <v>663</v>
      </c>
      <c r="B62" s="106" t="s">
        <v>658</v>
      </c>
      <c r="C62" s="107">
        <f t="shared" ref="C62:K62" si="33">C41/1000</f>
        <v>88</v>
      </c>
      <c r="D62" s="107">
        <f t="shared" si="33"/>
        <v>92</v>
      </c>
      <c r="E62" s="107">
        <f t="shared" si="33"/>
        <v>93</v>
      </c>
      <c r="F62" s="107">
        <f t="shared" si="33"/>
        <v>99</v>
      </c>
      <c r="G62" s="107">
        <f t="shared" si="33"/>
        <v>94</v>
      </c>
      <c r="H62" s="107">
        <f t="shared" si="33"/>
        <v>96</v>
      </c>
      <c r="I62" s="107">
        <f t="shared" si="33"/>
        <v>97</v>
      </c>
      <c r="J62" s="107">
        <f t="shared" si="33"/>
        <v>99</v>
      </c>
      <c r="K62" s="107">
        <f t="shared" si="33"/>
        <v>94</v>
      </c>
      <c r="L62" s="107">
        <v>98</v>
      </c>
    </row>
    <row r="63" spans="1:27" s="330" customFormat="1" ht="15" customHeight="1">
      <c r="A63" s="106" t="s">
        <v>664</v>
      </c>
      <c r="B63" s="106" t="s">
        <v>659</v>
      </c>
      <c r="C63" s="107">
        <f t="shared" ref="C63:K63" si="34">(C38+C48)/1000</f>
        <v>57</v>
      </c>
      <c r="D63" s="107">
        <f t="shared" si="34"/>
        <v>48</v>
      </c>
      <c r="E63" s="107">
        <f t="shared" si="34"/>
        <v>64</v>
      </c>
      <c r="F63" s="107">
        <f t="shared" si="34"/>
        <v>58</v>
      </c>
      <c r="G63" s="107">
        <f t="shared" si="34"/>
        <v>70</v>
      </c>
      <c r="H63" s="107">
        <f t="shared" si="34"/>
        <v>72</v>
      </c>
      <c r="I63" s="107">
        <f t="shared" si="34"/>
        <v>80</v>
      </c>
      <c r="J63" s="107">
        <f t="shared" si="34"/>
        <v>42</v>
      </c>
      <c r="K63" s="107">
        <f t="shared" si="34"/>
        <v>77</v>
      </c>
      <c r="L63" s="107">
        <v>63</v>
      </c>
    </row>
    <row r="64" spans="1:27" s="330" customFormat="1" ht="15" customHeight="1">
      <c r="A64" s="106" t="s">
        <v>57</v>
      </c>
      <c r="B64" s="106" t="s">
        <v>660</v>
      </c>
      <c r="C64" s="107">
        <f t="shared" ref="C64:K64" si="35">C46/1000</f>
        <v>49</v>
      </c>
      <c r="D64" s="107">
        <f t="shared" si="35"/>
        <v>54</v>
      </c>
      <c r="E64" s="107">
        <f t="shared" si="35"/>
        <v>48</v>
      </c>
      <c r="F64" s="107">
        <f t="shared" si="35"/>
        <v>47</v>
      </c>
      <c r="G64" s="107">
        <f t="shared" si="35"/>
        <v>48</v>
      </c>
      <c r="H64" s="107">
        <f t="shared" si="35"/>
        <v>52</v>
      </c>
      <c r="I64" s="107">
        <f t="shared" si="35"/>
        <v>45</v>
      </c>
      <c r="J64" s="107">
        <f t="shared" si="35"/>
        <v>37</v>
      </c>
      <c r="K64" s="107">
        <f t="shared" si="35"/>
        <v>44</v>
      </c>
      <c r="L64" s="107">
        <v>53</v>
      </c>
    </row>
    <row r="65" spans="1:12" s="330" customFormat="1" ht="15" customHeight="1">
      <c r="A65" s="106" t="s">
        <v>220</v>
      </c>
      <c r="B65" s="106" t="s">
        <v>45</v>
      </c>
      <c r="C65" s="107">
        <f>(C50+C43+C49)/1000+1</f>
        <v>24</v>
      </c>
      <c r="D65" s="107">
        <f>(D50+D43+D49)/1000+1</f>
        <v>30</v>
      </c>
      <c r="E65" s="107">
        <f>(E50+E43+E49)/1000-1</f>
        <v>32</v>
      </c>
      <c r="F65" s="107">
        <f>(F50+F43+F49)/1000+1</f>
        <v>25</v>
      </c>
      <c r="G65" s="107">
        <f>(G50+G43+G49)/1000+1</f>
        <v>29</v>
      </c>
      <c r="H65" s="107">
        <f>(H50+H43+H49)/1000-1</f>
        <v>24</v>
      </c>
      <c r="I65" s="107">
        <f>(I50+I43+I49)/1000-2</f>
        <v>23</v>
      </c>
      <c r="J65" s="107">
        <f>(J50+J43+J49)/1000</f>
        <v>23</v>
      </c>
      <c r="K65" s="107">
        <f>(K50+K43+K49)/1000</f>
        <v>22</v>
      </c>
      <c r="L65" s="107">
        <v>22</v>
      </c>
    </row>
    <row r="66" spans="1:12" ht="15" customHeight="1">
      <c r="A66" s="108" t="s">
        <v>58</v>
      </c>
      <c r="B66" s="108" t="s">
        <v>43</v>
      </c>
      <c r="C66" s="109">
        <f>SUM(C56:C65)</f>
        <v>475</v>
      </c>
      <c r="D66" s="109">
        <f t="shared" ref="D66:K66" si="36">SUM(D56:D65)</f>
        <v>495</v>
      </c>
      <c r="E66" s="109">
        <f t="shared" si="36"/>
        <v>527</v>
      </c>
      <c r="F66" s="109">
        <f t="shared" si="36"/>
        <v>515</v>
      </c>
      <c r="G66" s="109">
        <f t="shared" si="36"/>
        <v>515</v>
      </c>
      <c r="H66" s="109">
        <f t="shared" si="36"/>
        <v>529</v>
      </c>
      <c r="I66" s="109">
        <f t="shared" si="36"/>
        <v>516</v>
      </c>
      <c r="J66" s="109">
        <f t="shared" si="36"/>
        <v>497</v>
      </c>
      <c r="K66" s="109">
        <f t="shared" si="36"/>
        <v>520</v>
      </c>
      <c r="L66" s="109">
        <v>522</v>
      </c>
    </row>
    <row r="67" spans="1:12" s="280" customFormat="1" ht="15" customHeight="1">
      <c r="B67" s="280" t="s">
        <v>666</v>
      </c>
      <c r="C67" s="363">
        <f>'P&amp;L'!C10/1000</f>
        <v>475</v>
      </c>
      <c r="D67" s="363">
        <f>'P&amp;L'!D10/1000</f>
        <v>496</v>
      </c>
      <c r="E67" s="363">
        <f>'P&amp;L'!E10/1000</f>
        <v>527</v>
      </c>
      <c r="F67" s="363">
        <f>'P&amp;L'!F10/1000</f>
        <v>515</v>
      </c>
      <c r="G67" s="363">
        <f>'P&amp;L'!G10/1000</f>
        <v>515</v>
      </c>
      <c r="H67" s="363">
        <f>'P&amp;L'!H10/1000</f>
        <v>530</v>
      </c>
      <c r="I67" s="363">
        <f>'P&amp;L'!I10/1000</f>
        <v>516</v>
      </c>
      <c r="J67" s="363">
        <f>'P&amp;L'!J10/1000</f>
        <v>497</v>
      </c>
      <c r="K67" s="363">
        <f>'P&amp;L'!K10/1000</f>
        <v>520</v>
      </c>
      <c r="L67" s="363">
        <v>522</v>
      </c>
    </row>
    <row r="68" spans="1:12" ht="15" customHeight="1"/>
    <row r="69" spans="1:12" ht="15" customHeight="1"/>
    <row r="70" spans="1:12" ht="15" customHeight="1"/>
    <row r="71" spans="1:12" ht="15" customHeight="1"/>
    <row r="72" spans="1:12" ht="15" customHeight="1"/>
    <row r="73" spans="1:12" ht="15" customHeight="1"/>
    <row r="74" spans="1:12" ht="15" customHeight="1"/>
    <row r="75" spans="1:12" ht="15" customHeight="1"/>
    <row r="76" spans="1:12" ht="15" customHeight="1"/>
    <row r="77" spans="1:12" ht="15" customHeight="1"/>
    <row r="78" spans="1:12" ht="15" customHeight="1"/>
    <row r="79" spans="1:12" ht="15" customHeight="1"/>
    <row r="80" spans="1:1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AA48DCEF-55E0-4204-8FFD-85C39608BE6D}" scale="80" showGridLines="0" fitToPage="1" showRuler="0">
      <selection activeCell="D60" sqref="D60"/>
      <pageMargins left="0.75" right="0.75" top="1" bottom="1" header="0.5" footer="0.5"/>
      <pageSetup paperSize="9" scale="71" fitToHeight="0" orientation="landscape" r:id="rId1"/>
      <headerFooter alignWithMargins="0"/>
    </customSheetView>
    <customSheetView guid="{12F8D032-8143-430B-8DFF-852E8796C402}" scale="80" showGridLines="0" fitToPage="1" showRuler="0">
      <selection activeCell="D60" sqref="D60"/>
      <pageMargins left="0.75" right="0.75" top="1" bottom="1" header="0.5" footer="0.5"/>
      <pageSetup paperSize="9" scale="71" fitToHeight="0" orientation="landscape" r:id="rId2"/>
      <headerFooter alignWithMargins="0"/>
    </customSheetView>
    <customSheetView guid="{9AF4A83C-CF57-4B40-8A74-6A0EA6C2FE5C}" scale="70" showGridLines="0" fitToPage="1" showRuler="0" topLeftCell="A19">
      <selection activeCell="Q50" sqref="Q50"/>
      <pageMargins left="0.75" right="0.75" top="1" bottom="1" header="0.5" footer="0.5"/>
      <pageSetup paperSize="9" scale="71" fitToHeight="0" orientation="landscape" r:id="rId3"/>
      <headerFooter alignWithMargins="0"/>
    </customSheetView>
    <customSheetView guid="{687A4863-1825-4D63-B732-E76682E6DE4F}" scale="70" showGridLines="0" fitToPage="1" showRuler="0" topLeftCell="A40">
      <selection activeCell="S73" sqref="S73"/>
      <pageMargins left="0.75" right="0.75" top="1" bottom="1" header="0.5" footer="0.5"/>
      <pageSetup paperSize="9" scale="71" fitToHeight="0" orientation="landscape" r:id="rId4"/>
      <headerFooter alignWithMargins="0"/>
    </customSheetView>
    <customSheetView guid="{8DA78CF1-615A-4626-9893-6751995631A4}" scale="70" showGridLines="0" fitToPage="1" showRuler="0" topLeftCell="A25">
      <selection activeCell="H62" sqref="H62"/>
      <pageMargins left="0.75" right="0.75" top="1" bottom="1" header="0.5" footer="0.5"/>
      <pageSetup paperSize="9" scale="71" fitToHeight="0" orientation="landscape" r:id="rId5"/>
      <headerFooter alignWithMargins="0"/>
    </customSheetView>
    <customSheetView guid="{57267270-6A97-4850-9DB6-FE6B399379AA}" scale="80" showGridLines="0" fitToPage="1" showRuler="0" topLeftCell="B13">
      <selection activeCell="L33" sqref="L33"/>
      <pageMargins left="0.75" right="0.75" top="1" bottom="1" header="0.5" footer="0.5"/>
      <pageSetup paperSize="9" scale="71" fitToHeight="0" orientation="landscape" r:id="rId6"/>
      <headerFooter alignWithMargins="0"/>
    </customSheetView>
    <customSheetView guid="{25FAB884-5E17-4008-8139-33D910C7DEFE}" scale="80" showGridLines="0" fitToPage="1" showRuler="0">
      <selection activeCell="D60" sqref="D60"/>
      <pageMargins left="0.75" right="0.75" top="1" bottom="1" header="0.5" footer="0.5"/>
      <pageSetup paperSize="9" scale="71" fitToHeight="0" orientation="landscape" r:id="rId7"/>
      <headerFooter alignWithMargins="0"/>
    </customSheetView>
  </customSheetViews>
  <pageMargins left="0.75" right="0.75" top="1" bottom="1" header="0.5" footer="0.5"/>
  <pageSetup paperSize="9" scale="71" fitToHeight="0" orientation="landscape" r:id="rId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showGridLines="0" showRuler="0" zoomScale="70" zoomScaleNormal="90" workbookViewId="0">
      <pane xSplit="1" topLeftCell="B1" activePane="topRight" state="frozen"/>
      <selection pane="topRight" activeCell="A8" sqref="A8:A10"/>
    </sheetView>
  </sheetViews>
  <sheetFormatPr defaultColWidth="9.140625" defaultRowHeight="14.25"/>
  <cols>
    <col min="1" max="2" width="49.7109375" style="83" customWidth="1"/>
    <col min="3" max="8" width="14.85546875" style="83" customWidth="1"/>
    <col min="9" max="9" width="18.7109375" style="83" customWidth="1"/>
    <col min="10" max="12" width="16.28515625" style="83" customWidth="1"/>
    <col min="13" max="13" width="11" style="83" customWidth="1"/>
    <col min="14" max="20" width="9.140625" style="83" customWidth="1"/>
    <col min="21" max="16384" width="9.140625" style="83"/>
  </cols>
  <sheetData>
    <row r="1" spans="1:19" ht="36.6" customHeight="1" thickBot="1">
      <c r="A1" s="54" t="s">
        <v>59</v>
      </c>
      <c r="B1" s="54" t="s">
        <v>385</v>
      </c>
      <c r="C1" s="90" t="s">
        <v>115</v>
      </c>
      <c r="D1" s="90" t="s">
        <v>111</v>
      </c>
      <c r="E1" s="90" t="s">
        <v>116</v>
      </c>
      <c r="F1" s="90" t="s">
        <v>117</v>
      </c>
      <c r="G1" s="90" t="s">
        <v>118</v>
      </c>
      <c r="H1" s="90" t="s">
        <v>136</v>
      </c>
      <c r="I1" s="90" t="s">
        <v>137</v>
      </c>
      <c r="J1" s="90" t="s">
        <v>146</v>
      </c>
      <c r="K1" s="90" t="s">
        <v>157</v>
      </c>
      <c r="L1" s="90" t="s">
        <v>636</v>
      </c>
      <c r="M1" s="372"/>
      <c r="N1" s="82"/>
      <c r="O1" s="82"/>
      <c r="P1" s="82"/>
      <c r="Q1" s="82"/>
      <c r="R1" s="82"/>
      <c r="S1" s="82"/>
    </row>
    <row r="2" spans="1:19" ht="15" customHeight="1">
      <c r="A2" s="91" t="s">
        <v>235</v>
      </c>
      <c r="B2" s="86" t="s">
        <v>386</v>
      </c>
      <c r="C2" s="87">
        <v>-313223</v>
      </c>
      <c r="D2" s="87">
        <v>-317819</v>
      </c>
      <c r="E2" s="87">
        <v>-325457</v>
      </c>
      <c r="F2" s="87">
        <v>-336586</v>
      </c>
      <c r="G2" s="87">
        <v>-324869</v>
      </c>
      <c r="H2" s="87">
        <v>-336786</v>
      </c>
      <c r="I2" s="87">
        <v>-355258</v>
      </c>
      <c r="J2" s="87">
        <v>-387929</v>
      </c>
      <c r="K2" s="312">
        <v>-365099</v>
      </c>
      <c r="L2" s="312">
        <v>-373083</v>
      </c>
      <c r="M2" s="373"/>
    </row>
    <row r="3" spans="1:19" ht="15" customHeight="1">
      <c r="A3" s="91" t="s">
        <v>239</v>
      </c>
      <c r="B3" s="86" t="s">
        <v>387</v>
      </c>
      <c r="C3" s="87">
        <v>-58065</v>
      </c>
      <c r="D3" s="87">
        <v>-55758</v>
      </c>
      <c r="E3" s="87">
        <v>-53343</v>
      </c>
      <c r="F3" s="87">
        <v>-49767</v>
      </c>
      <c r="G3" s="87">
        <v>-59367</v>
      </c>
      <c r="H3" s="87">
        <v>-58364</v>
      </c>
      <c r="I3" s="87">
        <v>-57479</v>
      </c>
      <c r="J3" s="87">
        <v>-58166</v>
      </c>
      <c r="K3" s="312">
        <v>-68093</v>
      </c>
      <c r="L3" s="312">
        <v>-64931</v>
      </c>
      <c r="M3" s="373"/>
    </row>
    <row r="4" spans="1:19" ht="15" customHeight="1">
      <c r="A4" s="91" t="s">
        <v>236</v>
      </c>
      <c r="B4" s="86" t="s">
        <v>388</v>
      </c>
      <c r="C4" s="87">
        <v>-2480</v>
      </c>
      <c r="D4" s="87">
        <v>-5022</v>
      </c>
      <c r="E4" s="87">
        <v>-2827</v>
      </c>
      <c r="F4" s="87">
        <v>-8401</v>
      </c>
      <c r="G4" s="87">
        <v>-2877</v>
      </c>
      <c r="H4" s="87">
        <v>-4740</v>
      </c>
      <c r="I4" s="87">
        <v>-3271</v>
      </c>
      <c r="J4" s="87">
        <v>-9982</v>
      </c>
      <c r="K4" s="312">
        <v>-8896</v>
      </c>
      <c r="L4" s="312">
        <v>-9476</v>
      </c>
      <c r="M4" s="373"/>
    </row>
    <row r="5" spans="1:19" ht="15" customHeight="1">
      <c r="A5" s="91" t="s">
        <v>237</v>
      </c>
      <c r="B5" s="86" t="s">
        <v>389</v>
      </c>
      <c r="C5" s="87">
        <v>-8395</v>
      </c>
      <c r="D5" s="87">
        <v>-9900</v>
      </c>
      <c r="E5" s="87">
        <v>-8782</v>
      </c>
      <c r="F5" s="87">
        <v>-12628</v>
      </c>
      <c r="G5" s="87">
        <v>-8299</v>
      </c>
      <c r="H5" s="87">
        <v>-9594</v>
      </c>
      <c r="I5" s="87">
        <v>-9548</v>
      </c>
      <c r="J5" s="87">
        <v>-13044</v>
      </c>
      <c r="K5" s="312">
        <v>-2527</v>
      </c>
      <c r="L5" s="312">
        <v>-4323</v>
      </c>
      <c r="M5" s="373"/>
    </row>
    <row r="6" spans="1:19" ht="33" customHeight="1">
      <c r="A6" s="91" t="s">
        <v>238</v>
      </c>
      <c r="B6" s="100" t="s">
        <v>390</v>
      </c>
      <c r="C6" s="87">
        <v>-624</v>
      </c>
      <c r="D6" s="87">
        <v>-620</v>
      </c>
      <c r="E6" s="87">
        <v>-625</v>
      </c>
      <c r="F6" s="87">
        <v>7705</v>
      </c>
      <c r="G6" s="87">
        <v>-579</v>
      </c>
      <c r="H6" s="87">
        <v>16487</v>
      </c>
      <c r="I6" s="87">
        <v>-205</v>
      </c>
      <c r="J6" s="87">
        <v>13428</v>
      </c>
      <c r="K6" s="312">
        <v>-5</v>
      </c>
      <c r="L6" s="312">
        <v>-4</v>
      </c>
      <c r="M6" s="373"/>
    </row>
    <row r="7" spans="1:19" ht="15" customHeight="1">
      <c r="A7" s="91" t="s">
        <v>240</v>
      </c>
      <c r="B7" s="86" t="s">
        <v>391</v>
      </c>
      <c r="C7" s="87">
        <v>0</v>
      </c>
      <c r="D7" s="87">
        <v>0</v>
      </c>
      <c r="E7" s="87">
        <v>0</v>
      </c>
      <c r="F7" s="87">
        <v>0</v>
      </c>
      <c r="G7" s="87">
        <v>0</v>
      </c>
      <c r="H7" s="87">
        <v>0</v>
      </c>
      <c r="I7" s="87">
        <v>0</v>
      </c>
      <c r="J7" s="87">
        <v>0</v>
      </c>
      <c r="K7" s="312">
        <v>-80000</v>
      </c>
      <c r="L7" s="312">
        <v>-6320</v>
      </c>
      <c r="M7" s="373"/>
    </row>
    <row r="8" spans="1:19" s="2" customFormat="1" ht="15">
      <c r="A8" s="111" t="s">
        <v>383</v>
      </c>
      <c r="B8" s="111" t="s">
        <v>392</v>
      </c>
      <c r="C8" s="112">
        <f t="shared" ref="C8:L8" si="0">SUM(C2:C7)</f>
        <v>-382787</v>
      </c>
      <c r="D8" s="112">
        <f t="shared" si="0"/>
        <v>-389119</v>
      </c>
      <c r="E8" s="112">
        <f t="shared" si="0"/>
        <v>-391034</v>
      </c>
      <c r="F8" s="112">
        <f t="shared" si="0"/>
        <v>-399677</v>
      </c>
      <c r="G8" s="112">
        <f t="shared" si="0"/>
        <v>-395991</v>
      </c>
      <c r="H8" s="112">
        <f t="shared" si="0"/>
        <v>-392997</v>
      </c>
      <c r="I8" s="112">
        <f t="shared" si="0"/>
        <v>-425761</v>
      </c>
      <c r="J8" s="112">
        <f t="shared" si="0"/>
        <v>-455693</v>
      </c>
      <c r="K8" s="61">
        <f t="shared" si="0"/>
        <v>-524620</v>
      </c>
      <c r="L8" s="61">
        <f t="shared" si="0"/>
        <v>-458137</v>
      </c>
      <c r="M8" s="374"/>
    </row>
    <row r="9" spans="1:19" ht="15" customHeight="1">
      <c r="A9" s="92"/>
      <c r="B9" s="85"/>
      <c r="M9" s="375"/>
    </row>
    <row r="10" spans="1:19" ht="15" customHeight="1">
      <c r="A10" s="92"/>
      <c r="B10" s="85"/>
      <c r="M10" s="375"/>
    </row>
    <row r="11" spans="1:19" ht="23.25" customHeight="1" thickBot="1">
      <c r="A11" s="54" t="s">
        <v>382</v>
      </c>
      <c r="B11" s="54" t="s">
        <v>393</v>
      </c>
      <c r="C11" s="90" t="s">
        <v>115</v>
      </c>
      <c r="D11" s="90" t="s">
        <v>111</v>
      </c>
      <c r="E11" s="90" t="s">
        <v>116</v>
      </c>
      <c r="F11" s="90" t="s">
        <v>117</v>
      </c>
      <c r="G11" s="90" t="s">
        <v>118</v>
      </c>
      <c r="H11" s="90" t="s">
        <v>136</v>
      </c>
      <c r="I11" s="90" t="s">
        <v>137</v>
      </c>
      <c r="J11" s="90" t="s">
        <v>146</v>
      </c>
      <c r="K11" s="90" t="s">
        <v>157</v>
      </c>
      <c r="L11" s="90" t="s">
        <v>636</v>
      </c>
      <c r="M11" s="372"/>
      <c r="N11" s="82"/>
      <c r="O11" s="82"/>
      <c r="P11" s="82"/>
      <c r="Q11" s="82"/>
      <c r="R11" s="82"/>
      <c r="S11" s="82"/>
    </row>
    <row r="12" spans="1:19" ht="15" customHeight="1">
      <c r="A12" s="91" t="s">
        <v>241</v>
      </c>
      <c r="B12" s="86" t="s">
        <v>399</v>
      </c>
      <c r="C12" s="87">
        <v>-12876</v>
      </c>
      <c r="D12" s="87">
        <v>-11748</v>
      </c>
      <c r="E12" s="87">
        <v>-14672</v>
      </c>
      <c r="F12" s="87">
        <v>-13615</v>
      </c>
      <c r="G12" s="87">
        <v>-12855</v>
      </c>
      <c r="H12" s="87">
        <v>-20043</v>
      </c>
      <c r="I12" s="87">
        <v>-15324</v>
      </c>
      <c r="J12" s="87">
        <v>-16474</v>
      </c>
      <c r="K12" s="312">
        <v>-15747</v>
      </c>
      <c r="L12" s="312">
        <v>-15742</v>
      </c>
      <c r="M12" s="373"/>
    </row>
    <row r="13" spans="1:19" ht="15" customHeight="1">
      <c r="A13" s="91" t="s">
        <v>242</v>
      </c>
      <c r="B13" s="86" t="s">
        <v>400</v>
      </c>
      <c r="C13" s="87">
        <v>-54010</v>
      </c>
      <c r="D13" s="87">
        <v>-54373</v>
      </c>
      <c r="E13" s="87">
        <v>-54775</v>
      </c>
      <c r="F13" s="87">
        <v>-49889</v>
      </c>
      <c r="G13" s="87">
        <v>-60331</v>
      </c>
      <c r="H13" s="87">
        <v>-80520</v>
      </c>
      <c r="I13" s="87">
        <v>-75179</v>
      </c>
      <c r="J13" s="87">
        <v>-28406</v>
      </c>
      <c r="K13" s="312">
        <v>-77507</v>
      </c>
      <c r="L13" s="312">
        <v>-78060</v>
      </c>
      <c r="M13" s="373"/>
    </row>
    <row r="14" spans="1:19" ht="15" customHeight="1">
      <c r="A14" s="91" t="s">
        <v>243</v>
      </c>
      <c r="B14" s="86" t="s">
        <v>401</v>
      </c>
      <c r="C14" s="87">
        <v>-13314</v>
      </c>
      <c r="D14" s="87">
        <v>-11378</v>
      </c>
      <c r="E14" s="87">
        <v>-13908</v>
      </c>
      <c r="F14" s="87">
        <v>-26974</v>
      </c>
      <c r="G14" s="87">
        <v>-18862</v>
      </c>
      <c r="H14" s="87">
        <v>-23433</v>
      </c>
      <c r="I14" s="87">
        <v>-20063</v>
      </c>
      <c r="J14" s="87">
        <v>-27315</v>
      </c>
      <c r="K14" s="312">
        <v>-14522</v>
      </c>
      <c r="L14" s="312">
        <v>-21059</v>
      </c>
      <c r="M14" s="373"/>
    </row>
    <row r="15" spans="1:19" ht="15" customHeight="1">
      <c r="A15" s="91" t="s">
        <v>244</v>
      </c>
      <c r="B15" s="86" t="s">
        <v>402</v>
      </c>
      <c r="C15" s="87">
        <v>-8126</v>
      </c>
      <c r="D15" s="87">
        <v>-8131</v>
      </c>
      <c r="E15" s="87">
        <v>-7509</v>
      </c>
      <c r="F15" s="87">
        <v>-9821</v>
      </c>
      <c r="G15" s="87">
        <v>-8507</v>
      </c>
      <c r="H15" s="87">
        <v>-9020</v>
      </c>
      <c r="I15" s="87">
        <v>-7254</v>
      </c>
      <c r="J15" s="87">
        <v>-12496</v>
      </c>
      <c r="K15" s="312">
        <v>-9635</v>
      </c>
      <c r="L15" s="312">
        <v>-10536</v>
      </c>
      <c r="M15" s="373"/>
    </row>
    <row r="16" spans="1:19" ht="15" customHeight="1">
      <c r="A16" s="91" t="s">
        <v>245</v>
      </c>
      <c r="B16" s="86" t="s">
        <v>403</v>
      </c>
      <c r="C16" s="87">
        <v>-3587</v>
      </c>
      <c r="D16" s="87">
        <v>-3087</v>
      </c>
      <c r="E16" s="87">
        <v>-3900</v>
      </c>
      <c r="F16" s="87">
        <v>-3563</v>
      </c>
      <c r="G16" s="87">
        <v>-10808</v>
      </c>
      <c r="H16" s="87">
        <v>-7629</v>
      </c>
      <c r="I16" s="87">
        <v>-7325</v>
      </c>
      <c r="J16" s="87">
        <v>1587</v>
      </c>
      <c r="K16" s="312">
        <v>-958</v>
      </c>
      <c r="L16" s="312">
        <v>-4770</v>
      </c>
      <c r="M16" s="373"/>
    </row>
    <row r="17" spans="1:18" ht="15" customHeight="1">
      <c r="A17" s="91" t="s">
        <v>394</v>
      </c>
      <c r="B17" s="86" t="s">
        <v>404</v>
      </c>
      <c r="C17" s="87">
        <v>-20821</v>
      </c>
      <c r="D17" s="87">
        <v>-20231</v>
      </c>
      <c r="E17" s="87">
        <v>-23224</v>
      </c>
      <c r="F17" s="87">
        <v>-40340</v>
      </c>
      <c r="G17" s="87">
        <v>-36102</v>
      </c>
      <c r="H17" s="87">
        <v>-37999</v>
      </c>
      <c r="I17" s="87">
        <v>-31530</v>
      </c>
      <c r="J17" s="87">
        <v>-47374</v>
      </c>
      <c r="K17" s="312">
        <v>-40571</v>
      </c>
      <c r="L17" s="312">
        <v>-45574</v>
      </c>
      <c r="M17" s="373"/>
    </row>
    <row r="18" spans="1:18" ht="15" customHeight="1">
      <c r="A18" s="91" t="s">
        <v>648</v>
      </c>
      <c r="B18" s="86" t="s">
        <v>405</v>
      </c>
      <c r="C18" s="87">
        <v>-6765</v>
      </c>
      <c r="D18" s="87">
        <v>-7098</v>
      </c>
      <c r="E18" s="87">
        <v>-7602</v>
      </c>
      <c r="F18" s="87">
        <v>-3821</v>
      </c>
      <c r="G18" s="87">
        <v>-7083</v>
      </c>
      <c r="H18" s="87">
        <v>-7698</v>
      </c>
      <c r="I18" s="87">
        <v>-6726</v>
      </c>
      <c r="J18" s="87">
        <v>-5849</v>
      </c>
      <c r="K18" s="312">
        <v>-7380</v>
      </c>
      <c r="L18" s="312">
        <v>-7650</v>
      </c>
      <c r="M18" s="373"/>
    </row>
    <row r="19" spans="1:18" s="84" customFormat="1" ht="15" customHeight="1">
      <c r="A19" s="91" t="s">
        <v>395</v>
      </c>
      <c r="B19" s="289" t="s">
        <v>406</v>
      </c>
      <c r="C19" s="99">
        <v>-86295</v>
      </c>
      <c r="D19" s="99">
        <v>-87668</v>
      </c>
      <c r="E19" s="99">
        <v>-81112</v>
      </c>
      <c r="F19" s="99">
        <v>-93215</v>
      </c>
      <c r="G19" s="99">
        <v>-84167</v>
      </c>
      <c r="H19" s="99">
        <v>-84204</v>
      </c>
      <c r="I19" s="99">
        <v>-84653</v>
      </c>
      <c r="J19" s="99">
        <v>-93181</v>
      </c>
      <c r="K19" s="312">
        <v>-49625</v>
      </c>
      <c r="L19" s="312">
        <v>-34252</v>
      </c>
      <c r="M19" s="376"/>
    </row>
    <row r="20" spans="1:18" ht="33" customHeight="1">
      <c r="A20" s="91" t="s">
        <v>246</v>
      </c>
      <c r="B20" s="100" t="s">
        <v>407</v>
      </c>
      <c r="C20" s="87">
        <v>-105152</v>
      </c>
      <c r="D20" s="87">
        <v>-70153</v>
      </c>
      <c r="E20" s="87">
        <v>-24541</v>
      </c>
      <c r="F20" s="87">
        <v>-24322</v>
      </c>
      <c r="G20" s="87">
        <v>-163630</v>
      </c>
      <c r="H20" s="87">
        <v>-3351</v>
      </c>
      <c r="I20" s="87">
        <v>-24742</v>
      </c>
      <c r="J20" s="87">
        <v>-28093</v>
      </c>
      <c r="K20" s="312">
        <v>-227995</v>
      </c>
      <c r="L20" s="312">
        <v>-29111</v>
      </c>
      <c r="M20" s="373"/>
    </row>
    <row r="21" spans="1:18" ht="15" customHeight="1">
      <c r="A21" s="91" t="s">
        <v>247</v>
      </c>
      <c r="B21" s="86" t="s">
        <v>408</v>
      </c>
      <c r="C21" s="87">
        <v>-30598</v>
      </c>
      <c r="D21" s="87">
        <v>-32056</v>
      </c>
      <c r="E21" s="87">
        <v>-25584</v>
      </c>
      <c r="F21" s="87">
        <v>-45668</v>
      </c>
      <c r="G21" s="87">
        <v>-25464</v>
      </c>
      <c r="H21" s="87">
        <v>-43050</v>
      </c>
      <c r="I21" s="87">
        <v>-59360</v>
      </c>
      <c r="J21" s="87">
        <v>-61444</v>
      </c>
      <c r="K21" s="312">
        <v>-34702</v>
      </c>
      <c r="L21" s="312">
        <v>-43143</v>
      </c>
      <c r="M21" s="373"/>
    </row>
    <row r="22" spans="1:18" ht="15" customHeight="1">
      <c r="A22" s="91" t="s">
        <v>396</v>
      </c>
      <c r="B22" s="86" t="s">
        <v>409</v>
      </c>
      <c r="C22" s="87">
        <v>-16399</v>
      </c>
      <c r="D22" s="87">
        <v>-16733</v>
      </c>
      <c r="E22" s="87">
        <v>-16052</v>
      </c>
      <c r="F22" s="87">
        <v>-18172</v>
      </c>
      <c r="G22" s="87">
        <v>-15241</v>
      </c>
      <c r="H22" s="87">
        <v>-16955</v>
      </c>
      <c r="I22" s="87">
        <v>-17067</v>
      </c>
      <c r="J22" s="87">
        <v>-22200</v>
      </c>
      <c r="K22" s="312">
        <v>-19188</v>
      </c>
      <c r="L22" s="312">
        <v>-14261</v>
      </c>
      <c r="M22" s="373"/>
    </row>
    <row r="23" spans="1:18" ht="15" customHeight="1">
      <c r="A23" s="91" t="s">
        <v>248</v>
      </c>
      <c r="B23" s="86" t="s">
        <v>410</v>
      </c>
      <c r="C23" s="87">
        <v>-3609</v>
      </c>
      <c r="D23" s="87">
        <v>-3721</v>
      </c>
      <c r="E23" s="87">
        <v>-3764</v>
      </c>
      <c r="F23" s="87">
        <v>-1364</v>
      </c>
      <c r="G23" s="87">
        <v>-3562</v>
      </c>
      <c r="H23" s="87">
        <v>-3482</v>
      </c>
      <c r="I23" s="87">
        <v>-3492</v>
      </c>
      <c r="J23" s="87">
        <v>87</v>
      </c>
      <c r="K23" s="312">
        <v>-3320</v>
      </c>
      <c r="L23" s="312">
        <v>-3128</v>
      </c>
      <c r="M23" s="373"/>
    </row>
    <row r="24" spans="1:18" ht="15" customHeight="1">
      <c r="A24" s="93" t="s">
        <v>397</v>
      </c>
      <c r="B24" s="88" t="s">
        <v>411</v>
      </c>
      <c r="C24" s="87">
        <v>-7501</v>
      </c>
      <c r="D24" s="87">
        <v>-6286</v>
      </c>
      <c r="E24" s="87">
        <v>-6667</v>
      </c>
      <c r="F24" s="87">
        <v>-8026</v>
      </c>
      <c r="G24" s="87">
        <v>-7172</v>
      </c>
      <c r="H24" s="87">
        <v>-8347</v>
      </c>
      <c r="I24" s="87">
        <v>-7630</v>
      </c>
      <c r="J24" s="87">
        <v>-7888</v>
      </c>
      <c r="K24" s="312">
        <v>-8888</v>
      </c>
      <c r="L24" s="312">
        <v>-9065</v>
      </c>
      <c r="M24" s="373"/>
    </row>
    <row r="25" spans="1:18" ht="15" customHeight="1">
      <c r="A25" s="93" t="s">
        <v>398</v>
      </c>
      <c r="B25" s="88" t="s">
        <v>412</v>
      </c>
      <c r="C25" s="87">
        <v>-6104</v>
      </c>
      <c r="D25" s="87">
        <v>-5833</v>
      </c>
      <c r="E25" s="87">
        <v>-6904</v>
      </c>
      <c r="F25" s="87">
        <v>-8439</v>
      </c>
      <c r="G25" s="87">
        <v>-6192</v>
      </c>
      <c r="H25" s="87">
        <v>-5445</v>
      </c>
      <c r="I25" s="87">
        <v>-8149</v>
      </c>
      <c r="J25" s="87">
        <v>-12923</v>
      </c>
      <c r="K25" s="312">
        <v>-7921</v>
      </c>
      <c r="L25" s="312">
        <v>-5231</v>
      </c>
      <c r="M25" s="373"/>
    </row>
    <row r="26" spans="1:18" s="84" customFormat="1" ht="15" customHeight="1">
      <c r="A26" s="93" t="s">
        <v>296</v>
      </c>
      <c r="B26" s="98" t="s">
        <v>322</v>
      </c>
      <c r="C26" s="99">
        <v>-5766</v>
      </c>
      <c r="D26" s="99">
        <v>-6472</v>
      </c>
      <c r="E26" s="99">
        <v>-5118</v>
      </c>
      <c r="F26" s="99">
        <v>-8363</v>
      </c>
      <c r="G26" s="99">
        <v>-6487</v>
      </c>
      <c r="H26" s="99">
        <v>-7240</v>
      </c>
      <c r="I26" s="99">
        <v>-6199</v>
      </c>
      <c r="J26" s="99">
        <v>-10775</v>
      </c>
      <c r="K26" s="312">
        <v>-3940</v>
      </c>
      <c r="L26" s="312">
        <v>-8477</v>
      </c>
      <c r="M26" s="377"/>
      <c r="R26" s="84">
        <v>1</v>
      </c>
    </row>
    <row r="27" spans="1:18" ht="15" customHeight="1">
      <c r="A27" s="91" t="s">
        <v>250</v>
      </c>
      <c r="B27" s="86" t="s">
        <v>413</v>
      </c>
      <c r="C27" s="87">
        <v>0</v>
      </c>
      <c r="D27" s="87">
        <v>0</v>
      </c>
      <c r="E27" s="87">
        <v>0</v>
      </c>
      <c r="F27" s="87">
        <v>0</v>
      </c>
      <c r="G27" s="87">
        <v>0</v>
      </c>
      <c r="H27" s="87">
        <v>0</v>
      </c>
      <c r="I27" s="87">
        <v>0</v>
      </c>
      <c r="J27" s="87">
        <v>0</v>
      </c>
      <c r="K27" s="312">
        <v>-1951</v>
      </c>
      <c r="L27" s="312">
        <v>-9568</v>
      </c>
      <c r="M27" s="373"/>
    </row>
    <row r="28" spans="1:18" ht="15" customHeight="1">
      <c r="A28" s="323" t="s">
        <v>649</v>
      </c>
      <c r="B28" s="86" t="s">
        <v>650</v>
      </c>
      <c r="C28" s="87"/>
      <c r="D28" s="87"/>
      <c r="E28" s="87"/>
      <c r="F28" s="87"/>
      <c r="G28" s="87"/>
      <c r="H28" s="87"/>
      <c r="I28" s="87"/>
      <c r="J28" s="87"/>
      <c r="K28" s="312">
        <v>-8389</v>
      </c>
      <c r="L28" s="312">
        <v>-15437</v>
      </c>
      <c r="M28" s="373"/>
    </row>
    <row r="29" spans="1:18" ht="15" customHeight="1">
      <c r="A29" s="320"/>
      <c r="B29" s="321"/>
      <c r="C29" s="322"/>
      <c r="D29" s="322"/>
      <c r="E29" s="322"/>
      <c r="F29" s="322"/>
      <c r="G29" s="322"/>
      <c r="H29" s="322"/>
      <c r="I29" s="322"/>
      <c r="J29" s="322"/>
      <c r="K29" s="315"/>
      <c r="L29" s="315"/>
      <c r="M29" s="378"/>
    </row>
    <row r="30" spans="1:18" s="2" customFormat="1" ht="15.75">
      <c r="A30" s="111" t="s">
        <v>384</v>
      </c>
      <c r="B30" s="111" t="s">
        <v>384</v>
      </c>
      <c r="C30" s="112">
        <f t="shared" ref="C30" si="1">SUM(C12:C27)</f>
        <v>-380923</v>
      </c>
      <c r="D30" s="112">
        <f t="shared" ref="D30" si="2">SUM(D12:D27)</f>
        <v>-344968</v>
      </c>
      <c r="E30" s="112">
        <f t="shared" ref="E30" si="3">SUM(E12:E27)</f>
        <v>-295332</v>
      </c>
      <c r="F30" s="112">
        <f t="shared" ref="F30" si="4">SUM(F12:F27)</f>
        <v>-355592</v>
      </c>
      <c r="G30" s="112">
        <f t="shared" ref="G30" si="5">SUM(G12:G27)</f>
        <v>-466463</v>
      </c>
      <c r="H30" s="112">
        <f t="shared" ref="H30" si="6">SUM(H12:H27)</f>
        <v>-358416</v>
      </c>
      <c r="I30" s="112">
        <f t="shared" ref="I30" si="7">SUM(I12:I27)</f>
        <v>-374693</v>
      </c>
      <c r="J30" s="112">
        <f t="shared" ref="J30" si="8">SUM(J12:J27)</f>
        <v>-372744</v>
      </c>
      <c r="K30" s="61">
        <f>SUM(K12:K28)</f>
        <v>-532239</v>
      </c>
      <c r="L30" s="61">
        <f>SUM(L12:L28)</f>
        <v>-355064</v>
      </c>
      <c r="M30" s="374"/>
      <c r="P30" s="83"/>
    </row>
    <row r="31" spans="1:18" s="113" customFormat="1">
      <c r="K31" s="313"/>
      <c r="L31" s="324"/>
      <c r="M31" s="313"/>
      <c r="P31" s="83"/>
    </row>
    <row r="32" spans="1:18">
      <c r="A32" s="308" t="s">
        <v>637</v>
      </c>
      <c r="B32" s="308" t="s">
        <v>638</v>
      </c>
      <c r="C32" s="309">
        <f t="shared" ref="C32:J32" si="9">SUM(C33:C34)</f>
        <v>-101987</v>
      </c>
      <c r="D32" s="309">
        <f t="shared" si="9"/>
        <v>-66974</v>
      </c>
      <c r="E32" s="309">
        <f t="shared" si="9"/>
        <v>-21058</v>
      </c>
      <c r="F32" s="309">
        <f t="shared" si="9"/>
        <v>-20942</v>
      </c>
      <c r="G32" s="309">
        <f t="shared" si="9"/>
        <v>-160255</v>
      </c>
      <c r="H32" s="309">
        <f t="shared" si="9"/>
        <v>34</v>
      </c>
      <c r="I32" s="309">
        <f t="shared" si="9"/>
        <v>-21086</v>
      </c>
      <c r="J32" s="309">
        <f t="shared" si="9"/>
        <v>-21506</v>
      </c>
      <c r="K32" s="314">
        <f>SUM(K33:K34)</f>
        <v>-220604</v>
      </c>
      <c r="L32" s="314">
        <f>SUM(L33:L34)</f>
        <v>-20746</v>
      </c>
      <c r="M32" s="375"/>
    </row>
    <row r="33" spans="1:19">
      <c r="A33" s="310" t="s">
        <v>639</v>
      </c>
      <c r="B33" s="310" t="s">
        <v>640</v>
      </c>
      <c r="C33" s="99">
        <v>-77117</v>
      </c>
      <c r="D33" s="99">
        <v>-49836</v>
      </c>
      <c r="E33" s="99">
        <v>0</v>
      </c>
      <c r="F33" s="99">
        <v>0</v>
      </c>
      <c r="G33" s="99">
        <v>-132329</v>
      </c>
      <c r="H33" s="99">
        <v>27797</v>
      </c>
      <c r="I33" s="99">
        <v>7500</v>
      </c>
      <c r="J33" s="99">
        <v>7500</v>
      </c>
      <c r="K33" s="312">
        <v>-199304</v>
      </c>
      <c r="L33" s="368">
        <v>0</v>
      </c>
      <c r="M33" s="38">
        <v>89532</v>
      </c>
      <c r="N33" s="316"/>
      <c r="O33" s="316"/>
      <c r="P33" s="367"/>
      <c r="Q33" s="38"/>
      <c r="R33" s="316"/>
      <c r="S33" s="38"/>
    </row>
    <row r="34" spans="1:19">
      <c r="A34" s="310" t="s">
        <v>641</v>
      </c>
      <c r="B34" s="310" t="s">
        <v>642</v>
      </c>
      <c r="C34" s="99">
        <v>-24870</v>
      </c>
      <c r="D34" s="99">
        <v>-17138</v>
      </c>
      <c r="E34" s="99">
        <v>-21058</v>
      </c>
      <c r="F34" s="99">
        <v>-20942</v>
      </c>
      <c r="G34" s="99">
        <v>-27926</v>
      </c>
      <c r="H34" s="99">
        <v>-27763</v>
      </c>
      <c r="I34" s="99">
        <v>-28586</v>
      </c>
      <c r="J34" s="99">
        <v>-29006</v>
      </c>
      <c r="K34" s="312">
        <v>-21300</v>
      </c>
      <c r="L34" s="312">
        <f>-42046-K34</f>
        <v>-20746</v>
      </c>
      <c r="M34" s="38">
        <v>113281</v>
      </c>
      <c r="N34" s="316">
        <v>1</v>
      </c>
      <c r="O34" s="316"/>
      <c r="P34" s="367"/>
      <c r="Q34" s="38"/>
      <c r="R34" s="316"/>
      <c r="S34" s="38"/>
    </row>
    <row r="35" spans="1:19">
      <c r="M35" s="38"/>
      <c r="N35" s="38"/>
      <c r="O35" s="38"/>
      <c r="Q35" s="38"/>
      <c r="R35" s="38"/>
      <c r="S35" s="38"/>
    </row>
    <row r="36" spans="1:19">
      <c r="C36" s="311"/>
      <c r="D36" s="311"/>
      <c r="E36" s="311"/>
      <c r="F36" s="311"/>
      <c r="G36" s="311"/>
      <c r="H36" s="311"/>
      <c r="I36" s="311"/>
      <c r="J36" s="311"/>
      <c r="K36" s="311"/>
      <c r="L36" s="311"/>
    </row>
    <row r="40" spans="1:19" ht="12.6" customHeight="1"/>
  </sheetData>
  <customSheetViews>
    <customSheetView guid="{AA48DCEF-55E0-4204-8FFD-85C39608BE6D}"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9AF4A83C-CF57-4B40-8A74-6A0EA6C2FE5C}" scale="70" fitToPage="1" showRuler="0">
      <pane xSplit="2" topLeftCell="C1" activePane="topRight" state="frozen"/>
      <selection pane="topRight" activeCell="K30" sqref="K30:L30"/>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3"/>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8DA78CF1-615A-4626-9893-6751995631A4}" scale="90" fitToPage="1" showRuler="0">
      <pane xSplit="2" topLeftCell="C1" activePane="topRight" state="frozen"/>
      <selection pane="topRight" activeCell="F36" sqref="F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5"/>
      <headerFooter alignWithMargins="0"/>
    </customSheetView>
    <customSheetView guid="{899D69CD-4B7E-42BC-9944-5BD922EB798C}" scale="70" fitToPage="1" showRuler="0">
      <pane xSplit="1" topLeftCell="B1" activePane="topRight" state="frozen"/>
      <selection pane="topRight" activeCell="F1" sqref="F1"/>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6" manualBreakCount="6">
        <brk id="11" max="1048575" man="1"/>
        <brk id="14" max="1048575" man="1"/>
        <brk id="21" max="1048575" man="1"/>
        <brk id="35" max="1048575" man="1"/>
        <brk id="49" max="1048575" man="1"/>
        <brk id="55" max="1048575" man="1"/>
      </colBreaks>
      <pageMargins left="0.75" right="0.75" top="1" bottom="1" header="0.5" footer="0.5"/>
      <pageSetup paperSize="9" scale="36" orientation="portrait" r:id="rId6"/>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7"/>
      <headerFooter alignWithMargins="0"/>
    </customSheetView>
    <customSheetView guid="{25FAB884-5E17-4008-8139-33D910C7DEFE}" showGridLines="0" fitToPage="1" hiddenColumns="1" showRuler="0">
      <pane xSplit="1" topLeftCell="B1" activePane="topRight" state="frozen"/>
      <selection pane="topRight" activeCell="D34" sqref="D34"/>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9"/>
  <sheetViews>
    <sheetView zoomScaleNormal="108" workbookViewId="0">
      <selection activeCell="B18" sqref="B18"/>
    </sheetView>
  </sheetViews>
  <sheetFormatPr defaultColWidth="9.140625" defaultRowHeight="15"/>
  <cols>
    <col min="1" max="1" width="42.5703125" style="102" customWidth="1"/>
    <col min="2" max="2" width="63.42578125" style="102" customWidth="1"/>
    <col min="3" max="3" width="11.7109375" style="102" customWidth="1"/>
    <col min="4" max="12" width="11.7109375" style="3" customWidth="1"/>
    <col min="13" max="16" width="9.28515625" style="102" customWidth="1"/>
    <col min="17" max="17" width="12.5703125" style="3" customWidth="1"/>
    <col min="18" max="18" width="11.5703125" style="3" customWidth="1"/>
    <col min="19" max="21" width="12.42578125" style="3" customWidth="1"/>
    <col min="22" max="22" width="12.28515625" style="3" customWidth="1"/>
    <col min="23" max="25" width="10.140625" style="3" bestFit="1" customWidth="1"/>
    <col min="26" max="16384" width="9.140625" style="3"/>
  </cols>
  <sheetData>
    <row r="2" spans="1:25" s="102" customFormat="1" ht="15.75" thickBot="1">
      <c r="A2" s="40" t="s">
        <v>6</v>
      </c>
      <c r="B2" s="40" t="s">
        <v>93</v>
      </c>
      <c r="C2" s="45" t="s">
        <v>191</v>
      </c>
      <c r="D2" s="45" t="s">
        <v>192</v>
      </c>
      <c r="E2" s="45" t="s">
        <v>193</v>
      </c>
      <c r="F2" s="45" t="s">
        <v>194</v>
      </c>
      <c r="G2" s="45" t="s">
        <v>195</v>
      </c>
      <c r="H2" s="45" t="s">
        <v>196</v>
      </c>
      <c r="I2" s="45" t="s">
        <v>197</v>
      </c>
      <c r="J2" s="45" t="s">
        <v>198</v>
      </c>
      <c r="K2" s="49" t="s">
        <v>199</v>
      </c>
      <c r="L2" s="49" t="s">
        <v>200</v>
      </c>
      <c r="Q2" s="103"/>
      <c r="R2" s="103"/>
      <c r="S2" s="103"/>
      <c r="T2" s="103"/>
      <c r="U2" s="103"/>
      <c r="V2" s="103"/>
      <c r="W2" s="103"/>
      <c r="X2" s="103"/>
      <c r="Y2" s="103"/>
    </row>
    <row r="3" spans="1:25">
      <c r="A3" s="41" t="s">
        <v>427</v>
      </c>
      <c r="B3" s="41" t="s">
        <v>428</v>
      </c>
      <c r="C3" s="46">
        <v>51983</v>
      </c>
      <c r="D3" s="46">
        <v>39823</v>
      </c>
      <c r="E3" s="46">
        <v>53891</v>
      </c>
      <c r="F3" s="46">
        <v>51016</v>
      </c>
      <c r="G3" s="46">
        <v>21126</v>
      </c>
      <c r="H3" s="46">
        <v>50283</v>
      </c>
      <c r="I3" s="46">
        <v>43483</v>
      </c>
      <c r="J3" s="46">
        <v>35261</v>
      </c>
      <c r="K3" s="51">
        <v>43486</v>
      </c>
      <c r="L3" s="51">
        <v>38808</v>
      </c>
      <c r="M3" s="233"/>
      <c r="N3" s="233"/>
    </row>
    <row r="4" spans="1:25">
      <c r="A4" s="42" t="s">
        <v>429</v>
      </c>
      <c r="B4" s="215" t="s">
        <v>430</v>
      </c>
      <c r="C4" s="47"/>
      <c r="D4" s="47"/>
      <c r="E4" s="47"/>
      <c r="F4" s="47"/>
      <c r="G4" s="47" t="s">
        <v>589</v>
      </c>
      <c r="H4" s="47" t="s">
        <v>589</v>
      </c>
      <c r="I4" s="47"/>
      <c r="J4" s="47"/>
      <c r="K4" s="51" t="s">
        <v>589</v>
      </c>
      <c r="L4" s="51" t="s">
        <v>589</v>
      </c>
      <c r="M4" s="233"/>
      <c r="N4" s="233"/>
    </row>
    <row r="5" spans="1:25">
      <c r="A5" s="42" t="s">
        <v>431</v>
      </c>
      <c r="B5" s="215" t="s">
        <v>432</v>
      </c>
      <c r="C5" s="47">
        <v>3356</v>
      </c>
      <c r="D5" s="47">
        <v>697</v>
      </c>
      <c r="E5" s="47">
        <v>2583</v>
      </c>
      <c r="F5" s="47">
        <v>-2371</v>
      </c>
      <c r="G5" s="47" t="s">
        <v>589</v>
      </c>
      <c r="H5" s="47" t="s">
        <v>589</v>
      </c>
      <c r="I5" s="47" t="s">
        <v>589</v>
      </c>
      <c r="J5" s="47" t="s">
        <v>589</v>
      </c>
      <c r="K5" s="51" t="s">
        <v>589</v>
      </c>
      <c r="L5" s="51" t="s">
        <v>589</v>
      </c>
      <c r="M5" s="233"/>
      <c r="N5" s="233"/>
    </row>
    <row r="6" spans="1:25">
      <c r="A6" s="42" t="s">
        <v>433</v>
      </c>
      <c r="B6" s="215" t="s">
        <v>434</v>
      </c>
      <c r="C6" s="47">
        <v>519</v>
      </c>
      <c r="D6" s="47">
        <v>-4292</v>
      </c>
      <c r="E6" s="47">
        <v>-907</v>
      </c>
      <c r="F6" s="47">
        <v>-1324</v>
      </c>
      <c r="G6" s="47" t="s">
        <v>589</v>
      </c>
      <c r="H6" s="47" t="s">
        <v>589</v>
      </c>
      <c r="I6" s="47" t="s">
        <v>589</v>
      </c>
      <c r="J6" s="47" t="s">
        <v>589</v>
      </c>
      <c r="K6" s="51" t="s">
        <v>589</v>
      </c>
      <c r="L6" s="51" t="s">
        <v>589</v>
      </c>
      <c r="M6" s="233"/>
      <c r="N6" s="233"/>
    </row>
    <row r="7" spans="1:25" ht="25.5">
      <c r="A7" s="42" t="s">
        <v>435</v>
      </c>
      <c r="B7" s="42" t="s">
        <v>436</v>
      </c>
      <c r="C7" s="47">
        <v>0</v>
      </c>
      <c r="D7" s="47">
        <v>0</v>
      </c>
      <c r="E7" s="47">
        <v>0</v>
      </c>
      <c r="F7" s="47">
        <v>0</v>
      </c>
      <c r="G7" s="47">
        <v>-3002</v>
      </c>
      <c r="H7" s="47">
        <v>-18</v>
      </c>
      <c r="I7" s="47">
        <v>-2041</v>
      </c>
      <c r="J7" s="47">
        <v>1387</v>
      </c>
      <c r="K7" s="51">
        <v>969</v>
      </c>
      <c r="L7" s="51">
        <v>-3102</v>
      </c>
      <c r="M7" s="233"/>
      <c r="N7" s="233"/>
    </row>
    <row r="8" spans="1:25" ht="38.25">
      <c r="A8" s="42" t="s">
        <v>437</v>
      </c>
      <c r="B8" s="42" t="s">
        <v>438</v>
      </c>
      <c r="C8" s="47">
        <v>0</v>
      </c>
      <c r="D8" s="47">
        <v>0</v>
      </c>
      <c r="E8" s="47">
        <v>0</v>
      </c>
      <c r="F8" s="47">
        <v>0</v>
      </c>
      <c r="G8" s="47">
        <v>394</v>
      </c>
      <c r="H8" s="47">
        <v>11114</v>
      </c>
      <c r="I8" s="47">
        <v>10443</v>
      </c>
      <c r="J8" s="47">
        <v>480</v>
      </c>
      <c r="K8" s="51">
        <v>-17521</v>
      </c>
      <c r="L8" s="51">
        <v>-3039</v>
      </c>
      <c r="M8" s="233"/>
      <c r="N8" s="233"/>
    </row>
    <row r="9" spans="1:25" ht="38.25">
      <c r="A9" s="42" t="s">
        <v>439</v>
      </c>
      <c r="B9" s="42" t="s">
        <v>440</v>
      </c>
      <c r="C9" s="47">
        <v>0</v>
      </c>
      <c r="D9" s="47">
        <v>0</v>
      </c>
      <c r="E9" s="47">
        <v>0</v>
      </c>
      <c r="F9" s="47">
        <v>0</v>
      </c>
      <c r="G9" s="47">
        <v>-19601</v>
      </c>
      <c r="H9" s="47">
        <v>7870</v>
      </c>
      <c r="I9" s="47">
        <v>8566</v>
      </c>
      <c r="J9" s="47">
        <v>-21206</v>
      </c>
      <c r="K9" s="51">
        <v>21498</v>
      </c>
      <c r="L9" s="51">
        <v>-2466</v>
      </c>
      <c r="M9" s="233"/>
      <c r="N9" s="233"/>
    </row>
    <row r="10" spans="1:25" s="101" customFormat="1" ht="15.75">
      <c r="A10" s="44" t="s">
        <v>43</v>
      </c>
      <c r="B10" s="44"/>
      <c r="C10" s="48">
        <f>SUM(C3:C9)</f>
        <v>55858</v>
      </c>
      <c r="D10" s="48">
        <f t="shared" ref="D10:F10" si="0">SUM(D3:D9)</f>
        <v>36228</v>
      </c>
      <c r="E10" s="48">
        <f t="shared" si="0"/>
        <v>55567</v>
      </c>
      <c r="F10" s="48">
        <f t="shared" si="0"/>
        <v>47321</v>
      </c>
      <c r="G10" s="48">
        <f>SUM(G3:G9)</f>
        <v>-1083</v>
      </c>
      <c r="H10" s="48">
        <f t="shared" ref="H10:K10" si="1">SUM(H3:H9)</f>
        <v>69249</v>
      </c>
      <c r="I10" s="48">
        <f t="shared" si="1"/>
        <v>60451</v>
      </c>
      <c r="J10" s="48">
        <f t="shared" si="1"/>
        <v>15922</v>
      </c>
      <c r="K10" s="48">
        <f t="shared" si="1"/>
        <v>48432</v>
      </c>
      <c r="L10" s="48">
        <f t="shared" ref="L10" si="2">SUM(L3:L9)</f>
        <v>30201</v>
      </c>
      <c r="M10" s="233"/>
      <c r="N10" s="233"/>
    </row>
    <row r="11" spans="1:25">
      <c r="B11" s="281"/>
      <c r="C11" s="282">
        <f>'P&amp;L'!C12</f>
        <v>55858</v>
      </c>
      <c r="D11" s="283">
        <f>'P&amp;L'!D12</f>
        <v>36228</v>
      </c>
      <c r="E11" s="283">
        <f>'P&amp;L'!E12</f>
        <v>55567</v>
      </c>
      <c r="F11" s="283">
        <f>'P&amp;L'!F12</f>
        <v>47321</v>
      </c>
      <c r="G11" s="283">
        <f>'P&amp;L'!G12</f>
        <v>-1083</v>
      </c>
      <c r="H11" s="283">
        <v>69249</v>
      </c>
      <c r="I11" s="283">
        <f>'P&amp;L'!I12</f>
        <v>60451</v>
      </c>
      <c r="J11" s="283">
        <f>'P&amp;L'!J12</f>
        <v>15922</v>
      </c>
      <c r="K11" s="283">
        <f>'P&amp;L'!K12</f>
        <v>48432</v>
      </c>
      <c r="L11" s="283">
        <f>'P&amp;L'!L12</f>
        <v>30201</v>
      </c>
      <c r="M11" s="281"/>
      <c r="N11" s="281"/>
    </row>
    <row r="12" spans="1:25" s="115" customFormat="1">
      <c r="A12" s="114"/>
      <c r="B12" s="281"/>
      <c r="C12" s="284">
        <f>C10-C11</f>
        <v>0</v>
      </c>
      <c r="D12" s="284">
        <f t="shared" ref="D12:K12" si="3">D10-D11</f>
        <v>0</v>
      </c>
      <c r="E12" s="284">
        <f t="shared" si="3"/>
        <v>0</v>
      </c>
      <c r="F12" s="284">
        <f t="shared" si="3"/>
        <v>0</v>
      </c>
      <c r="G12" s="284">
        <f t="shared" si="3"/>
        <v>0</v>
      </c>
      <c r="H12" s="284">
        <v>0</v>
      </c>
      <c r="I12" s="284">
        <f t="shared" si="3"/>
        <v>0</v>
      </c>
      <c r="J12" s="284">
        <f t="shared" si="3"/>
        <v>0</v>
      </c>
      <c r="K12" s="284">
        <f t="shared" si="3"/>
        <v>0</v>
      </c>
      <c r="L12" s="284">
        <f>L10-L11</f>
        <v>0</v>
      </c>
      <c r="M12" s="281"/>
      <c r="N12" s="281"/>
      <c r="O12" s="114"/>
      <c r="P12" s="114"/>
    </row>
    <row r="13" spans="1:25">
      <c r="B13" s="281"/>
      <c r="C13" s="281"/>
      <c r="D13" s="221"/>
      <c r="E13" s="221"/>
      <c r="F13" s="221"/>
      <c r="G13" s="221"/>
      <c r="H13" s="221"/>
      <c r="I13" s="221"/>
      <c r="J13" s="221"/>
      <c r="K13" s="221"/>
      <c r="L13" s="221"/>
      <c r="M13" s="281"/>
      <c r="N13" s="281"/>
    </row>
    <row r="14" spans="1:25">
      <c r="B14" s="281"/>
      <c r="C14" s="285"/>
      <c r="D14" s="285"/>
      <c r="E14" s="285"/>
      <c r="F14" s="285"/>
      <c r="G14" s="221"/>
      <c r="H14" s="223"/>
      <c r="I14" s="223"/>
      <c r="J14" s="221"/>
      <c r="K14" s="221"/>
      <c r="L14" s="221"/>
      <c r="M14" s="281"/>
      <c r="N14" s="281"/>
    </row>
    <row r="15" spans="1:25">
      <c r="B15" s="281"/>
      <c r="C15" s="281"/>
      <c r="D15" s="221"/>
      <c r="E15" s="221"/>
      <c r="F15" s="221"/>
      <c r="G15" s="221"/>
      <c r="H15" s="221"/>
      <c r="I15" s="221"/>
      <c r="J15" s="221"/>
      <c r="K15" s="221"/>
      <c r="L15" s="221"/>
      <c r="M15" s="281"/>
      <c r="N15" s="281"/>
    </row>
    <row r="16" spans="1:25">
      <c r="B16" s="281"/>
      <c r="C16" s="281"/>
      <c r="D16" s="221"/>
      <c r="E16" s="221"/>
      <c r="F16" s="221"/>
      <c r="G16" s="221"/>
      <c r="H16" s="221"/>
      <c r="I16" s="221"/>
      <c r="J16" s="221"/>
      <c r="K16" s="221"/>
      <c r="L16" s="221"/>
      <c r="M16" s="281"/>
      <c r="N16" s="281"/>
    </row>
    <row r="17" spans="2:14">
      <c r="B17" s="281"/>
      <c r="C17" s="281"/>
      <c r="D17" s="221"/>
      <c r="E17" s="223"/>
      <c r="F17" s="221"/>
      <c r="G17" s="223"/>
      <c r="H17" s="221"/>
      <c r="I17" s="221"/>
      <c r="J17" s="221"/>
      <c r="K17" s="221"/>
      <c r="L17" s="221"/>
      <c r="M17" s="281"/>
      <c r="N17" s="281"/>
    </row>
    <row r="18" spans="2:14">
      <c r="B18" s="281"/>
      <c r="C18" s="281"/>
      <c r="D18" s="221"/>
      <c r="E18" s="223"/>
      <c r="F18" s="221"/>
      <c r="G18" s="223"/>
      <c r="H18" s="221"/>
      <c r="I18" s="221"/>
      <c r="J18" s="221"/>
      <c r="K18" s="221"/>
      <c r="L18" s="221"/>
      <c r="M18" s="281"/>
      <c r="N18" s="281"/>
    </row>
    <row r="19" spans="2:14">
      <c r="B19" s="281"/>
      <c r="C19" s="281"/>
      <c r="D19" s="221"/>
      <c r="E19" s="223"/>
      <c r="F19" s="221"/>
      <c r="G19" s="223"/>
      <c r="H19" s="221"/>
      <c r="I19" s="221"/>
      <c r="J19" s="221"/>
      <c r="K19" s="221"/>
      <c r="L19" s="221"/>
      <c r="M19" s="281"/>
      <c r="N19" s="281"/>
    </row>
  </sheetData>
  <customSheetViews>
    <customSheetView guid="{AA48DCEF-55E0-4204-8FFD-85C39608BE6D}">
      <selection activeCell="B18" sqref="B18"/>
      <pageMargins left="0.7" right="0.7" top="0.75" bottom="0.75" header="0.3" footer="0.3"/>
    </customSheetView>
    <customSheetView guid="{12F8D032-8143-430B-8DFF-852E8796C402}">
      <selection activeCell="B18" sqref="B18"/>
      <pageMargins left="0.7" right="0.7" top="0.75" bottom="0.75" header="0.3" footer="0.3"/>
    </customSheetView>
    <customSheetView guid="{9AF4A83C-CF57-4B40-8A74-6A0EA6C2FE5C}">
      <selection activeCell="K10" sqref="K10:L10"/>
      <pageMargins left="0.7" right="0.7" top="0.75" bottom="0.75" header="0.3" footer="0.3"/>
    </customSheetView>
    <customSheetView guid="{687A4863-1825-4D63-B732-E76682E6DE4F}" scale="108">
      <selection activeCell="K17" sqref="K17"/>
      <pageMargins left="0.7" right="0.7" top="0.75" bottom="0.75" header="0.3" footer="0.3"/>
    </customSheetView>
    <customSheetView guid="{8DA78CF1-615A-4626-9893-6751995631A4}" topLeftCell="B1">
      <selection activeCell="C13" sqref="C13"/>
      <pageMargins left="0.7" right="0.7" top="0.75" bottom="0.75" header="0.3" footer="0.3"/>
    </customSheetView>
    <customSheetView guid="{899D69CD-4B7E-42BC-9944-5BD922EB798C}">
      <selection sqref="A1:XFD1"/>
      <pageMargins left="0.7" right="0.7" top="0.75" bottom="0.75" header="0.3" footer="0.3"/>
    </customSheetView>
    <customSheetView guid="{57267270-6A97-4850-9DB6-FE6B399379AA}">
      <selection activeCell="L9" sqref="L9"/>
      <pageMargins left="0.7" right="0.7" top="0.75" bottom="0.75" header="0.3" footer="0.3"/>
    </customSheetView>
    <customSheetView guid="{25FAB884-5E17-4008-8139-33D910C7DEFE}">
      <selection activeCell="K22" sqref="K2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A6" sqref="A6:XFD6"/>
    </sheetView>
  </sheetViews>
  <sheetFormatPr defaultColWidth="9.140625" defaultRowHeight="15"/>
  <cols>
    <col min="1" max="2" width="40.7109375" style="102" customWidth="1"/>
    <col min="3" max="3" width="11.7109375" style="102" customWidth="1"/>
    <col min="4" max="11" width="11.7109375" style="3" customWidth="1"/>
    <col min="12" max="12" width="11.7109375" style="102" customWidth="1"/>
    <col min="13" max="16" width="9.28515625" style="102" customWidth="1"/>
    <col min="17" max="17" width="12.5703125" style="3" customWidth="1"/>
    <col min="18" max="18" width="11.5703125" style="3" customWidth="1"/>
    <col min="19" max="21" width="12.42578125" style="3" customWidth="1"/>
    <col min="22" max="22" width="12.28515625" style="3" customWidth="1"/>
    <col min="23" max="25" width="10.140625" style="3" bestFit="1" customWidth="1"/>
    <col min="26" max="16384" width="9.140625" style="3"/>
  </cols>
  <sheetData>
    <row r="1" spans="1:25" s="102" customFormat="1" ht="26.25" thickBot="1">
      <c r="A1" s="217" t="s">
        <v>94</v>
      </c>
      <c r="B1" s="217" t="s">
        <v>7</v>
      </c>
      <c r="C1" s="45" t="s">
        <v>191</v>
      </c>
      <c r="D1" s="45" t="s">
        <v>192</v>
      </c>
      <c r="E1" s="45" t="s">
        <v>193</v>
      </c>
      <c r="F1" s="45" t="s">
        <v>194</v>
      </c>
      <c r="G1" s="45" t="s">
        <v>195</v>
      </c>
      <c r="H1" s="45" t="s">
        <v>196</v>
      </c>
      <c r="I1" s="45" t="s">
        <v>197</v>
      </c>
      <c r="J1" s="45" t="s">
        <v>198</v>
      </c>
      <c r="K1" s="49" t="s">
        <v>199</v>
      </c>
      <c r="L1" s="292" t="s">
        <v>200</v>
      </c>
      <c r="Q1" s="103"/>
      <c r="R1" s="103"/>
      <c r="S1" s="103"/>
      <c r="T1" s="103"/>
      <c r="U1" s="103"/>
      <c r="V1" s="103"/>
      <c r="W1" s="103"/>
      <c r="X1" s="103"/>
      <c r="Y1" s="103"/>
    </row>
    <row r="2" spans="1:25" ht="38.25">
      <c r="A2" s="42" t="s">
        <v>569</v>
      </c>
      <c r="B2" s="42" t="s">
        <v>576</v>
      </c>
      <c r="C2" s="46">
        <v>0</v>
      </c>
      <c r="D2" s="46">
        <v>0</v>
      </c>
      <c r="E2" s="46">
        <v>0</v>
      </c>
      <c r="F2" s="46">
        <v>0</v>
      </c>
      <c r="G2" s="47">
        <v>210</v>
      </c>
      <c r="H2" s="47">
        <v>7498</v>
      </c>
      <c r="I2" s="47">
        <v>13897</v>
      </c>
      <c r="J2" s="47">
        <v>6722</v>
      </c>
      <c r="K2" s="47">
        <v>8486</v>
      </c>
      <c r="L2" s="293">
        <v>40500</v>
      </c>
      <c r="M2" s="233"/>
    </row>
    <row r="3" spans="1:25" ht="38.25">
      <c r="A3" s="215" t="s">
        <v>570</v>
      </c>
      <c r="B3" s="215" t="s">
        <v>577</v>
      </c>
      <c r="C3" s="47">
        <v>0</v>
      </c>
      <c r="D3" s="47">
        <v>0</v>
      </c>
      <c r="E3" s="47">
        <v>0</v>
      </c>
      <c r="F3" s="47">
        <v>0</v>
      </c>
      <c r="G3" s="47">
        <v>-4</v>
      </c>
      <c r="H3" s="47">
        <v>3</v>
      </c>
      <c r="I3" s="47">
        <v>-23</v>
      </c>
      <c r="J3" s="47">
        <v>0</v>
      </c>
      <c r="K3" s="47">
        <v>0</v>
      </c>
      <c r="L3" s="293">
        <v>-8</v>
      </c>
      <c r="M3" s="233"/>
    </row>
    <row r="4" spans="1:25" ht="38.25">
      <c r="A4" s="215" t="s">
        <v>571</v>
      </c>
      <c r="B4" s="215" t="s">
        <v>578</v>
      </c>
      <c r="C4" s="47">
        <v>0</v>
      </c>
      <c r="D4" s="47">
        <v>0</v>
      </c>
      <c r="E4" s="47">
        <v>0</v>
      </c>
      <c r="F4" s="47">
        <v>0</v>
      </c>
      <c r="G4" s="47">
        <v>4118</v>
      </c>
      <c r="H4" s="47">
        <v>10713</v>
      </c>
      <c r="I4" s="47">
        <v>14988</v>
      </c>
      <c r="J4" s="47">
        <v>-17476</v>
      </c>
      <c r="K4" s="47">
        <v>24673</v>
      </c>
      <c r="L4" s="293">
        <v>17618</v>
      </c>
      <c r="M4" s="233"/>
    </row>
    <row r="5" spans="1:25" ht="25.5">
      <c r="A5" s="215" t="s">
        <v>583</v>
      </c>
      <c r="B5" s="215" t="s">
        <v>586</v>
      </c>
      <c r="C5" s="232">
        <v>10775</v>
      </c>
      <c r="D5" s="232">
        <v>0</v>
      </c>
      <c r="E5" s="232">
        <v>1866</v>
      </c>
      <c r="F5" s="232">
        <v>13823</v>
      </c>
      <c r="G5" s="47">
        <v>0</v>
      </c>
      <c r="H5" s="47">
        <v>0</v>
      </c>
      <c r="I5" s="47">
        <v>0</v>
      </c>
      <c r="J5" s="47">
        <v>0</v>
      </c>
      <c r="K5" s="47">
        <v>0</v>
      </c>
      <c r="L5" s="293">
        <v>0</v>
      </c>
      <c r="M5" s="233"/>
    </row>
    <row r="6" spans="1:25" ht="25.5">
      <c r="A6" s="215" t="s">
        <v>584</v>
      </c>
      <c r="B6" s="215" t="s">
        <v>587</v>
      </c>
      <c r="C6" s="232">
        <v>5503</v>
      </c>
      <c r="D6" s="232">
        <v>9700</v>
      </c>
      <c r="E6" s="232">
        <v>3503</v>
      </c>
      <c r="F6" s="232">
        <v>2116</v>
      </c>
      <c r="G6" s="47">
        <v>0</v>
      </c>
      <c r="H6" s="47">
        <v>0</v>
      </c>
      <c r="I6" s="47">
        <v>0</v>
      </c>
      <c r="J6" s="47">
        <v>0</v>
      </c>
      <c r="K6" s="47">
        <v>0</v>
      </c>
      <c r="L6" s="293">
        <v>0</v>
      </c>
      <c r="M6" s="233"/>
    </row>
    <row r="7" spans="1:25">
      <c r="A7" s="215" t="s">
        <v>585</v>
      </c>
      <c r="B7" s="215" t="s">
        <v>588</v>
      </c>
      <c r="C7" s="232">
        <v>0</v>
      </c>
      <c r="D7" s="232"/>
      <c r="E7" s="232">
        <v>-461</v>
      </c>
      <c r="F7" s="232">
        <v>0</v>
      </c>
      <c r="G7" s="47">
        <v>0</v>
      </c>
      <c r="H7" s="47">
        <v>0</v>
      </c>
      <c r="I7" s="47">
        <v>0</v>
      </c>
      <c r="J7" s="47">
        <v>0</v>
      </c>
      <c r="K7" s="47">
        <v>0</v>
      </c>
      <c r="L7" s="293">
        <v>0</v>
      </c>
      <c r="M7" s="233"/>
    </row>
    <row r="8" spans="1:25">
      <c r="A8" s="69" t="s">
        <v>572</v>
      </c>
      <c r="B8" s="69" t="s">
        <v>579</v>
      </c>
      <c r="C8" s="231">
        <f t="shared" ref="C8:L8" si="0">SUM(C2:C7)</f>
        <v>16278</v>
      </c>
      <c r="D8" s="231">
        <f t="shared" si="0"/>
        <v>9700</v>
      </c>
      <c r="E8" s="231">
        <f t="shared" si="0"/>
        <v>4908</v>
      </c>
      <c r="F8" s="231">
        <f t="shared" si="0"/>
        <v>15939</v>
      </c>
      <c r="G8" s="73">
        <f t="shared" si="0"/>
        <v>4324</v>
      </c>
      <c r="H8" s="73">
        <f t="shared" si="0"/>
        <v>18214</v>
      </c>
      <c r="I8" s="73">
        <f t="shared" si="0"/>
        <v>28862</v>
      </c>
      <c r="J8" s="73">
        <f t="shared" si="0"/>
        <v>-10754</v>
      </c>
      <c r="K8" s="73">
        <f t="shared" si="0"/>
        <v>33159</v>
      </c>
      <c r="L8" s="294">
        <f t="shared" si="0"/>
        <v>58110</v>
      </c>
      <c r="M8" s="233"/>
    </row>
    <row r="9" spans="1:25" ht="25.5">
      <c r="A9" s="42" t="s">
        <v>573</v>
      </c>
      <c r="B9" s="42" t="s">
        <v>580</v>
      </c>
      <c r="C9" s="229">
        <v>2789</v>
      </c>
      <c r="D9" s="229">
        <v>2898</v>
      </c>
      <c r="E9" s="229">
        <v>10806</v>
      </c>
      <c r="F9" s="229">
        <v>7267</v>
      </c>
      <c r="G9" s="47">
        <v>-9332</v>
      </c>
      <c r="H9" s="47">
        <v>6939</v>
      </c>
      <c r="I9" s="47">
        <v>8220</v>
      </c>
      <c r="J9" s="47">
        <v>-22389</v>
      </c>
      <c r="K9" s="47">
        <v>-4108</v>
      </c>
      <c r="L9" s="293">
        <v>-7809</v>
      </c>
      <c r="M9" s="233"/>
    </row>
    <row r="10" spans="1:25" ht="25.5">
      <c r="A10" s="42" t="s">
        <v>574</v>
      </c>
      <c r="B10" s="42" t="s">
        <v>581</v>
      </c>
      <c r="C10" s="229">
        <v>-1890</v>
      </c>
      <c r="D10" s="229">
        <v>-1828</v>
      </c>
      <c r="E10" s="229">
        <v>-11752</v>
      </c>
      <c r="F10" s="229">
        <v>-7613</v>
      </c>
      <c r="G10" s="47">
        <v>8935</v>
      </c>
      <c r="H10" s="47">
        <v>-8253</v>
      </c>
      <c r="I10" s="47">
        <v>-7633</v>
      </c>
      <c r="J10" s="47">
        <v>20347</v>
      </c>
      <c r="K10" s="47">
        <v>3804</v>
      </c>
      <c r="L10" s="293">
        <v>11595</v>
      </c>
      <c r="M10" s="233"/>
    </row>
    <row r="11" spans="1:25" ht="25.5">
      <c r="A11" s="216" t="s">
        <v>575</v>
      </c>
      <c r="B11" s="216" t="s">
        <v>582</v>
      </c>
      <c r="C11" s="230">
        <f t="shared" ref="C11:H11" si="1">SUM(C9:C10)</f>
        <v>899</v>
      </c>
      <c r="D11" s="230">
        <f t="shared" si="1"/>
        <v>1070</v>
      </c>
      <c r="E11" s="230">
        <f t="shared" si="1"/>
        <v>-946</v>
      </c>
      <c r="F11" s="230">
        <f t="shared" si="1"/>
        <v>-346</v>
      </c>
      <c r="G11" s="218">
        <f t="shared" si="1"/>
        <v>-397</v>
      </c>
      <c r="H11" s="218">
        <f t="shared" si="1"/>
        <v>-1314</v>
      </c>
      <c r="I11" s="218">
        <f t="shared" ref="I11:K11" si="2">SUM(I9:I10)</f>
        <v>587</v>
      </c>
      <c r="J11" s="218">
        <f t="shared" si="2"/>
        <v>-2042</v>
      </c>
      <c r="K11" s="218">
        <f t="shared" si="2"/>
        <v>-304</v>
      </c>
      <c r="L11" s="218">
        <f>SUM(L9:L10)</f>
        <v>3786</v>
      </c>
      <c r="M11" s="233"/>
    </row>
    <row r="12" spans="1:25">
      <c r="A12" s="44" t="s">
        <v>58</v>
      </c>
      <c r="B12" s="44" t="s">
        <v>43</v>
      </c>
      <c r="C12" s="228">
        <f t="shared" ref="C12:H12" si="3">C8+C11</f>
        <v>17177</v>
      </c>
      <c r="D12" s="228">
        <f t="shared" si="3"/>
        <v>10770</v>
      </c>
      <c r="E12" s="228">
        <f t="shared" si="3"/>
        <v>3962</v>
      </c>
      <c r="F12" s="228">
        <f t="shared" si="3"/>
        <v>15593</v>
      </c>
      <c r="G12" s="48">
        <f t="shared" si="3"/>
        <v>3927</v>
      </c>
      <c r="H12" s="48">
        <f t="shared" si="3"/>
        <v>16900</v>
      </c>
      <c r="I12" s="48">
        <f t="shared" ref="I12:K12" si="4">I8+I11</f>
        <v>29449</v>
      </c>
      <c r="J12" s="48">
        <f t="shared" si="4"/>
        <v>-12796</v>
      </c>
      <c r="K12" s="48">
        <f t="shared" si="4"/>
        <v>32855</v>
      </c>
      <c r="L12" s="295">
        <f>L8+L11</f>
        <v>61896</v>
      </c>
      <c r="M12" s="233"/>
    </row>
    <row r="13" spans="1:25">
      <c r="A13" s="219"/>
      <c r="B13" s="219"/>
      <c r="G13" s="220"/>
      <c r="H13" s="220"/>
      <c r="I13" s="220"/>
      <c r="J13" s="220"/>
      <c r="K13" s="220"/>
    </row>
    <row r="14" spans="1:25">
      <c r="A14" s="219"/>
      <c r="B14" s="219"/>
      <c r="G14" s="220"/>
      <c r="H14" s="220"/>
      <c r="I14" s="220"/>
      <c r="J14" s="220"/>
      <c r="K14" s="220"/>
    </row>
    <row r="15" spans="1:25">
      <c r="D15" s="102"/>
      <c r="E15" s="102"/>
      <c r="F15" s="102"/>
      <c r="G15" s="102"/>
      <c r="H15" s="102"/>
      <c r="I15" s="102"/>
      <c r="J15" s="102"/>
      <c r="K15" s="102"/>
    </row>
    <row r="16" spans="1:25">
      <c r="D16" s="102"/>
      <c r="E16" s="102"/>
      <c r="F16" s="102"/>
      <c r="G16" s="102"/>
      <c r="H16" s="102"/>
      <c r="I16" s="102"/>
      <c r="J16" s="102"/>
      <c r="K16" s="102"/>
    </row>
  </sheetData>
  <customSheetViews>
    <customSheetView guid="{AA48DCEF-55E0-4204-8FFD-85C39608BE6D}">
      <selection activeCell="A6" sqref="A6:XFD6"/>
      <pageMargins left="0.7" right="0.7" top="0.75" bottom="0.75" header="0.3" footer="0.3"/>
    </customSheetView>
    <customSheetView guid="{12F8D032-8143-430B-8DFF-852E8796C402}">
      <selection activeCell="A6" sqref="A6:XFD6"/>
      <pageMargins left="0.7" right="0.7" top="0.75" bottom="0.75" header="0.3" footer="0.3"/>
    </customSheetView>
    <customSheetView guid="{9AF4A83C-CF57-4B40-8A74-6A0EA6C2FE5C}">
      <selection activeCell="K12" sqref="K12:L12"/>
      <pageMargins left="0.7" right="0.7" top="0.75" bottom="0.75" header="0.3" footer="0.3"/>
    </customSheetView>
    <customSheetView guid="{687A4863-1825-4D63-B732-E76682E6DE4F}">
      <selection activeCell="A6" sqref="A6:XFD6"/>
      <pageMargins left="0.7" right="0.7" top="0.75" bottom="0.75" header="0.3" footer="0.3"/>
    </customSheetView>
    <customSheetView guid="{8DA78CF1-615A-4626-9893-6751995631A4}">
      <selection activeCell="H7" sqref="H7"/>
      <pageMargins left="0.7" right="0.7" top="0.75" bottom="0.75" header="0.3" footer="0.3"/>
    </customSheetView>
    <customSheetView guid="{899D69CD-4B7E-42BC-9944-5BD922EB798C}">
      <selection activeCell="A6" sqref="A6:XFD6"/>
      <pageMargins left="0.7" right="0.7" top="0.75" bottom="0.75" header="0.3" footer="0.3"/>
    </customSheetView>
    <customSheetView guid="{57267270-6A97-4850-9DB6-FE6B399379AA}">
      <selection activeCell="H37" sqref="H37"/>
      <pageMargins left="0.7" right="0.7" top="0.75" bottom="0.75" header="0.3" footer="0.3"/>
    </customSheetView>
    <customSheetView guid="{25FAB884-5E17-4008-8139-33D910C7DEFE}">
      <selection activeCell="N13" sqref="N13"/>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3"/>
  <sheetViews>
    <sheetView showGridLines="0" topLeftCell="B1" workbookViewId="0">
      <selection activeCell="D22" sqref="D22"/>
    </sheetView>
  </sheetViews>
  <sheetFormatPr defaultColWidth="9.140625" defaultRowHeight="15"/>
  <cols>
    <col min="1" max="1" width="38.85546875" style="26" customWidth="1"/>
    <col min="2" max="2" width="36" style="26" customWidth="1"/>
    <col min="3" max="10" width="12.85546875" style="26" customWidth="1"/>
    <col min="11" max="12" width="12.85546875" style="110" customWidth="1"/>
    <col min="13" max="16384" width="9.140625" style="26"/>
  </cols>
  <sheetData>
    <row r="2" spans="1:12" ht="19.5" customHeight="1" thickBot="1">
      <c r="A2" s="54" t="s">
        <v>305</v>
      </c>
      <c r="B2" s="54" t="s">
        <v>19</v>
      </c>
      <c r="C2" s="62" t="s">
        <v>167</v>
      </c>
      <c r="D2" s="62" t="s">
        <v>168</v>
      </c>
      <c r="E2" s="62" t="s">
        <v>169</v>
      </c>
      <c r="F2" s="62" t="s">
        <v>170</v>
      </c>
      <c r="G2" s="62" t="s">
        <v>171</v>
      </c>
      <c r="H2" s="62" t="s">
        <v>172</v>
      </c>
      <c r="I2" s="62" t="s">
        <v>173</v>
      </c>
      <c r="J2" s="62" t="s">
        <v>174</v>
      </c>
      <c r="K2" s="240">
        <v>43555</v>
      </c>
      <c r="L2" s="240">
        <v>43646</v>
      </c>
    </row>
    <row r="3" spans="1:12">
      <c r="A3" s="55" t="s">
        <v>252</v>
      </c>
      <c r="B3" s="55" t="s">
        <v>175</v>
      </c>
      <c r="C3" s="59">
        <v>46253167</v>
      </c>
      <c r="D3" s="59">
        <v>46284622</v>
      </c>
      <c r="E3" s="59">
        <v>46798848</v>
      </c>
      <c r="F3" s="59">
        <v>47776973</v>
      </c>
      <c r="G3" s="59">
        <v>47987290</v>
      </c>
      <c r="H3" s="59">
        <v>50695917</v>
      </c>
      <c r="I3" s="59">
        <v>51780791</v>
      </c>
      <c r="J3" s="59">
        <f>58603679-694</f>
        <v>58602985</v>
      </c>
      <c r="K3" s="59">
        <v>58642114</v>
      </c>
      <c r="L3" s="59">
        <v>59160302</v>
      </c>
    </row>
    <row r="4" spans="1:12">
      <c r="A4" s="55" t="s">
        <v>253</v>
      </c>
      <c r="B4" s="55" t="s">
        <v>177</v>
      </c>
      <c r="C4" s="59">
        <v>55996633</v>
      </c>
      <c r="D4" s="59">
        <v>56782069</v>
      </c>
      <c r="E4" s="59">
        <v>57516933</v>
      </c>
      <c r="F4" s="59">
        <v>57822414</v>
      </c>
      <c r="G4" s="59">
        <v>59094016</v>
      </c>
      <c r="H4" s="59">
        <v>61238012</v>
      </c>
      <c r="I4" s="59">
        <v>62054292</v>
      </c>
      <c r="J4" s="59">
        <v>74696417</v>
      </c>
      <c r="K4" s="59">
        <v>75908331</v>
      </c>
      <c r="L4" s="59">
        <v>77374504</v>
      </c>
    </row>
    <row r="5" spans="1:12">
      <c r="A5" s="56" t="s">
        <v>306</v>
      </c>
      <c r="B5" s="56" t="s">
        <v>176</v>
      </c>
      <c r="C5" s="63">
        <v>36864612</v>
      </c>
      <c r="D5" s="63">
        <v>37213840</v>
      </c>
      <c r="E5" s="63">
        <v>37462870</v>
      </c>
      <c r="F5" s="63">
        <v>37293296</v>
      </c>
      <c r="G5" s="63">
        <v>37974294</v>
      </c>
      <c r="H5" s="63">
        <v>39336937</v>
      </c>
      <c r="I5" s="63">
        <v>40008162</v>
      </c>
      <c r="J5" s="63">
        <v>49210998</v>
      </c>
      <c r="K5" s="63">
        <v>49758145</v>
      </c>
      <c r="L5" s="63">
        <v>50193481</v>
      </c>
    </row>
    <row r="6" spans="1:12">
      <c r="A6" s="55" t="s">
        <v>307</v>
      </c>
      <c r="B6" s="55" t="s">
        <v>178</v>
      </c>
      <c r="C6" s="59">
        <v>6171276</v>
      </c>
      <c r="D6" s="59">
        <v>6393325</v>
      </c>
      <c r="E6" s="59">
        <v>6626082</v>
      </c>
      <c r="F6" s="59">
        <v>6848960</v>
      </c>
      <c r="G6" s="59">
        <v>7086750</v>
      </c>
      <c r="H6" s="59">
        <v>7504805</v>
      </c>
      <c r="I6" s="59">
        <v>7680256</v>
      </c>
      <c r="J6" s="59">
        <v>8204296</v>
      </c>
      <c r="K6" s="59">
        <v>8437020</v>
      </c>
      <c r="L6" s="59">
        <v>8728789</v>
      </c>
    </row>
    <row r="7" spans="1:12">
      <c r="A7" s="55" t="s">
        <v>308</v>
      </c>
      <c r="B7" s="55" t="s">
        <v>179</v>
      </c>
      <c r="C7" s="59">
        <v>197405</v>
      </c>
      <c r="D7" s="59">
        <v>147118</v>
      </c>
      <c r="E7" s="59">
        <v>169182</v>
      </c>
      <c r="F7" s="59">
        <v>228201</v>
      </c>
      <c r="G7" s="59">
        <v>228162</v>
      </c>
      <c r="H7" s="59">
        <v>297466</v>
      </c>
      <c r="I7" s="59">
        <v>256741</v>
      </c>
      <c r="J7" s="59">
        <v>325773</v>
      </c>
      <c r="K7" s="59">
        <v>321342</v>
      </c>
      <c r="L7" s="59">
        <v>256772</v>
      </c>
    </row>
    <row r="8" spans="1:12">
      <c r="A8" s="55" t="s">
        <v>335</v>
      </c>
      <c r="B8" s="55" t="s">
        <v>334</v>
      </c>
      <c r="C8" s="59">
        <v>0</v>
      </c>
      <c r="D8" s="59">
        <v>0</v>
      </c>
      <c r="E8" s="59">
        <v>0</v>
      </c>
      <c r="F8" s="59">
        <v>0</v>
      </c>
      <c r="G8" s="59">
        <v>0</v>
      </c>
      <c r="H8" s="59">
        <v>0</v>
      </c>
      <c r="I8" s="59">
        <v>0</v>
      </c>
      <c r="J8" s="59">
        <v>0</v>
      </c>
      <c r="K8" s="59">
        <v>0</v>
      </c>
      <c r="L8" s="59">
        <v>0</v>
      </c>
    </row>
    <row r="9" spans="1:12">
      <c r="A9" s="55" t="s">
        <v>309</v>
      </c>
      <c r="B9" s="55" t="s">
        <v>45</v>
      </c>
      <c r="C9" s="59">
        <v>215358</v>
      </c>
      <c r="D9" s="59">
        <v>202110</v>
      </c>
      <c r="E9" s="59">
        <v>265450</v>
      </c>
      <c r="F9" s="59">
        <v>9479</v>
      </c>
      <c r="G9" s="59">
        <v>9741</v>
      </c>
      <c r="H9" s="59">
        <v>13422</v>
      </c>
      <c r="I9" s="59">
        <v>13266</v>
      </c>
      <c r="J9" s="59">
        <v>15229</v>
      </c>
      <c r="K9" s="59">
        <v>22846</v>
      </c>
      <c r="L9" s="59">
        <v>25408</v>
      </c>
    </row>
    <row r="10" spans="1:12">
      <c r="A10" s="57" t="s">
        <v>310</v>
      </c>
      <c r="B10" s="57" t="s">
        <v>180</v>
      </c>
      <c r="C10" s="60">
        <f t="shared" ref="C10:K10" si="0">SUM(C3:C9)-C5</f>
        <v>108833839</v>
      </c>
      <c r="D10" s="60">
        <f t="shared" si="0"/>
        <v>109809244</v>
      </c>
      <c r="E10" s="60">
        <f t="shared" si="0"/>
        <v>111376495</v>
      </c>
      <c r="F10" s="60">
        <f t="shared" si="0"/>
        <v>112686027</v>
      </c>
      <c r="G10" s="60">
        <f t="shared" si="0"/>
        <v>114405959</v>
      </c>
      <c r="H10" s="60">
        <f t="shared" si="0"/>
        <v>119749622</v>
      </c>
      <c r="I10" s="60">
        <f t="shared" si="0"/>
        <v>121785346</v>
      </c>
      <c r="J10" s="60">
        <f t="shared" si="0"/>
        <v>141844700</v>
      </c>
      <c r="K10" s="60">
        <f t="shared" si="0"/>
        <v>143331653</v>
      </c>
      <c r="L10" s="60">
        <v>145545775</v>
      </c>
    </row>
    <row r="11" spans="1:12">
      <c r="A11" s="55" t="s">
        <v>311</v>
      </c>
      <c r="B11" s="55" t="s">
        <v>181</v>
      </c>
      <c r="C11" s="59">
        <v>-4815661</v>
      </c>
      <c r="D11" s="59">
        <v>-4755517</v>
      </c>
      <c r="E11" s="59">
        <v>-4901066</v>
      </c>
      <c r="F11" s="59">
        <v>-4846130</v>
      </c>
      <c r="G11" s="59">
        <v>-5328169</v>
      </c>
      <c r="H11" s="59">
        <v>-5572650</v>
      </c>
      <c r="I11" s="59">
        <v>-5195339</v>
      </c>
      <c r="J11" s="59">
        <f>-4385016+694</f>
        <v>-4384322</v>
      </c>
      <c r="K11" s="59">
        <v>-4664510</v>
      </c>
      <c r="L11" s="59">
        <v>-4820072</v>
      </c>
    </row>
    <row r="12" spans="1:12">
      <c r="A12" s="58" t="s">
        <v>58</v>
      </c>
      <c r="B12" s="58" t="s">
        <v>43</v>
      </c>
      <c r="C12" s="61">
        <f t="shared" ref="C12:F12" si="1">SUM(C10,C11)</f>
        <v>104018178</v>
      </c>
      <c r="D12" s="61">
        <f t="shared" si="1"/>
        <v>105053727</v>
      </c>
      <c r="E12" s="61">
        <f t="shared" si="1"/>
        <v>106475429</v>
      </c>
      <c r="F12" s="61">
        <f t="shared" si="1"/>
        <v>107839897</v>
      </c>
      <c r="G12" s="61">
        <v>109077790</v>
      </c>
      <c r="H12" s="61">
        <f>SUM(H10,H11)</f>
        <v>114176972</v>
      </c>
      <c r="I12" s="61">
        <f>SUM(I10,I11)</f>
        <v>116590007</v>
      </c>
      <c r="J12" s="61">
        <f>SUM(J10,J11)</f>
        <v>137460378</v>
      </c>
      <c r="K12" s="61">
        <f>SUM(K10,K11)</f>
        <v>138667143</v>
      </c>
      <c r="L12" s="61">
        <v>140725703</v>
      </c>
    </row>
    <row r="14" spans="1:12" ht="10.5" customHeight="1"/>
    <row r="15" spans="1:12" ht="10.9" customHeight="1"/>
    <row r="19" spans="11:12" s="380" customFormat="1">
      <c r="K19" s="379"/>
      <c r="L19" s="379"/>
    </row>
    <row r="23" spans="11:12" ht="10.5" customHeight="1"/>
  </sheetData>
  <customSheetViews>
    <customSheetView guid="{AA48DCEF-55E0-4204-8FFD-85C39608BE6D}" showGridLines="0" topLeftCell="B1">
      <selection activeCell="D22" sqref="D22"/>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9AF4A83C-CF57-4B40-8A74-6A0EA6C2FE5C}">
      <selection activeCell="I30" sqref="I30"/>
      <pageMargins left="0.7" right="0.7" top="0.75" bottom="0.75" header="0.3" footer="0.3"/>
    </customSheetView>
    <customSheetView guid="{687A4863-1825-4D63-B732-E76682E6DE4F}" showGridLines="0" topLeftCell="B1">
      <selection activeCell="G17" sqref="G17"/>
      <pageMargins left="0.7" right="0.7" top="0.75" bottom="0.75" header="0.3" footer="0.3"/>
    </customSheetView>
    <customSheetView guid="{8DA78CF1-615A-4626-9893-6751995631A4}" topLeftCell="B1">
      <selection activeCell="L18" sqref="L18"/>
      <pageMargins left="0.7" right="0.7" top="0.75" bottom="0.75" header="0.3" footer="0.3"/>
    </customSheetView>
    <customSheetView guid="{899D69CD-4B7E-42BC-9944-5BD922EB798C}">
      <selection activeCell="C5" sqref="C5"/>
      <pageMargins left="0.7" right="0.7" top="0.75" bottom="0.75" header="0.3" footer="0.3"/>
    </customSheetView>
    <customSheetView guid="{57267270-6A97-4850-9DB6-FE6B399379AA}">
      <selection activeCell="A15" sqref="A15"/>
      <pageMargins left="0.7" right="0.7" top="0.75" bottom="0.75" header="0.3" footer="0.3"/>
    </customSheetView>
    <customSheetView guid="{25FAB884-5E17-4008-8139-33D910C7DEFE}" showGridLines="0">
      <selection activeCell="F36" sqref="F36"/>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election activeCell="H45" sqref="H45"/>
    </sheetView>
  </sheetViews>
  <sheetFormatPr defaultColWidth="9.140625" defaultRowHeight="12.75"/>
  <cols>
    <col min="1" max="1" width="33.28515625" style="117" customWidth="1"/>
    <col min="2" max="2" width="35.5703125" style="117" customWidth="1"/>
    <col min="3" max="3" width="11" style="117" bestFit="1" customWidth="1"/>
    <col min="4" max="4" width="11" style="117" customWidth="1"/>
    <col min="5" max="6" width="11" style="117" bestFit="1" customWidth="1"/>
    <col min="7" max="16384" width="9.140625" style="117"/>
  </cols>
  <sheetData>
    <row r="1" spans="1:6">
      <c r="A1" s="116" t="s">
        <v>337</v>
      </c>
      <c r="B1" s="116" t="s">
        <v>338</v>
      </c>
    </row>
    <row r="2" spans="1:6" ht="43.5" customHeight="1" thickBot="1">
      <c r="A2" s="118" t="s">
        <v>351</v>
      </c>
      <c r="B2" s="118" t="s">
        <v>352</v>
      </c>
      <c r="C2" s="119" t="s">
        <v>118</v>
      </c>
      <c r="D2" s="119" t="s">
        <v>136</v>
      </c>
      <c r="E2" s="119" t="s">
        <v>157</v>
      </c>
      <c r="F2" s="119" t="s">
        <v>636</v>
      </c>
    </row>
    <row r="3" spans="1:6">
      <c r="A3" s="303" t="s">
        <v>339</v>
      </c>
      <c r="B3" s="303" t="s">
        <v>340</v>
      </c>
      <c r="C3" s="304">
        <f>SUM(C4:C7)</f>
        <v>0</v>
      </c>
      <c r="D3" s="304">
        <f>SUM(D4:D7)</f>
        <v>-67</v>
      </c>
      <c r="E3" s="304">
        <f>SUM(E4:E7)</f>
        <v>0</v>
      </c>
      <c r="F3" s="304">
        <f>SUM(F4:F7)</f>
        <v>-2</v>
      </c>
    </row>
    <row r="4" spans="1:6">
      <c r="A4" s="300" t="s">
        <v>353</v>
      </c>
      <c r="B4" s="300" t="s">
        <v>347</v>
      </c>
      <c r="C4" s="121">
        <v>0</v>
      </c>
      <c r="D4" s="121">
        <v>-67</v>
      </c>
      <c r="E4" s="121">
        <v>0</v>
      </c>
      <c r="F4" s="121">
        <v>-2</v>
      </c>
    </row>
    <row r="5" spans="1:6">
      <c r="A5" s="300" t="s">
        <v>354</v>
      </c>
      <c r="B5" s="300" t="s">
        <v>348</v>
      </c>
      <c r="C5" s="121">
        <v>0</v>
      </c>
      <c r="D5" s="121">
        <v>0</v>
      </c>
      <c r="E5" s="121">
        <v>0</v>
      </c>
      <c r="F5" s="121">
        <v>0</v>
      </c>
    </row>
    <row r="6" spans="1:6">
      <c r="A6" s="300" t="s">
        <v>355</v>
      </c>
      <c r="B6" s="300" t="s">
        <v>349</v>
      </c>
      <c r="C6" s="121">
        <v>0</v>
      </c>
      <c r="D6" s="121">
        <v>0</v>
      </c>
      <c r="E6" s="121">
        <v>0</v>
      </c>
      <c r="F6" s="121">
        <v>0</v>
      </c>
    </row>
    <row r="7" spans="1:6">
      <c r="A7" s="300" t="s">
        <v>350</v>
      </c>
      <c r="B7" s="300" t="s">
        <v>350</v>
      </c>
      <c r="C7" s="121">
        <v>0</v>
      </c>
      <c r="D7" s="121">
        <v>0</v>
      </c>
      <c r="E7" s="121">
        <v>0</v>
      </c>
      <c r="F7" s="121">
        <v>0</v>
      </c>
    </row>
    <row r="8" spans="1:6">
      <c r="A8" s="303" t="s">
        <v>341</v>
      </c>
      <c r="B8" s="303" t="s">
        <v>344</v>
      </c>
      <c r="C8" s="304">
        <f>SUM(C9:C12)</f>
        <v>-218758</v>
      </c>
      <c r="D8" s="304">
        <f>SUM(D9:D12)</f>
        <v>-260620</v>
      </c>
      <c r="E8" s="304">
        <f>SUM(E9:E12)</f>
        <v>-280118</v>
      </c>
      <c r="F8" s="304">
        <f>SUM(F9:F12)</f>
        <v>-366957</v>
      </c>
    </row>
    <row r="9" spans="1:6" s="124" customFormat="1">
      <c r="A9" s="300" t="s">
        <v>353</v>
      </c>
      <c r="B9" s="300" t="s">
        <v>347</v>
      </c>
      <c r="C9" s="121">
        <v>-3021</v>
      </c>
      <c r="D9" s="121">
        <v>-7543</v>
      </c>
      <c r="E9" s="121">
        <v>-16561</v>
      </c>
      <c r="F9" s="121">
        <v>-30146</v>
      </c>
    </row>
    <row r="10" spans="1:6" s="124" customFormat="1">
      <c r="A10" s="300" t="s">
        <v>354</v>
      </c>
      <c r="B10" s="300" t="s">
        <v>348</v>
      </c>
      <c r="C10" s="121">
        <v>26764</v>
      </c>
      <c r="D10" s="121">
        <v>1240</v>
      </c>
      <c r="E10" s="121">
        <v>-47557</v>
      </c>
      <c r="F10" s="121">
        <v>-199036</v>
      </c>
    </row>
    <row r="11" spans="1:6" s="124" customFormat="1">
      <c r="A11" s="300" t="s">
        <v>355</v>
      </c>
      <c r="B11" s="300" t="s">
        <v>349</v>
      </c>
      <c r="C11" s="121">
        <v>-252063</v>
      </c>
      <c r="D11" s="121">
        <v>-263794</v>
      </c>
      <c r="E11" s="121">
        <v>-244530</v>
      </c>
      <c r="F11" s="121">
        <v>-148220</v>
      </c>
    </row>
    <row r="12" spans="1:6" s="124" customFormat="1">
      <c r="A12" s="300" t="s">
        <v>350</v>
      </c>
      <c r="B12" s="300" t="s">
        <v>350</v>
      </c>
      <c r="C12" s="121">
        <v>9562</v>
      </c>
      <c r="D12" s="121">
        <v>9477</v>
      </c>
      <c r="E12" s="121">
        <v>28530</v>
      </c>
      <c r="F12" s="121">
        <v>10445</v>
      </c>
    </row>
    <row r="13" spans="1:6">
      <c r="A13" s="303" t="s">
        <v>342</v>
      </c>
      <c r="B13" s="303" t="s">
        <v>345</v>
      </c>
      <c r="C13" s="304">
        <f>SUM(C14:C17)</f>
        <v>17680</v>
      </c>
      <c r="D13" s="304">
        <f>SUM(D14:D17)</f>
        <v>-1272</v>
      </c>
      <c r="E13" s="304">
        <f>SUM(E14:E17)</f>
        <v>7442</v>
      </c>
      <c r="F13" s="304">
        <f>SUM(F14:F17)</f>
        <v>-5847</v>
      </c>
    </row>
    <row r="14" spans="1:6" s="124" customFormat="1">
      <c r="A14" s="300" t="s">
        <v>353</v>
      </c>
      <c r="B14" s="300" t="s">
        <v>347</v>
      </c>
      <c r="C14" s="121">
        <v>0</v>
      </c>
      <c r="D14" s="121">
        <v>0</v>
      </c>
      <c r="E14" s="121">
        <v>0</v>
      </c>
      <c r="F14" s="121">
        <v>0</v>
      </c>
    </row>
    <row r="15" spans="1:6" s="124" customFormat="1">
      <c r="A15" s="300" t="s">
        <v>354</v>
      </c>
      <c r="B15" s="300" t="s">
        <v>348</v>
      </c>
      <c r="C15" s="121">
        <v>0</v>
      </c>
      <c r="D15" s="121">
        <v>0</v>
      </c>
      <c r="E15" s="121">
        <v>0</v>
      </c>
      <c r="F15" s="121">
        <v>0</v>
      </c>
    </row>
    <row r="16" spans="1:6" s="124" customFormat="1">
      <c r="A16" s="300" t="s">
        <v>355</v>
      </c>
      <c r="B16" s="300" t="s">
        <v>349</v>
      </c>
      <c r="C16" s="121">
        <v>17680</v>
      </c>
      <c r="D16" s="121">
        <v>-1272</v>
      </c>
      <c r="E16" s="121">
        <v>7442</v>
      </c>
      <c r="F16" s="121">
        <v>-5847</v>
      </c>
    </row>
    <row r="17" spans="1:6" s="124" customFormat="1">
      <c r="A17" s="300" t="s">
        <v>350</v>
      </c>
      <c r="B17" s="300" t="s">
        <v>350</v>
      </c>
      <c r="C17" s="121">
        <v>0</v>
      </c>
      <c r="D17" s="121">
        <v>0</v>
      </c>
      <c r="E17" s="121">
        <v>0</v>
      </c>
      <c r="F17" s="121">
        <v>0</v>
      </c>
    </row>
    <row r="18" spans="1:6" ht="25.5">
      <c r="A18" s="305" t="s">
        <v>343</v>
      </c>
      <c r="B18" s="303" t="s">
        <v>346</v>
      </c>
      <c r="C18" s="304">
        <f>SUM(C19:C22)</f>
        <v>-2286</v>
      </c>
      <c r="D18" s="304">
        <f>SUM(D19:D22)</f>
        <v>4083</v>
      </c>
      <c r="E18" s="304">
        <f>SUM(E19:E22)</f>
        <v>9988</v>
      </c>
      <c r="F18" s="304">
        <f>SUM(F19:F22)</f>
        <v>16248</v>
      </c>
    </row>
    <row r="19" spans="1:6" s="124" customFormat="1">
      <c r="A19" s="300" t="s">
        <v>353</v>
      </c>
      <c r="B19" s="300" t="s">
        <v>347</v>
      </c>
      <c r="C19" s="121">
        <v>-2540</v>
      </c>
      <c r="D19" s="121">
        <v>1976</v>
      </c>
      <c r="E19" s="121">
        <v>2495</v>
      </c>
      <c r="F19" s="121">
        <v>13299</v>
      </c>
    </row>
    <row r="20" spans="1:6" s="124" customFormat="1">
      <c r="A20" s="300" t="s">
        <v>354</v>
      </c>
      <c r="B20" s="300" t="s">
        <v>348</v>
      </c>
      <c r="C20" s="121">
        <v>2111</v>
      </c>
      <c r="D20" s="121">
        <v>3344</v>
      </c>
      <c r="E20" s="121">
        <v>2942</v>
      </c>
      <c r="F20" s="121">
        <v>388</v>
      </c>
    </row>
    <row r="21" spans="1:6" s="124" customFormat="1">
      <c r="A21" s="300" t="s">
        <v>355</v>
      </c>
      <c r="B21" s="300" t="s">
        <v>349</v>
      </c>
      <c r="C21" s="121">
        <v>-1857</v>
      </c>
      <c r="D21" s="121">
        <v>-1237</v>
      </c>
      <c r="E21" s="121">
        <v>4551</v>
      </c>
      <c r="F21" s="121">
        <v>2561</v>
      </c>
    </row>
    <row r="22" spans="1:6" s="124" customFormat="1">
      <c r="A22" s="301" t="s">
        <v>350</v>
      </c>
      <c r="B22" s="301" t="s">
        <v>350</v>
      </c>
      <c r="C22" s="302">
        <v>0</v>
      </c>
      <c r="D22" s="302">
        <v>0</v>
      </c>
      <c r="E22" s="302">
        <v>0</v>
      </c>
      <c r="F22" s="302">
        <v>0</v>
      </c>
    </row>
    <row r="23" spans="1:6" s="130" customFormat="1" ht="16.5" customHeight="1">
      <c r="A23" s="128" t="s">
        <v>58</v>
      </c>
      <c r="B23" s="128" t="s">
        <v>43</v>
      </c>
      <c r="C23" s="129">
        <f t="shared" ref="C23:E23" si="0">SUM(C3,C8,C13,C18)</f>
        <v>-203364</v>
      </c>
      <c r="D23" s="129">
        <f>SUM(D3,D8,D13,D18)</f>
        <v>-257876</v>
      </c>
      <c r="E23" s="129">
        <f t="shared" si="0"/>
        <v>-262688</v>
      </c>
      <c r="F23" s="129">
        <f>SUM(F3,F8,F13,F18)</f>
        <v>-356558</v>
      </c>
    </row>
    <row r="24" spans="1:6">
      <c r="C24" s="117">
        <f>'P&amp;L'!G17-C23</f>
        <v>0</v>
      </c>
      <c r="D24" s="299">
        <f>'P&amp;L'!H17-D23</f>
        <v>0</v>
      </c>
      <c r="E24" s="117">
        <f>'P&amp;L'!K17-E23</f>
        <v>0</v>
      </c>
      <c r="F24" s="117">
        <f>'P&amp;L'!L17-F23</f>
        <v>0</v>
      </c>
    </row>
  </sheetData>
  <customSheetViews>
    <customSheetView guid="{AA48DCEF-55E0-4204-8FFD-85C39608BE6D}">
      <selection activeCell="H45" sqref="H45"/>
      <pageMargins left="0.7" right="0.7" top="0.75" bottom="0.75" header="0.3" footer="0.3"/>
    </customSheetView>
    <customSheetView guid="{12F8D032-8143-430B-8DFF-852E8796C402}">
      <selection activeCell="H45" sqref="H45"/>
      <pageMargins left="0.7" right="0.7" top="0.75" bottom="0.75" header="0.3" footer="0.3"/>
    </customSheetView>
    <customSheetView guid="{9AF4A83C-CF57-4B40-8A74-6A0EA6C2FE5C}">
      <selection activeCell="I33" sqref="I33"/>
      <pageMargins left="0.7" right="0.7" top="0.75" bottom="0.75" header="0.3" footer="0.3"/>
    </customSheetView>
    <customSheetView guid="{687A4863-1825-4D63-B732-E76682E6DE4F}">
      <selection activeCell="H24" sqref="H24"/>
      <pageMargins left="0.7" right="0.7" top="0.75" bottom="0.75" header="0.3" footer="0.3"/>
    </customSheetView>
    <customSheetView guid="{8DA78CF1-615A-4626-9893-6751995631A4}">
      <selection activeCell="H24" sqref="H24"/>
      <pageMargins left="0.7" right="0.7" top="0.75" bottom="0.75" header="0.3" footer="0.3"/>
    </customSheetView>
    <customSheetView guid="{899D69CD-4B7E-42BC-9944-5BD922EB798C}">
      <selection activeCell="K14" sqref="K14"/>
      <pageMargins left="0.7" right="0.7" top="0.75" bottom="0.75" header="0.3" footer="0.3"/>
    </customSheetView>
    <customSheetView guid="{57267270-6A97-4850-9DB6-FE6B399379AA}">
      <selection activeCell="D10" sqref="D10"/>
      <pageMargins left="0.7" right="0.7" top="0.75" bottom="0.75" header="0.3" footer="0.3"/>
    </customSheetView>
    <customSheetView guid="{25FAB884-5E17-4008-8139-33D910C7DEFE}">
      <selection activeCell="H45" sqref="H45"/>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1</vt:i4>
      </vt:variant>
    </vt:vector>
  </HeadingPairs>
  <TitlesOfParts>
    <vt:vector size="22" baseType="lpstr">
      <vt:lpstr>P&amp;L</vt:lpstr>
      <vt:lpstr>BS</vt:lpstr>
      <vt:lpstr>Wynik odsetkowy</vt:lpstr>
      <vt:lpstr>Przychody prowizyjne</vt:lpstr>
      <vt:lpstr>Koszty działania razem</vt:lpstr>
      <vt:lpstr>Wynik handlowy</vt:lpstr>
      <vt:lpstr>Wynik inwestycyjny</vt:lpstr>
      <vt:lpstr>Należności od klientów</vt:lpstr>
      <vt:lpstr>Rezerwy_RZiS _Q</vt:lpstr>
      <vt:lpstr>Zobowiązania wobec klientów</vt:lpstr>
      <vt:lpstr>Należn. i zob. od banków</vt:lpstr>
      <vt:lpstr>Inwestycyjne aktywa finansowe</vt:lpstr>
      <vt:lpstr>Aktywa i zobow. fin. do obrotu</vt:lpstr>
      <vt:lpstr>Pozostałe przychody operacyjne</vt:lpstr>
      <vt:lpstr>Pozostałe koszty operacyjne</vt:lpstr>
      <vt:lpstr>Rezerwy_RZiS _Q (2)</vt:lpstr>
      <vt:lpstr>Wskaźniki </vt:lpstr>
      <vt:lpstr>Wybrane dane niefinansowe </vt:lpstr>
      <vt:lpstr>Jakość należności od klientów </vt:lpstr>
      <vt:lpstr>Arkusz 1</vt:lpstr>
      <vt:lpstr>Arkusz1</vt:lpstr>
      <vt:lpstr>BS!BS_2</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2016-07-05T11:10:12Z</cp:lastPrinted>
  <dcterms:created xsi:type="dcterms:W3CDTF">2013-02-26T14:06:48Z</dcterms:created>
  <dcterms:modified xsi:type="dcterms:W3CDTF">2019-07-22T16:39:50Z</dcterms:modified>
</cp:coreProperties>
</file>